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\doa\DOA_RMTD\123\KKR123\PREMIUM\FY 2025\2025 GL Cyber Premium Discount Program\"/>
    </mc:Choice>
  </mc:AlternateContent>
  <xr:revisionPtr revIDLastSave="0" documentId="13_ncr:1_{456AD6CB-678F-4E36-8EDE-F1CCFBDFEF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L Discount" sheetId="1" r:id="rId1"/>
    <sheet name="2024 participation %" sheetId="9" r:id="rId2"/>
  </sheets>
  <definedNames>
    <definedName name="_xlnm.Print_Area" localSheetId="0">'GL Discount'!$A$1:$K$78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3" i="1" l="1"/>
  <c r="K65" i="1"/>
  <c r="J45" i="1"/>
  <c r="J44" i="1"/>
  <c r="J43" i="1"/>
  <c r="J40" i="1"/>
  <c r="J27" i="1"/>
  <c r="J26" i="1"/>
  <c r="J25" i="1"/>
  <c r="J24" i="1"/>
  <c r="J23" i="1"/>
  <c r="J22" i="1"/>
  <c r="J21" i="1"/>
  <c r="J20" i="1"/>
  <c r="J19" i="1"/>
  <c r="J17" i="1"/>
  <c r="J16" i="1"/>
  <c r="K15" i="1"/>
  <c r="I27" i="1"/>
  <c r="I53" i="1"/>
  <c r="K53" i="1"/>
  <c r="C73" i="1" l="1"/>
  <c r="G73" i="1" l="1"/>
  <c r="I63" i="1" l="1"/>
  <c r="I39" i="1"/>
  <c r="K39" i="1" s="1"/>
  <c r="I15" i="1"/>
  <c r="B73" i="1"/>
  <c r="E10" i="1"/>
  <c r="E73" i="1" s="1"/>
  <c r="E16" i="1"/>
  <c r="E29" i="1"/>
  <c r="H73" i="1"/>
  <c r="I10" i="1"/>
  <c r="K10" i="1" s="1"/>
  <c r="I11" i="1"/>
  <c r="K11" i="1" s="1"/>
  <c r="I12" i="1"/>
  <c r="K12" i="1" s="1"/>
  <c r="I13" i="1"/>
  <c r="K13" i="1" s="1"/>
  <c r="I14" i="1"/>
  <c r="K14" i="1" s="1"/>
  <c r="I16" i="1"/>
  <c r="I17" i="1"/>
  <c r="I18" i="1"/>
  <c r="J18" i="1" s="1"/>
  <c r="I19" i="1"/>
  <c r="I20" i="1"/>
  <c r="I22" i="1"/>
  <c r="I23" i="1"/>
  <c r="I24" i="1"/>
  <c r="I25" i="1"/>
  <c r="I26" i="1"/>
  <c r="I28" i="1"/>
  <c r="I29" i="1"/>
  <c r="K29" i="1" s="1"/>
  <c r="I30" i="1"/>
  <c r="K30" i="1" s="1"/>
  <c r="I21" i="1"/>
  <c r="I31" i="1"/>
  <c r="K31" i="1" s="1"/>
  <c r="I32" i="1"/>
  <c r="J32" i="1" s="1"/>
  <c r="I33" i="1"/>
  <c r="K33" i="1" s="1"/>
  <c r="I34" i="1"/>
  <c r="K34" i="1" s="1"/>
  <c r="I35" i="1"/>
  <c r="K35" i="1" s="1"/>
  <c r="I36" i="1"/>
  <c r="K36" i="1" s="1"/>
  <c r="I37" i="1"/>
  <c r="J37" i="1" s="1"/>
  <c r="I38" i="1"/>
  <c r="J38" i="1" s="1"/>
  <c r="I40" i="1"/>
  <c r="I41" i="1"/>
  <c r="J41" i="1" s="1"/>
  <c r="I42" i="1"/>
  <c r="K42" i="1" s="1"/>
  <c r="I43" i="1"/>
  <c r="I44" i="1"/>
  <c r="I45" i="1"/>
  <c r="I46" i="1"/>
  <c r="K46" i="1" s="1"/>
  <c r="I47" i="1"/>
  <c r="K47" i="1" s="1"/>
  <c r="I48" i="1"/>
  <c r="K48" i="1" s="1"/>
  <c r="I49" i="1"/>
  <c r="K49" i="1" s="1"/>
  <c r="I50" i="1"/>
  <c r="K50" i="1" s="1"/>
  <c r="I51" i="1"/>
  <c r="K51" i="1" s="1"/>
  <c r="I52" i="1"/>
  <c r="K52" i="1" s="1"/>
  <c r="I54" i="1"/>
  <c r="J54" i="1" s="1"/>
  <c r="I55" i="1"/>
  <c r="K55" i="1" s="1"/>
  <c r="I56" i="1"/>
  <c r="J56" i="1" s="1"/>
  <c r="I57" i="1"/>
  <c r="J57" i="1" s="1"/>
  <c r="I58" i="1"/>
  <c r="K58" i="1" s="1"/>
  <c r="I59" i="1"/>
  <c r="J59" i="1" s="1"/>
  <c r="I61" i="1"/>
  <c r="K61" i="1" s="1"/>
  <c r="I62" i="1"/>
  <c r="J62" i="1" s="1"/>
  <c r="I64" i="1"/>
  <c r="J64" i="1" s="1"/>
  <c r="I65" i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" i="1"/>
  <c r="F7" i="1"/>
  <c r="E7" i="1"/>
  <c r="F16" i="1"/>
  <c r="F13" i="1"/>
  <c r="F72" i="1"/>
  <c r="F46" i="1"/>
  <c r="F36" i="1"/>
  <c r="F71" i="1"/>
  <c r="F70" i="1"/>
  <c r="F69" i="1"/>
  <c r="F68" i="1"/>
  <c r="F67" i="1"/>
  <c r="F66" i="1"/>
  <c r="F65" i="1"/>
  <c r="G65" i="1" s="1"/>
  <c r="F64" i="1"/>
  <c r="F63" i="1"/>
  <c r="F62" i="1"/>
  <c r="F61" i="1"/>
  <c r="F59" i="1"/>
  <c r="F58" i="1"/>
  <c r="F57" i="1"/>
  <c r="F56" i="1"/>
  <c r="F55" i="1"/>
  <c r="F54" i="1"/>
  <c r="F45" i="1"/>
  <c r="F44" i="1"/>
  <c r="F43" i="1"/>
  <c r="F42" i="1"/>
  <c r="F41" i="1"/>
  <c r="F40" i="1"/>
  <c r="F39" i="1"/>
  <c r="F35" i="1"/>
  <c r="F34" i="1"/>
  <c r="F33" i="1"/>
  <c r="F32" i="1"/>
  <c r="F31" i="1"/>
  <c r="F29" i="1"/>
  <c r="F28" i="1"/>
  <c r="F19" i="1"/>
  <c r="F15" i="1"/>
  <c r="F14" i="1"/>
  <c r="F30" i="1"/>
  <c r="D73" i="1"/>
  <c r="K28" i="1"/>
  <c r="F10" i="1" l="1"/>
  <c r="I73" i="1"/>
  <c r="J73" i="1"/>
  <c r="K73" i="1"/>
  <c r="K81" i="1"/>
  <c r="K80" i="1" l="1"/>
</calcChain>
</file>

<file path=xl/sharedStrings.xml><?xml version="1.0" encoding="utf-8"?>
<sst xmlns="http://schemas.openxmlformats.org/spreadsheetml/2006/main" count="185" uniqueCount="124">
  <si>
    <t>ELECTION FORMS RECEIVED AND PARTICIPATION</t>
  </si>
  <si>
    <t>FY 2024</t>
  </si>
  <si>
    <t>GENERAL LIABILITY INSURANCE PREMIUM DISCOUNT PROGRAM</t>
  </si>
  <si>
    <t>UNEARNED</t>
  </si>
  <si>
    <t>EARNED</t>
  </si>
  <si>
    <t>ELECTION FORM</t>
  </si>
  <si>
    <t>CLAIM REVIEW</t>
  </si>
  <si>
    <t>Completed</t>
  </si>
  <si>
    <t>Total</t>
  </si>
  <si>
    <t>%</t>
  </si>
  <si>
    <t>GL</t>
  </si>
  <si>
    <t>REPORTING ENTITY</t>
  </si>
  <si>
    <t>RECEIVED</t>
  </si>
  <si>
    <t>Participants</t>
  </si>
  <si>
    <t>FTEs</t>
  </si>
  <si>
    <t>Participation</t>
  </si>
  <si>
    <t>Premium</t>
  </si>
  <si>
    <t>Discount</t>
  </si>
  <si>
    <t>DISCOUNT</t>
  </si>
  <si>
    <t>ADMINISTRATION</t>
  </si>
  <si>
    <t>yes</t>
  </si>
  <si>
    <t>ADMINISTRATION TEACHERS RETIREMENT</t>
  </si>
  <si>
    <t>ADMINISTRATION PUBLIC EMPLOYEES RETIREMENT DIVISION</t>
  </si>
  <si>
    <t>ADMINISTRATION PUBLIC DEFENDERS OFFICE</t>
  </si>
  <si>
    <t>AGRICULTURE</t>
  </si>
  <si>
    <t>AUDITORS OFFICE</t>
  </si>
  <si>
    <t>COMMERCE</t>
  </si>
  <si>
    <t>COMMERCE MONTANA HERITAGE COMMISSION</t>
  </si>
  <si>
    <t>COMMISSIONER OF POLITICAL PRACTICES</t>
  </si>
  <si>
    <t>CORRECTIONS</t>
  </si>
  <si>
    <t>CORRECTIONS BOARD OF PARDONS</t>
  </si>
  <si>
    <t>CORRECTIONS BOARD OF CRIME CONTROL</t>
  </si>
  <si>
    <t>CORRECTIONS MONTANA WOMEN'S PRISON</t>
  </si>
  <si>
    <t>CORRECTIONS PINE HILLS YOUTH CORRECTIONAL FACILITY</t>
  </si>
  <si>
    <t>CORRECTIONS MT CORRECTIONAL ENTERPRISES</t>
  </si>
  <si>
    <t>CORRECTIONS RIVERSIDE YOUTH CORRECTIONAL FACILITY</t>
  </si>
  <si>
    <t>CORRECTIONS STATE PRISON</t>
  </si>
  <si>
    <t>CORRECTIONS MONTANA STATE CORRECTIONAL TREATMENT CENTER</t>
  </si>
  <si>
    <t>ENVIRONMENTAL QUALITY</t>
  </si>
  <si>
    <t>FISH, WILDLIFE &amp; PARKS</t>
  </si>
  <si>
    <t>JUSTICE</t>
  </si>
  <si>
    <t>LABOR &amp; INDUSTRY</t>
  </si>
  <si>
    <t>LIVESTOCK</t>
  </si>
  <si>
    <t>MILITARY AFFAIRS</t>
  </si>
  <si>
    <t>NATURAL RESOURCES</t>
  </si>
  <si>
    <t>REVENUE</t>
  </si>
  <si>
    <t>TRANSPORTATION</t>
  </si>
  <si>
    <t>TRANSPORTATION-MOTOR POOL</t>
  </si>
  <si>
    <t>TRANSPORTATION-EQUIPMENT</t>
  </si>
  <si>
    <t>GOVERNOR'S OFFICE</t>
  </si>
  <si>
    <t>LEGISLATIVE BRANCH</t>
  </si>
  <si>
    <t>LEGISLATIVE BRANCH CONSUMER COUNCIL</t>
  </si>
  <si>
    <t>MONTANA ARTS COUNCIL</t>
  </si>
  <si>
    <t>MONTANA HISTORICAL SOCIETY</t>
  </si>
  <si>
    <t>MONTANA STATE LIBRARY</t>
  </si>
  <si>
    <t>OFFICE OF PUBLIC INSTRUCTION</t>
  </si>
  <si>
    <t>PUBLIC HEALTH &amp; HUMAN SERVICES</t>
  </si>
  <si>
    <t>PUBLIC HEALTH &amp; HUMAN SERVICES MENTAL HEALTH NURSING CARE CENTER</t>
  </si>
  <si>
    <t>PUBLIC HEALTH &amp; HUMAN SERVICES MONTANA CHEMICAL DEPENDENCY CENTER</t>
  </si>
  <si>
    <t>PUBLIC HEALTH &amp; HUMAN SERVICES INTENSIVE BEHAVIOR CENTER/BOULDER CAMPUS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</si>
  <si>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</si>
  <si>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</si>
  <si>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</si>
  <si>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</si>
  <si>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</si>
  <si>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</si>
  <si>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</si>
  <si>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</si>
  <si>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</si>
  <si>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COMMISSIONER OF HIGHER EDUCATION</t>
  </si>
  <si>
    <t>MSU AGRICULTURAL EXPERIMENT STATIONS</t>
  </si>
  <si>
    <t>MSU BILLINGS</t>
  </si>
  <si>
    <t>MSU BOZEMAN</t>
  </si>
  <si>
    <t>GREAT FALLS COLLEGE MSU</t>
  </si>
  <si>
    <t>MSU EXTENSION SERVICE</t>
  </si>
  <si>
    <t xml:space="preserve">MSU FIRE SERVICES TRAINING </t>
  </si>
  <si>
    <t>MSU-NORTHERN</t>
  </si>
  <si>
    <t>HELENA COLLEGE UM</t>
  </si>
  <si>
    <t>UM MISSOULA</t>
  </si>
  <si>
    <t>UM MT TECH</t>
  </si>
  <si>
    <t>UM WESTERN</t>
  </si>
  <si>
    <t>TOTALS</t>
  </si>
  <si>
    <t>Note #1- Administration includes MPERA, TRS, Lottery and STAB.</t>
  </si>
  <si>
    <t>Note #2- Commerce includes the Montana Heritage Commission.</t>
  </si>
  <si>
    <t>Note #3- Participation % determined by SITSD and SHRD.</t>
  </si>
  <si>
    <t>Note #3- Justice includes the Board of Crime Control.</t>
  </si>
  <si>
    <t xml:space="preserve">Agencies </t>
  </si>
  <si>
    <t>Total User</t>
  </si>
  <si>
    <t>Percentage Complete</t>
  </si>
  <si>
    <t>AGR</t>
  </si>
  <si>
    <t>ART</t>
  </si>
  <si>
    <t>BPE</t>
  </si>
  <si>
    <t>COR</t>
  </si>
  <si>
    <t>CPP</t>
  </si>
  <si>
    <t>DEQ</t>
  </si>
  <si>
    <t>DLI</t>
  </si>
  <si>
    <t>DMA</t>
  </si>
  <si>
    <t>DNR</t>
  </si>
  <si>
    <t>DOA</t>
  </si>
  <si>
    <t>DOC</t>
  </si>
  <si>
    <t>DOJ</t>
  </si>
  <si>
    <t>DOR</t>
  </si>
  <si>
    <t>FWP</t>
  </si>
  <si>
    <t>GOV</t>
  </si>
  <si>
    <t>HHS</t>
  </si>
  <si>
    <t>HIS</t>
  </si>
  <si>
    <t>JUD</t>
  </si>
  <si>
    <t>LIV</t>
  </si>
  <si>
    <t>MCC</t>
  </si>
  <si>
    <t>MDT</t>
  </si>
  <si>
    <t>MSDB</t>
  </si>
  <si>
    <t>MSL</t>
  </si>
  <si>
    <t>OPI</t>
  </si>
  <si>
    <t>PSC</t>
  </si>
  <si>
    <t>SAO</t>
  </si>
  <si>
    <t>SOS</t>
  </si>
  <si>
    <t>2024 Cyber Security Training Participation</t>
  </si>
  <si>
    <t>DOA GSD</t>
  </si>
  <si>
    <t>DOA SFSD</t>
  </si>
  <si>
    <t>STF</t>
  </si>
  <si>
    <t>FY 2025</t>
  </si>
  <si>
    <t>updated</t>
  </si>
  <si>
    <t>Denotes elected to participate in 2024.</t>
  </si>
  <si>
    <t>PUBLIC HEALTH &amp; HUMAN SERVICES VETERAN'S HOME- SOUTHWEST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</si>
</sst>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&quot;$&quot;#,##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2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7" fillId="0" borderId="0" applyNumberFormat="0" applyFill="0" applyBorder="0" applyAlignment="0" applyProtection="0"/>
    <xf numFmtId="0" fontId="1" fillId="0" borderId="0"/>
    <xf numFmtId="0" fontId="13" fillId="0" borderId="0"/>
  </cellStyleXfs>
  <cellXfs count="106">
    <xf numFmtId="0" fontId="0" fillId="0" borderId="0" xfId="0"/>
    <xf numFmtId="165" fontId="6" fillId="3" borderId="4" xfId="5" applyNumberFormat="1" applyFont="1" applyFill="1" applyBorder="1" applyAlignment="1">
      <alignment shrinkToFit="1"/>
    </xf>
    <xf numFmtId="165" fontId="6" fillId="0" borderId="4" xfId="5" applyNumberFormat="1" applyFont="1" applyFill="1" applyBorder="1" applyAlignment="1">
      <alignment shrinkToFit="1"/>
    </xf>
    <xf numFmtId="165" fontId="6" fillId="3" borderId="5" xfId="5" applyNumberFormat="1" applyFont="1" applyFill="1" applyBorder="1" applyAlignment="1">
      <alignment shrinkToFit="1"/>
    </xf>
    <xf numFmtId="165" fontId="6" fillId="4" borderId="10" xfId="5" applyNumberFormat="1" applyFont="1" applyFill="1" applyBorder="1"/>
    <xf numFmtId="0" fontId="9" fillId="3" borderId="1" xfId="5" applyFont="1" applyFill="1" applyBorder="1" applyAlignment="1">
      <alignment horizontal="center"/>
    </xf>
    <xf numFmtId="0" fontId="9" fillId="0" borderId="1" xfId="5" applyFont="1" applyFill="1" applyBorder="1" applyAlignment="1">
      <alignment horizontal="center"/>
    </xf>
    <xf numFmtId="0" fontId="9" fillId="3" borderId="4" xfId="5" applyFont="1" applyFill="1" applyBorder="1" applyAlignment="1">
      <alignment horizontal="center"/>
    </xf>
    <xf numFmtId="0" fontId="9" fillId="0" borderId="4" xfId="5" applyFont="1" applyFill="1" applyBorder="1" applyAlignment="1">
      <alignment horizontal="center"/>
    </xf>
    <xf numFmtId="0" fontId="9" fillId="3" borderId="7" xfId="5" applyFont="1" applyFill="1" applyBorder="1" applyAlignment="1">
      <alignment horizontal="center"/>
    </xf>
    <xf numFmtId="0" fontId="9" fillId="0" borderId="7" xfId="5" applyFont="1" applyFill="1" applyBorder="1" applyAlignment="1">
      <alignment horizontal="center"/>
    </xf>
    <xf numFmtId="0" fontId="9" fillId="4" borderId="2" xfId="5" applyFont="1" applyFill="1" applyBorder="1" applyAlignment="1">
      <alignment horizontal="center"/>
    </xf>
    <xf numFmtId="0" fontId="9" fillId="4" borderId="3" xfId="5" applyFont="1" applyFill="1" applyBorder="1" applyAlignment="1">
      <alignment horizontal="center"/>
    </xf>
    <xf numFmtId="0" fontId="9" fillId="4" borderId="5" xfId="5" applyFont="1" applyFill="1" applyBorder="1" applyAlignment="1">
      <alignment horizontal="center"/>
    </xf>
    <xf numFmtId="0" fontId="9" fillId="4" borderId="6" xfId="5" applyFont="1" applyFill="1" applyBorder="1" applyAlignment="1">
      <alignment horizontal="center"/>
    </xf>
    <xf numFmtId="0" fontId="9" fillId="4" borderId="8" xfId="5" applyFont="1" applyFill="1" applyBorder="1" applyAlignment="1">
      <alignment horizontal="center"/>
    </xf>
    <xf numFmtId="0" fontId="9" fillId="4" borderId="9" xfId="5" applyFont="1" applyFill="1" applyBorder="1" applyAlignment="1">
      <alignment horizontal="center"/>
    </xf>
    <xf numFmtId="166" fontId="6" fillId="0" borderId="5" xfId="5" applyNumberFormat="1" applyFont="1" applyFill="1" applyBorder="1"/>
    <xf numFmtId="166" fontId="6" fillId="4" borderId="11" xfId="5" applyNumberFormat="1" applyFont="1" applyFill="1" applyBorder="1"/>
    <xf numFmtId="166" fontId="6" fillId="4" borderId="14" xfId="5" applyNumberFormat="1" applyFont="1" applyFill="1" applyBorder="1"/>
    <xf numFmtId="0" fontId="6" fillId="0" borderId="0" xfId="0" applyFont="1"/>
    <xf numFmtId="0" fontId="10" fillId="0" borderId="4" xfId="0" applyFont="1" applyBorder="1" applyAlignment="1">
      <alignment horizontal="centerContinuous"/>
    </xf>
    <xf numFmtId="0" fontId="10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6" xfId="0" applyFont="1" applyBorder="1" applyAlignment="1">
      <alignment horizontal="centerContinuous"/>
    </xf>
    <xf numFmtId="0" fontId="9" fillId="0" borderId="4" xfId="0" applyFont="1" applyBorder="1" applyAlignment="1">
      <alignment horizontal="center" vertical="center"/>
    </xf>
    <xf numFmtId="164" fontId="9" fillId="0" borderId="0" xfId="0" applyNumberFormat="1" applyFont="1" applyAlignment="1">
      <alignment horizontal="centerContinuous"/>
    </xf>
    <xf numFmtId="0" fontId="6" fillId="0" borderId="4" xfId="0" applyFont="1" applyBorder="1"/>
    <xf numFmtId="0" fontId="6" fillId="0" borderId="6" xfId="0" applyFont="1" applyBorder="1"/>
    <xf numFmtId="0" fontId="9" fillId="0" borderId="1" xfId="0" applyFont="1" applyBorder="1" applyAlignment="1">
      <alignment horizontal="center"/>
    </xf>
    <xf numFmtId="0" fontId="7" fillId="3" borderId="1" xfId="5" applyFill="1" applyBorder="1" applyAlignment="1">
      <alignment horizontal="center"/>
    </xf>
    <xf numFmtId="0" fontId="7" fillId="0" borderId="1" xfId="5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7" fillId="3" borderId="4" xfId="5" applyFill="1" applyBorder="1" applyAlignment="1">
      <alignment horizontal="center"/>
    </xf>
    <xf numFmtId="0" fontId="7" fillId="0" borderId="4" xfId="5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7" fillId="3" borderId="7" xfId="5" applyFill="1" applyBorder="1" applyAlignment="1">
      <alignment horizontal="center"/>
    </xf>
    <xf numFmtId="0" fontId="7" fillId="0" borderId="7" xfId="5" applyBorder="1" applyAlignment="1">
      <alignment horizontal="center"/>
    </xf>
    <xf numFmtId="0" fontId="6" fillId="0" borderId="4" xfId="0" applyFont="1" applyBorder="1" applyAlignment="1">
      <alignment horizontal="center" shrinkToFit="1"/>
    </xf>
    <xf numFmtId="14" fontId="6" fillId="0" borderId="4" xfId="0" applyNumberFormat="1" applyFont="1" applyBorder="1" applyAlignment="1">
      <alignment horizontal="center" shrinkToFit="1"/>
    </xf>
    <xf numFmtId="165" fontId="7" fillId="3" borderId="4" xfId="5" applyNumberFormat="1" applyFill="1" applyBorder="1" applyAlignment="1">
      <alignment shrinkToFit="1"/>
    </xf>
    <xf numFmtId="43" fontId="7" fillId="0" borderId="4" xfId="5" applyNumberFormat="1" applyFill="1" applyBorder="1" applyAlignment="1">
      <alignment shrinkToFit="1"/>
    </xf>
    <xf numFmtId="9" fontId="7" fillId="6" borderId="5" xfId="5" applyNumberFormat="1" applyFill="1" applyBorder="1" applyAlignment="1">
      <alignment shrinkToFit="1"/>
    </xf>
    <xf numFmtId="0" fontId="6" fillId="0" borderId="5" xfId="0" applyFont="1" applyBorder="1" applyAlignment="1">
      <alignment horizontal="center" shrinkToFit="1"/>
    </xf>
    <xf numFmtId="165" fontId="7" fillId="3" borderId="5" xfId="5" applyNumberFormat="1" applyFill="1" applyBorder="1" applyAlignment="1">
      <alignment shrinkToFit="1"/>
    </xf>
    <xf numFmtId="43" fontId="7" fillId="0" borderId="5" xfId="5" applyNumberFormat="1" applyFill="1" applyBorder="1" applyAlignment="1">
      <alignment shrinkToFit="1"/>
    </xf>
    <xf numFmtId="9" fontId="7" fillId="0" borderId="5" xfId="5" applyNumberFormat="1" applyFill="1" applyBorder="1" applyAlignment="1">
      <alignment shrinkToFit="1"/>
    </xf>
    <xf numFmtId="0" fontId="6" fillId="0" borderId="4" xfId="0" applyFont="1" applyBorder="1" applyAlignment="1">
      <alignment shrinkToFit="1"/>
    </xf>
    <xf numFmtId="166" fontId="6" fillId="0" borderId="0" xfId="0" applyNumberFormat="1" applyFont="1"/>
    <xf numFmtId="9" fontId="6" fillId="0" borderId="4" xfId="1" applyFont="1" applyFill="1" applyBorder="1" applyAlignment="1">
      <alignment horizontal="center" shrinkToFit="1"/>
    </xf>
    <xf numFmtId="0" fontId="7" fillId="0" borderId="0" xfId="5"/>
    <xf numFmtId="165" fontId="6" fillId="0" borderId="0" xfId="0" applyNumberFormat="1" applyFont="1"/>
    <xf numFmtId="0" fontId="7" fillId="3" borderId="4" xfId="5" applyFill="1" applyBorder="1" applyAlignment="1">
      <alignment shrinkToFit="1"/>
    </xf>
    <xf numFmtId="3" fontId="9" fillId="4" borderId="10" xfId="0" applyNumberFormat="1" applyFont="1" applyFill="1" applyBorder="1"/>
    <xf numFmtId="3" fontId="9" fillId="4" borderId="10" xfId="0" applyNumberFormat="1" applyFont="1" applyFill="1" applyBorder="1" applyAlignment="1">
      <alignment horizontal="center"/>
    </xf>
    <xf numFmtId="3" fontId="7" fillId="4" borderId="10" xfId="5" applyNumberFormat="1" applyFill="1" applyBorder="1"/>
    <xf numFmtId="43" fontId="7" fillId="4" borderId="10" xfId="5" applyNumberFormat="1" applyFill="1" applyBorder="1"/>
    <xf numFmtId="3" fontId="9" fillId="0" borderId="12" xfId="0" applyNumberFormat="1" applyFont="1" applyBorder="1"/>
    <xf numFmtId="0" fontId="11" fillId="0" borderId="0" xfId="0" applyFont="1"/>
    <xf numFmtId="0" fontId="6" fillId="2" borderId="0" xfId="0" applyFont="1" applyFill="1"/>
    <xf numFmtId="0" fontId="6" fillId="2" borderId="13" xfId="0" applyFont="1" applyFill="1" applyBorder="1"/>
    <xf numFmtId="165" fontId="11" fillId="0" borderId="0" xfId="0" applyNumberFormat="1" applyFont="1"/>
    <xf numFmtId="166" fontId="8" fillId="0" borderId="6" xfId="0" applyNumberFormat="1" applyFont="1" applyBorder="1"/>
    <xf numFmtId="0" fontId="7" fillId="0" borderId="4" xfId="5" applyFill="1" applyBorder="1"/>
    <xf numFmtId="43" fontId="11" fillId="0" borderId="0" xfId="0" applyNumberFormat="1" applyFont="1"/>
    <xf numFmtId="0" fontId="6" fillId="5" borderId="7" xfId="0" applyFont="1" applyFill="1" applyBorder="1"/>
    <xf numFmtId="0" fontId="6" fillId="5" borderId="15" xfId="0" applyFont="1" applyFill="1" applyBorder="1"/>
    <xf numFmtId="0" fontId="6" fillId="0" borderId="15" xfId="0" applyFont="1" applyBorder="1"/>
    <xf numFmtId="43" fontId="6" fillId="0" borderId="15" xfId="0" applyNumberFormat="1" applyFont="1" applyBorder="1"/>
    <xf numFmtId="0" fontId="6" fillId="0" borderId="9" xfId="0" applyFont="1" applyBorder="1"/>
    <xf numFmtId="0" fontId="6" fillId="5" borderId="4" xfId="0" applyFont="1" applyFill="1" applyBorder="1" applyAlignment="1">
      <alignment horizontal="center" shrinkToFit="1"/>
    </xf>
    <xf numFmtId="14" fontId="6" fillId="5" borderId="4" xfId="0" applyNumberFormat="1" applyFont="1" applyFill="1" applyBorder="1" applyAlignment="1">
      <alignment horizontal="center" shrinkToFit="1"/>
    </xf>
    <xf numFmtId="9" fontId="6" fillId="5" borderId="4" xfId="1" applyFont="1" applyFill="1" applyBorder="1" applyAlignment="1">
      <alignment horizontal="center" shrinkToFit="1"/>
    </xf>
    <xf numFmtId="165" fontId="6" fillId="0" borderId="5" xfId="5" applyNumberFormat="1" applyFont="1" applyFill="1" applyBorder="1" applyAlignment="1">
      <alignment shrinkToFit="1"/>
    </xf>
    <xf numFmtId="0" fontId="6" fillId="5" borderId="0" xfId="0" applyFont="1" applyFill="1"/>
    <xf numFmtId="10" fontId="7" fillId="6" borderId="5" xfId="5" applyNumberFormat="1" applyFill="1" applyBorder="1" applyAlignment="1">
      <alignment shrinkToFit="1"/>
    </xf>
    <xf numFmtId="10" fontId="7" fillId="0" borderId="5" xfId="5" applyNumberFormat="1" applyFill="1" applyBorder="1" applyAlignment="1">
      <alignment shrinkToFit="1"/>
    </xf>
    <xf numFmtId="10" fontId="7" fillId="0" borderId="4" xfId="5" applyNumberFormat="1" applyFill="1" applyBorder="1" applyAlignment="1">
      <alignment shrinkToFit="1"/>
    </xf>
    <xf numFmtId="10" fontId="7" fillId="4" borderId="10" xfId="5" applyNumberFormat="1" applyFill="1" applyBorder="1"/>
    <xf numFmtId="10" fontId="7" fillId="6" borderId="4" xfId="5" applyNumberFormat="1" applyFill="1" applyBorder="1" applyAlignment="1">
      <alignment shrinkToFit="1"/>
    </xf>
    <xf numFmtId="9" fontId="6" fillId="0" borderId="5" xfId="1" applyFont="1" applyFill="1" applyBorder="1" applyAlignment="1">
      <alignment shrinkToFit="1"/>
    </xf>
    <xf numFmtId="0" fontId="13" fillId="0" borderId="0" xfId="7"/>
    <xf numFmtId="0" fontId="12" fillId="7" borderId="2" xfId="0" applyFont="1" applyFill="1" applyBorder="1" applyAlignment="1">
      <alignment vertical="center"/>
    </xf>
    <xf numFmtId="0" fontId="12" fillId="7" borderId="3" xfId="0" applyFont="1" applyFill="1" applyBorder="1" applyAlignment="1">
      <alignment vertical="center"/>
    </xf>
    <xf numFmtId="0" fontId="13" fillId="0" borderId="17" xfId="7" applyBorder="1"/>
    <xf numFmtId="0" fontId="13" fillId="0" borderId="18" xfId="7" applyBorder="1"/>
    <xf numFmtId="9" fontId="13" fillId="0" borderId="19" xfId="7" applyNumberFormat="1" applyBorder="1"/>
    <xf numFmtId="10" fontId="13" fillId="0" borderId="19" xfId="7" applyNumberFormat="1" applyBorder="1"/>
    <xf numFmtId="0" fontId="13" fillId="0" borderId="20" xfId="7" applyBorder="1"/>
    <xf numFmtId="0" fontId="13" fillId="0" borderId="21" xfId="7" applyBorder="1"/>
    <xf numFmtId="10" fontId="13" fillId="0" borderId="22" xfId="7" applyNumberFormat="1" applyBorder="1"/>
    <xf numFmtId="0" fontId="8" fillId="8" borderId="0" xfId="0" applyFont="1" applyFill="1" applyAlignment="1">
      <alignment horizontal="center"/>
    </xf>
    <xf numFmtId="9" fontId="14" fillId="0" borderId="5" xfId="5" applyNumberFormat="1" applyFont="1" applyFill="1" applyBorder="1" applyAlignment="1">
      <alignment shrinkToFit="1"/>
    </xf>
    <xf numFmtId="43" fontId="14" fillId="0" borderId="4" xfId="5" applyNumberFormat="1" applyFont="1" applyFill="1" applyBorder="1" applyAlignment="1">
      <alignment shrinkToFit="1"/>
    </xf>
    <xf numFmtId="43" fontId="6" fillId="0" borderId="0" xfId="0" applyNumberFormat="1" applyFont="1"/>
    <xf numFmtId="0" fontId="7" fillId="0" borderId="0" xfId="5" applyFill="1"/>
    <xf numFmtId="3" fontId="9" fillId="0" borderId="0" xfId="0" applyNumberFormat="1" applyFont="1"/>
    <xf numFmtId="0" fontId="6" fillId="0" borderId="13" xfId="0" applyFont="1" applyBorder="1"/>
    <xf numFmtId="0" fontId="6" fillId="0" borderId="5" xfId="0" applyFont="1" applyBorder="1" applyAlignment="1">
      <alignment shrinkToFit="1"/>
    </xf>
    <xf numFmtId="164" fontId="10" fillId="0" borderId="4" xfId="0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</cellXfs>
  <cellStyles count="8">
    <cellStyle name="Explanatory Text" xfId="5" builtinId="53"/>
    <cellStyle name="Normal" xfId="0" builtinId="0"/>
    <cellStyle name="Normal 2" xfId="2" xr:uid="{00000000-0005-0000-0000-000004000000}"/>
    <cellStyle name="Normal 3" xfId="3" xr:uid="{C6E85FFE-2676-4788-BCB0-A9E4070D3F1B}"/>
    <cellStyle name="Normal 4" xfId="4" xr:uid="{0DC06B90-0207-470C-92DE-88A06620D8A9}"/>
    <cellStyle name="Normal 5" xfId="6" xr:uid="{474000CA-8627-4566-9705-B46FE79B77B9}"/>
    <cellStyle name="Normal 6" xfId="7" xr:uid="{F2D5927A-0E88-4319-A01D-B129DEDF86DA}"/>
    <cellStyle name="Percent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84"/>
  <sheetViews>
    <sheetView tabSelected="1" zoomScaleNormal="100" zoomScaleSheetLayoutView="90" workbookViewId="0">
      <pane xSplit="1" topLeftCell="J1" activePane="topRight" state="frozen"/>
      <selection pane="topRight" activeCell="A16" sqref="A16"/>
    </sheetView>
  </sheetViews>
  <sheetFormatPr defaultColWidth="9.109375" defaultRowHeight="14.4" x14ac:dyDescent="0.3"/>
  <cols>
    <col min="1" max="1" width="85.77734375" style="20" customWidth="1"/>
    <col min="2" max="3" width="17.6640625" style="20" hidden="1" customWidth="1"/>
    <col min="4" max="9" width="12.6640625" style="20" hidden="1" customWidth="1"/>
    <col min="10" max="11" width="17.6640625" style="20" customWidth="1"/>
    <col min="12" max="12" width="9.109375" style="20"/>
    <col min="13" max="13" width="10.44140625" style="20" bestFit="1" customWidth="1"/>
    <col min="14" max="16384" width="9.109375" style="20"/>
  </cols>
  <sheetData>
    <row r="1" spans="1:13" ht="18" x14ac:dyDescent="0.3">
      <c r="A1" s="100" t="s">
        <v>2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</row>
    <row r="2" spans="1:13" ht="18" hidden="1" x14ac:dyDescent="0.35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3"/>
      <c r="K2" s="24"/>
    </row>
    <row r="3" spans="1:13" ht="18" x14ac:dyDescent="0.35">
      <c r="A3" s="21" t="s">
        <v>120</v>
      </c>
      <c r="B3" s="22"/>
      <c r="C3" s="22"/>
      <c r="D3" s="22"/>
      <c r="E3" s="22"/>
      <c r="F3" s="22"/>
      <c r="G3" s="22"/>
      <c r="H3" s="22"/>
      <c r="I3" s="22"/>
      <c r="J3" s="23"/>
      <c r="K3" s="24"/>
    </row>
    <row r="4" spans="1:13" x14ac:dyDescent="0.3">
      <c r="K4" s="24"/>
    </row>
    <row r="5" spans="1:13" ht="15" thickBot="1" x14ac:dyDescent="0.35">
      <c r="A5" s="25"/>
      <c r="B5" s="26"/>
      <c r="C5" s="26"/>
      <c r="D5" s="26"/>
      <c r="E5" s="26"/>
      <c r="F5" s="26"/>
      <c r="G5" s="26"/>
      <c r="H5" s="26"/>
      <c r="I5" s="26"/>
      <c r="J5" s="23"/>
      <c r="K5" s="24"/>
    </row>
    <row r="6" spans="1:13" ht="15" hidden="1" thickBot="1" x14ac:dyDescent="0.35">
      <c r="A6" s="27"/>
      <c r="G6" s="92" t="s">
        <v>121</v>
      </c>
      <c r="H6" s="92" t="s">
        <v>121</v>
      </c>
      <c r="K6" s="28"/>
    </row>
    <row r="7" spans="1:13" s="32" customFormat="1" ht="15.75" customHeight="1" x14ac:dyDescent="0.3">
      <c r="A7" s="29"/>
      <c r="B7" s="29" t="s">
        <v>1</v>
      </c>
      <c r="C7" s="29" t="s">
        <v>1</v>
      </c>
      <c r="D7" s="30" t="s">
        <v>1</v>
      </c>
      <c r="E7" s="31" t="str">
        <f>D7</f>
        <v>FY 2024</v>
      </c>
      <c r="F7" s="31" t="str">
        <f>D7</f>
        <v>FY 2024</v>
      </c>
      <c r="G7" s="31" t="s">
        <v>1</v>
      </c>
      <c r="H7" s="5" t="s">
        <v>120</v>
      </c>
      <c r="I7" s="6" t="str">
        <f>H7</f>
        <v>FY 2025</v>
      </c>
      <c r="J7" s="11" t="s">
        <v>3</v>
      </c>
      <c r="K7" s="12" t="s">
        <v>4</v>
      </c>
    </row>
    <row r="8" spans="1:13" s="32" customFormat="1" ht="15.75" customHeight="1" x14ac:dyDescent="0.3">
      <c r="A8" s="33"/>
      <c r="B8" s="33" t="s">
        <v>5</v>
      </c>
      <c r="C8" s="33" t="s">
        <v>6</v>
      </c>
      <c r="D8" s="34" t="s">
        <v>7</v>
      </c>
      <c r="E8" s="35" t="s">
        <v>8</v>
      </c>
      <c r="F8" s="35" t="s">
        <v>9</v>
      </c>
      <c r="G8" s="35" t="s">
        <v>9</v>
      </c>
      <c r="H8" s="7" t="s">
        <v>10</v>
      </c>
      <c r="I8" s="8" t="s">
        <v>10</v>
      </c>
      <c r="J8" s="13" t="s">
        <v>10</v>
      </c>
      <c r="K8" s="14" t="s">
        <v>10</v>
      </c>
    </row>
    <row r="9" spans="1:13" s="32" customFormat="1" ht="15" thickBot="1" x14ac:dyDescent="0.35">
      <c r="A9" s="36" t="s">
        <v>11</v>
      </c>
      <c r="B9" s="36" t="s">
        <v>12</v>
      </c>
      <c r="C9" s="36" t="s">
        <v>12</v>
      </c>
      <c r="D9" s="37" t="s">
        <v>13</v>
      </c>
      <c r="E9" s="38" t="s">
        <v>14</v>
      </c>
      <c r="F9" s="38" t="s">
        <v>15</v>
      </c>
      <c r="G9" s="38" t="s">
        <v>15</v>
      </c>
      <c r="H9" s="9" t="s">
        <v>16</v>
      </c>
      <c r="I9" s="10" t="s">
        <v>17</v>
      </c>
      <c r="J9" s="15" t="s">
        <v>18</v>
      </c>
      <c r="K9" s="16" t="s">
        <v>18</v>
      </c>
    </row>
    <row r="10" spans="1:13" x14ac:dyDescent="0.3">
      <c r="A10" s="48" t="s">
        <v>19</v>
      </c>
      <c r="B10" s="71" t="s">
        <v>20</v>
      </c>
      <c r="C10" s="72" t="s">
        <v>20</v>
      </c>
      <c r="D10" s="41"/>
      <c r="E10" s="42">
        <f>525.29+50+21</f>
        <v>596.29</v>
      </c>
      <c r="F10" s="43">
        <f>D10/E10</f>
        <v>0</v>
      </c>
      <c r="G10" s="80">
        <v>0.99880000000000002</v>
      </c>
      <c r="H10" s="1">
        <v>146755</v>
      </c>
      <c r="I10" s="2">
        <f>H10*0.025</f>
        <v>3668.875</v>
      </c>
      <c r="J10" s="17"/>
      <c r="K10" s="17">
        <f>SUM(I10:I10)</f>
        <v>3668.875</v>
      </c>
      <c r="M10" s="95"/>
    </row>
    <row r="11" spans="1:13" ht="14.25" customHeight="1" x14ac:dyDescent="0.3">
      <c r="A11" s="99" t="s">
        <v>21</v>
      </c>
      <c r="B11" s="44"/>
      <c r="C11" s="44"/>
      <c r="D11" s="45"/>
      <c r="E11" s="46"/>
      <c r="F11" s="47"/>
      <c r="G11" s="76">
        <v>1</v>
      </c>
      <c r="H11" s="3">
        <v>5759</v>
      </c>
      <c r="I11" s="2">
        <f t="shared" ref="I11:I72" si="0">H11*0.025</f>
        <v>143.97499999999999</v>
      </c>
      <c r="J11" s="17"/>
      <c r="K11" s="17">
        <f t="shared" ref="K11:K12" si="1">SUM(I11:I11)</f>
        <v>143.97499999999999</v>
      </c>
    </row>
    <row r="12" spans="1:13" ht="14.25" customHeight="1" x14ac:dyDescent="0.3">
      <c r="A12" s="48" t="s">
        <v>22</v>
      </c>
      <c r="B12" s="39"/>
      <c r="C12" s="39"/>
      <c r="D12" s="41"/>
      <c r="E12" s="42"/>
      <c r="F12" s="47"/>
      <c r="G12" s="76">
        <v>1</v>
      </c>
      <c r="H12" s="3">
        <v>13088</v>
      </c>
      <c r="I12" s="2">
        <f t="shared" si="0"/>
        <v>327.20000000000005</v>
      </c>
      <c r="J12" s="17"/>
      <c r="K12" s="17">
        <f t="shared" si="1"/>
        <v>327.20000000000005</v>
      </c>
    </row>
    <row r="13" spans="1:13" x14ac:dyDescent="0.3">
      <c r="A13" s="48" t="s">
        <v>23</v>
      </c>
      <c r="B13" s="71" t="s">
        <v>20</v>
      </c>
      <c r="C13" s="71" t="s">
        <v>20</v>
      </c>
      <c r="D13" s="41"/>
      <c r="E13" s="42">
        <v>292.44</v>
      </c>
      <c r="F13" s="43">
        <f>D13/E13</f>
        <v>0</v>
      </c>
      <c r="G13" s="76">
        <v>0.98150000000000004</v>
      </c>
      <c r="H13" s="3">
        <v>80735</v>
      </c>
      <c r="I13" s="2">
        <f t="shared" si="0"/>
        <v>2018.375</v>
      </c>
      <c r="J13" s="17"/>
      <c r="K13" s="17">
        <f>SUM(I13:I13)</f>
        <v>2018.375</v>
      </c>
    </row>
    <row r="14" spans="1:13" x14ac:dyDescent="0.3">
      <c r="A14" s="48" t="s">
        <v>24</v>
      </c>
      <c r="B14" s="71" t="s">
        <v>20</v>
      </c>
      <c r="C14" s="71" t="s">
        <v>20</v>
      </c>
      <c r="D14" s="41"/>
      <c r="E14" s="42">
        <v>96</v>
      </c>
      <c r="F14" s="43">
        <f t="shared" ref="F14:F71" si="2">D14/E14</f>
        <v>0</v>
      </c>
      <c r="G14" s="76">
        <v>1</v>
      </c>
      <c r="H14" s="3">
        <v>53567</v>
      </c>
      <c r="I14" s="2">
        <f t="shared" si="0"/>
        <v>1339.1750000000002</v>
      </c>
      <c r="J14" s="17"/>
      <c r="K14" s="17">
        <f>SUM(I14:I14)</f>
        <v>1339.1750000000002</v>
      </c>
    </row>
    <row r="15" spans="1:13" x14ac:dyDescent="0.3">
      <c r="A15" s="48" t="s">
        <v>25</v>
      </c>
      <c r="B15" s="71" t="s">
        <v>20</v>
      </c>
      <c r="C15" s="71" t="s">
        <v>20</v>
      </c>
      <c r="D15" s="41"/>
      <c r="E15" s="42">
        <v>84.62</v>
      </c>
      <c r="F15" s="43">
        <f t="shared" si="2"/>
        <v>0</v>
      </c>
      <c r="G15" s="76">
        <v>1</v>
      </c>
      <c r="H15" s="3">
        <v>19616</v>
      </c>
      <c r="I15" s="2">
        <f t="shared" si="0"/>
        <v>490.40000000000003</v>
      </c>
      <c r="J15" s="17"/>
      <c r="K15" s="17">
        <f>SUM(I15:I15)</f>
        <v>490.40000000000003</v>
      </c>
    </row>
    <row r="16" spans="1:13" x14ac:dyDescent="0.3">
      <c r="A16" s="48" t="s">
        <v>26</v>
      </c>
      <c r="B16" s="39"/>
      <c r="C16" s="39"/>
      <c r="D16" s="41"/>
      <c r="E16" s="42">
        <f>201.26+12</f>
        <v>213.26</v>
      </c>
      <c r="F16" s="47">
        <f t="shared" si="2"/>
        <v>0</v>
      </c>
      <c r="G16" s="77">
        <v>1</v>
      </c>
      <c r="H16" s="3">
        <v>98894</v>
      </c>
      <c r="I16" s="2">
        <f t="shared" si="0"/>
        <v>2472.3500000000004</v>
      </c>
      <c r="J16" s="17">
        <f t="shared" ref="J16:J17" si="3">SUM(I16:I16)</f>
        <v>2472.3500000000004</v>
      </c>
      <c r="K16" s="17"/>
    </row>
    <row r="17" spans="1:78" x14ac:dyDescent="0.3">
      <c r="A17" s="48" t="s">
        <v>27</v>
      </c>
      <c r="B17" s="39"/>
      <c r="C17" s="39"/>
      <c r="D17" s="41"/>
      <c r="E17" s="42"/>
      <c r="F17" s="47"/>
      <c r="G17" s="77"/>
      <c r="H17" s="3">
        <v>3248</v>
      </c>
      <c r="I17" s="2">
        <f t="shared" si="0"/>
        <v>81.2</v>
      </c>
      <c r="J17" s="17">
        <f t="shared" si="3"/>
        <v>81.2</v>
      </c>
      <c r="K17" s="17"/>
    </row>
    <row r="18" spans="1:78" x14ac:dyDescent="0.3">
      <c r="A18" s="48" t="s">
        <v>28</v>
      </c>
      <c r="B18" s="39"/>
      <c r="C18" s="39"/>
      <c r="D18" s="41"/>
      <c r="E18" s="42">
        <v>7</v>
      </c>
      <c r="F18" s="47"/>
      <c r="G18" s="77">
        <v>1</v>
      </c>
      <c r="H18" s="3">
        <v>1450</v>
      </c>
      <c r="I18" s="2">
        <f t="shared" si="0"/>
        <v>36.25</v>
      </c>
      <c r="J18" s="17">
        <f>SUM(I18:I18)</f>
        <v>36.25</v>
      </c>
      <c r="K18" s="17"/>
    </row>
    <row r="19" spans="1:78" x14ac:dyDescent="0.3">
      <c r="A19" s="48" t="s">
        <v>29</v>
      </c>
      <c r="B19" s="39"/>
      <c r="C19" s="39"/>
      <c r="D19" s="41"/>
      <c r="E19" s="42">
        <v>1373.66</v>
      </c>
      <c r="F19" s="47">
        <f t="shared" si="2"/>
        <v>0</v>
      </c>
      <c r="G19" s="77">
        <v>0.99819999999999998</v>
      </c>
      <c r="H19" s="3">
        <v>311896</v>
      </c>
      <c r="I19" s="2">
        <f t="shared" si="0"/>
        <v>7797.4000000000005</v>
      </c>
      <c r="J19" s="17">
        <f t="shared" ref="J19:J27" si="4">SUM(I19:I19)</f>
        <v>7797.4000000000005</v>
      </c>
      <c r="K19" s="17"/>
      <c r="M19" s="49"/>
    </row>
    <row r="20" spans="1:78" x14ac:dyDescent="0.3">
      <c r="A20" s="48" t="s">
        <v>30</v>
      </c>
      <c r="B20" s="39"/>
      <c r="C20" s="39"/>
      <c r="D20" s="41"/>
      <c r="E20" s="42"/>
      <c r="F20" s="47"/>
      <c r="G20" s="77"/>
      <c r="H20" s="3">
        <v>8782</v>
      </c>
      <c r="I20" s="2">
        <f t="shared" si="0"/>
        <v>219.55</v>
      </c>
      <c r="J20" s="17">
        <f t="shared" si="4"/>
        <v>219.55</v>
      </c>
      <c r="K20" s="17"/>
    </row>
    <row r="21" spans="1:78" s="51" customFormat="1" hidden="1" x14ac:dyDescent="0.3">
      <c r="A21" s="48" t="s">
        <v>31</v>
      </c>
      <c r="B21" s="39"/>
      <c r="C21" s="50"/>
      <c r="D21" s="41"/>
      <c r="E21" s="42"/>
      <c r="F21" s="47"/>
      <c r="G21" s="77"/>
      <c r="H21" s="3">
        <v>0</v>
      </c>
      <c r="I21" s="2">
        <f>H21*0.025</f>
        <v>0</v>
      </c>
      <c r="J21" s="17">
        <f t="shared" si="4"/>
        <v>0</v>
      </c>
      <c r="K21" s="17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</row>
    <row r="22" spans="1:78" x14ac:dyDescent="0.3">
      <c r="A22" s="48" t="s">
        <v>32</v>
      </c>
      <c r="B22" s="39"/>
      <c r="C22" s="39"/>
      <c r="D22" s="41"/>
      <c r="E22" s="42"/>
      <c r="F22" s="47"/>
      <c r="G22" s="77"/>
      <c r="H22" s="3">
        <v>83667</v>
      </c>
      <c r="I22" s="2">
        <f t="shared" si="0"/>
        <v>2091.6750000000002</v>
      </c>
      <c r="J22" s="17">
        <f t="shared" si="4"/>
        <v>2091.6750000000002</v>
      </c>
      <c r="K22" s="17"/>
    </row>
    <row r="23" spans="1:78" x14ac:dyDescent="0.3">
      <c r="A23" s="48" t="s">
        <v>33</v>
      </c>
      <c r="B23" s="39"/>
      <c r="C23" s="39"/>
      <c r="D23" s="41"/>
      <c r="E23" s="42"/>
      <c r="F23" s="47"/>
      <c r="G23" s="77"/>
      <c r="H23" s="3">
        <v>115704</v>
      </c>
      <c r="I23" s="2">
        <f t="shared" si="0"/>
        <v>2892.6000000000004</v>
      </c>
      <c r="J23" s="17">
        <f t="shared" si="4"/>
        <v>2892.6000000000004</v>
      </c>
      <c r="K23" s="17"/>
    </row>
    <row r="24" spans="1:78" x14ac:dyDescent="0.3">
      <c r="A24" s="48" t="s">
        <v>34</v>
      </c>
      <c r="B24" s="39"/>
      <c r="C24" s="39"/>
      <c r="D24" s="41"/>
      <c r="E24" s="42"/>
      <c r="F24" s="47"/>
      <c r="G24" s="77"/>
      <c r="H24" s="3">
        <v>91343</v>
      </c>
      <c r="I24" s="2">
        <f t="shared" si="0"/>
        <v>2283.5750000000003</v>
      </c>
      <c r="J24" s="17">
        <f t="shared" si="4"/>
        <v>2283.5750000000003</v>
      </c>
      <c r="K24" s="17"/>
    </row>
    <row r="25" spans="1:78" x14ac:dyDescent="0.3">
      <c r="A25" s="48" t="s">
        <v>35</v>
      </c>
      <c r="B25" s="39"/>
      <c r="C25" s="39"/>
      <c r="D25" s="41"/>
      <c r="E25" s="42"/>
      <c r="F25" s="47"/>
      <c r="G25" s="77"/>
      <c r="H25" s="3">
        <v>26785</v>
      </c>
      <c r="I25" s="2">
        <f t="shared" si="0"/>
        <v>669.625</v>
      </c>
      <c r="J25" s="17">
        <f t="shared" si="4"/>
        <v>669.625</v>
      </c>
      <c r="K25" s="17"/>
    </row>
    <row r="26" spans="1:78" x14ac:dyDescent="0.3">
      <c r="A26" s="48" t="s">
        <v>36</v>
      </c>
      <c r="B26" s="39"/>
      <c r="C26" s="39"/>
      <c r="D26" s="41"/>
      <c r="E26" s="42"/>
      <c r="F26" s="47"/>
      <c r="G26" s="77"/>
      <c r="H26" s="3">
        <v>562932</v>
      </c>
      <c r="I26" s="2">
        <f t="shared" si="0"/>
        <v>14073.300000000001</v>
      </c>
      <c r="J26" s="17">
        <f t="shared" si="4"/>
        <v>14073.300000000001</v>
      </c>
      <c r="K26" s="17"/>
    </row>
    <row r="27" spans="1:78" x14ac:dyDescent="0.3">
      <c r="A27" s="48" t="s">
        <v>37</v>
      </c>
      <c r="B27" s="39"/>
      <c r="C27" s="39"/>
      <c r="D27" s="41"/>
      <c r="E27" s="42"/>
      <c r="F27" s="47"/>
      <c r="G27" s="77"/>
      <c r="H27" s="3"/>
      <c r="I27" s="2">
        <f t="shared" si="0"/>
        <v>0</v>
      </c>
      <c r="J27" s="17">
        <f t="shared" si="4"/>
        <v>0</v>
      </c>
      <c r="K27" s="17"/>
    </row>
    <row r="28" spans="1:78" x14ac:dyDescent="0.3">
      <c r="A28" s="48" t="s">
        <v>38</v>
      </c>
      <c r="B28" s="71" t="s">
        <v>20</v>
      </c>
      <c r="C28" s="71" t="s">
        <v>20</v>
      </c>
      <c r="D28" s="41"/>
      <c r="E28" s="42">
        <v>462.57</v>
      </c>
      <c r="F28" s="43">
        <f t="shared" si="2"/>
        <v>0</v>
      </c>
      <c r="G28" s="76">
        <v>0.997</v>
      </c>
      <c r="H28" s="3">
        <v>261087</v>
      </c>
      <c r="I28" s="2">
        <f t="shared" si="0"/>
        <v>6527.1750000000002</v>
      </c>
      <c r="J28" s="17"/>
      <c r="K28" s="17">
        <f t="shared" ref="K28:K36" si="5">SUM(I28:I28)</f>
        <v>6527.1750000000002</v>
      </c>
    </row>
    <row r="29" spans="1:78" x14ac:dyDescent="0.3">
      <c r="A29" s="48" t="s">
        <v>39</v>
      </c>
      <c r="B29" s="71" t="s">
        <v>20</v>
      </c>
      <c r="C29" s="71" t="s">
        <v>20</v>
      </c>
      <c r="D29" s="41"/>
      <c r="E29" s="42">
        <f>884.98-309</f>
        <v>575.98</v>
      </c>
      <c r="F29" s="43">
        <f t="shared" si="2"/>
        <v>0</v>
      </c>
      <c r="G29" s="76">
        <v>0.99719999999999998</v>
      </c>
      <c r="H29" s="3">
        <v>227408</v>
      </c>
      <c r="I29" s="2">
        <f t="shared" si="0"/>
        <v>5685.2000000000007</v>
      </c>
      <c r="J29" s="17"/>
      <c r="K29" s="17">
        <f t="shared" si="5"/>
        <v>5685.2000000000007</v>
      </c>
    </row>
    <row r="30" spans="1:78" x14ac:dyDescent="0.3">
      <c r="A30" s="48" t="s">
        <v>40</v>
      </c>
      <c r="B30" s="73" t="s">
        <v>20</v>
      </c>
      <c r="C30" s="71" t="s">
        <v>20</v>
      </c>
      <c r="D30" s="41"/>
      <c r="E30" s="42">
        <v>849.04</v>
      </c>
      <c r="F30" s="43">
        <f t="shared" si="2"/>
        <v>0</v>
      </c>
      <c r="G30" s="76">
        <v>1</v>
      </c>
      <c r="H30" s="3">
        <v>437131</v>
      </c>
      <c r="I30" s="2">
        <f t="shared" si="0"/>
        <v>10928.275000000001</v>
      </c>
      <c r="J30" s="17"/>
      <c r="K30" s="17">
        <f t="shared" si="5"/>
        <v>10928.275000000001</v>
      </c>
    </row>
    <row r="31" spans="1:78" x14ac:dyDescent="0.3">
      <c r="A31" s="48" t="s">
        <v>41</v>
      </c>
      <c r="B31" s="73" t="s">
        <v>20</v>
      </c>
      <c r="C31" s="71" t="s">
        <v>20</v>
      </c>
      <c r="D31" s="41"/>
      <c r="E31" s="42">
        <v>839.13</v>
      </c>
      <c r="F31" s="43">
        <f t="shared" si="2"/>
        <v>0</v>
      </c>
      <c r="G31" s="76">
        <v>0.99839999999999995</v>
      </c>
      <c r="H31" s="3">
        <v>204229</v>
      </c>
      <c r="I31" s="2">
        <f t="shared" si="0"/>
        <v>5105.7250000000004</v>
      </c>
      <c r="J31" s="17"/>
      <c r="K31" s="17">
        <f t="shared" si="5"/>
        <v>5105.7250000000004</v>
      </c>
    </row>
    <row r="32" spans="1:78" x14ac:dyDescent="0.3">
      <c r="A32" s="48" t="s">
        <v>42</v>
      </c>
      <c r="B32" s="73" t="s">
        <v>20</v>
      </c>
      <c r="C32" s="50"/>
      <c r="D32" s="41"/>
      <c r="E32" s="42">
        <v>138.22</v>
      </c>
      <c r="F32" s="47">
        <f t="shared" si="2"/>
        <v>0</v>
      </c>
      <c r="G32" s="77">
        <v>1</v>
      </c>
      <c r="H32" s="3">
        <v>44658</v>
      </c>
      <c r="I32" s="2">
        <f t="shared" si="0"/>
        <v>1116.45</v>
      </c>
      <c r="J32" s="17">
        <f>SUM(I32:I32)</f>
        <v>1116.45</v>
      </c>
      <c r="K32" s="17"/>
    </row>
    <row r="33" spans="1:13" x14ac:dyDescent="0.3">
      <c r="A33" s="48" t="s">
        <v>43</v>
      </c>
      <c r="B33" s="71" t="s">
        <v>20</v>
      </c>
      <c r="C33" s="71" t="s">
        <v>20</v>
      </c>
      <c r="D33" s="41"/>
      <c r="E33" s="42">
        <v>220.94</v>
      </c>
      <c r="F33" s="43">
        <f t="shared" si="2"/>
        <v>0</v>
      </c>
      <c r="G33" s="76">
        <v>0.99560000000000004</v>
      </c>
      <c r="H33" s="3">
        <v>103914</v>
      </c>
      <c r="I33" s="2">
        <f t="shared" si="0"/>
        <v>2597.8500000000004</v>
      </c>
      <c r="J33" s="17"/>
      <c r="K33" s="17">
        <f t="shared" si="5"/>
        <v>2597.8500000000004</v>
      </c>
    </row>
    <row r="34" spans="1:13" x14ac:dyDescent="0.3">
      <c r="A34" s="48" t="s">
        <v>44</v>
      </c>
      <c r="B34" s="71" t="s">
        <v>20</v>
      </c>
      <c r="C34" s="71" t="s">
        <v>20</v>
      </c>
      <c r="D34" s="41"/>
      <c r="E34" s="42">
        <v>573.03</v>
      </c>
      <c r="F34" s="43">
        <f t="shared" si="2"/>
        <v>0</v>
      </c>
      <c r="G34" s="76">
        <v>0.99829999999999997</v>
      </c>
      <c r="H34" s="3">
        <v>159508</v>
      </c>
      <c r="I34" s="2">
        <f t="shared" si="0"/>
        <v>3987.7000000000003</v>
      </c>
      <c r="J34" s="17"/>
      <c r="K34" s="17">
        <f t="shared" si="5"/>
        <v>3987.7000000000003</v>
      </c>
    </row>
    <row r="35" spans="1:13" x14ac:dyDescent="0.3">
      <c r="A35" s="48" t="s">
        <v>45</v>
      </c>
      <c r="B35" s="71" t="s">
        <v>20</v>
      </c>
      <c r="C35" s="71" t="s">
        <v>20</v>
      </c>
      <c r="D35" s="41"/>
      <c r="E35" s="42">
        <v>665.13</v>
      </c>
      <c r="F35" s="43">
        <f t="shared" si="2"/>
        <v>0</v>
      </c>
      <c r="G35" s="76">
        <v>1</v>
      </c>
      <c r="H35" s="3">
        <v>151833</v>
      </c>
      <c r="I35" s="2">
        <f t="shared" si="0"/>
        <v>3795.8250000000003</v>
      </c>
      <c r="J35" s="17"/>
      <c r="K35" s="17">
        <f t="shared" si="5"/>
        <v>3795.8250000000003</v>
      </c>
    </row>
    <row r="36" spans="1:13" x14ac:dyDescent="0.3">
      <c r="A36" s="48" t="s">
        <v>46</v>
      </c>
      <c r="B36" s="71" t="s">
        <v>20</v>
      </c>
      <c r="C36" s="71" t="s">
        <v>20</v>
      </c>
      <c r="D36" s="41"/>
      <c r="E36" s="42">
        <v>2129.37</v>
      </c>
      <c r="F36" s="43">
        <f t="shared" si="2"/>
        <v>0</v>
      </c>
      <c r="G36" s="76">
        <v>0.999</v>
      </c>
      <c r="H36" s="3">
        <v>4132722</v>
      </c>
      <c r="I36" s="2">
        <f t="shared" si="0"/>
        <v>103318.05</v>
      </c>
      <c r="J36" s="17"/>
      <c r="K36" s="17">
        <f t="shared" si="5"/>
        <v>103318.05</v>
      </c>
    </row>
    <row r="37" spans="1:13" hidden="1" x14ac:dyDescent="0.3">
      <c r="A37" s="48" t="s">
        <v>47</v>
      </c>
      <c r="B37" s="71"/>
      <c r="C37" s="71"/>
      <c r="D37" s="41"/>
      <c r="E37" s="42"/>
      <c r="F37" s="47"/>
      <c r="G37" s="77"/>
      <c r="H37" s="3">
        <v>0</v>
      </c>
      <c r="I37" s="2">
        <f t="shared" si="0"/>
        <v>0</v>
      </c>
      <c r="J37" s="17">
        <f>SUM(I37:I37)</f>
        <v>0</v>
      </c>
      <c r="K37" s="17"/>
    </row>
    <row r="38" spans="1:13" hidden="1" x14ac:dyDescent="0.3">
      <c r="A38" s="48" t="s">
        <v>48</v>
      </c>
      <c r="B38" s="71"/>
      <c r="C38" s="71"/>
      <c r="D38" s="41"/>
      <c r="E38" s="42"/>
      <c r="F38" s="47"/>
      <c r="G38" s="77"/>
      <c r="H38" s="3">
        <v>0</v>
      </c>
      <c r="I38" s="2">
        <f t="shared" si="0"/>
        <v>0</v>
      </c>
      <c r="J38" s="17">
        <f>SUM(I38:I38)</f>
        <v>0</v>
      </c>
      <c r="K38" s="17"/>
      <c r="M38" s="52"/>
    </row>
    <row r="39" spans="1:13" x14ac:dyDescent="0.3">
      <c r="A39" s="48" t="s">
        <v>49</v>
      </c>
      <c r="B39" s="71" t="s">
        <v>20</v>
      </c>
      <c r="C39" s="71" t="s">
        <v>20</v>
      </c>
      <c r="D39" s="41"/>
      <c r="E39" s="42">
        <v>61.07</v>
      </c>
      <c r="F39" s="43">
        <f t="shared" si="2"/>
        <v>0</v>
      </c>
      <c r="G39" s="76">
        <v>1</v>
      </c>
      <c r="H39" s="3">
        <v>12451</v>
      </c>
      <c r="I39" s="2">
        <f t="shared" si="0"/>
        <v>311.27500000000003</v>
      </c>
      <c r="J39" s="17"/>
      <c r="K39" s="17">
        <f t="shared" ref="K39" si="6">SUM(I39:I39)</f>
        <v>311.27500000000003</v>
      </c>
    </row>
    <row r="40" spans="1:13" x14ac:dyDescent="0.3">
      <c r="A40" s="48" t="s">
        <v>50</v>
      </c>
      <c r="B40" s="39"/>
      <c r="C40" s="39"/>
      <c r="D40" s="41"/>
      <c r="E40" s="42">
        <v>134.22</v>
      </c>
      <c r="F40" s="47">
        <f t="shared" si="2"/>
        <v>0</v>
      </c>
      <c r="G40" s="77">
        <v>0</v>
      </c>
      <c r="H40" s="3">
        <v>40980</v>
      </c>
      <c r="I40" s="2">
        <f t="shared" si="0"/>
        <v>1024.5</v>
      </c>
      <c r="J40" s="17">
        <f>SUM(I40:I40)</f>
        <v>1024.5</v>
      </c>
      <c r="K40" s="17"/>
    </row>
    <row r="41" spans="1:13" x14ac:dyDescent="0.3">
      <c r="A41" s="48" t="s">
        <v>51</v>
      </c>
      <c r="B41" s="39"/>
      <c r="C41" s="40"/>
      <c r="D41" s="41"/>
      <c r="E41" s="42">
        <v>5.54</v>
      </c>
      <c r="F41" s="47">
        <f t="shared" si="2"/>
        <v>0</v>
      </c>
      <c r="G41" s="77">
        <v>1</v>
      </c>
      <c r="H41" s="3">
        <v>1139</v>
      </c>
      <c r="I41" s="2">
        <f t="shared" si="0"/>
        <v>28.475000000000001</v>
      </c>
      <c r="J41" s="17">
        <f t="shared" ref="J41:J45" si="7">SUM(I41:I41)</f>
        <v>28.475000000000001</v>
      </c>
      <c r="K41" s="17"/>
    </row>
    <row r="42" spans="1:13" x14ac:dyDescent="0.3">
      <c r="A42" s="81" t="s">
        <v>52</v>
      </c>
      <c r="B42" s="71" t="s">
        <v>20</v>
      </c>
      <c r="C42" s="71" t="s">
        <v>20</v>
      </c>
      <c r="D42" s="41"/>
      <c r="E42" s="42">
        <v>7.2</v>
      </c>
      <c r="F42" s="43">
        <f t="shared" si="2"/>
        <v>0</v>
      </c>
      <c r="G42" s="76">
        <v>1</v>
      </c>
      <c r="H42" s="3">
        <v>1753</v>
      </c>
      <c r="I42" s="2">
        <f t="shared" si="0"/>
        <v>43.825000000000003</v>
      </c>
      <c r="J42" s="17"/>
      <c r="K42" s="17">
        <f t="shared" ref="K42" si="8">SUM(I42:I42)</f>
        <v>43.825000000000003</v>
      </c>
    </row>
    <row r="43" spans="1:13" x14ac:dyDescent="0.3">
      <c r="A43" s="81" t="s">
        <v>53</v>
      </c>
      <c r="B43" s="50"/>
      <c r="C43" s="39"/>
      <c r="D43" s="41"/>
      <c r="E43" s="42">
        <v>66.489999999999995</v>
      </c>
      <c r="F43" s="47">
        <f t="shared" si="2"/>
        <v>0</v>
      </c>
      <c r="G43" s="77">
        <v>1</v>
      </c>
      <c r="H43" s="3">
        <v>20061</v>
      </c>
      <c r="I43" s="2">
        <f t="shared" si="0"/>
        <v>501.52500000000003</v>
      </c>
      <c r="J43" s="17">
        <f t="shared" si="7"/>
        <v>501.52500000000003</v>
      </c>
      <c r="K43" s="17"/>
    </row>
    <row r="44" spans="1:13" x14ac:dyDescent="0.3">
      <c r="A44" s="81" t="s">
        <v>54</v>
      </c>
      <c r="B44" s="39"/>
      <c r="C44" s="39"/>
      <c r="D44" s="41"/>
      <c r="E44" s="42">
        <v>43.43</v>
      </c>
      <c r="F44" s="47">
        <f t="shared" si="2"/>
        <v>0</v>
      </c>
      <c r="G44" s="77">
        <v>1</v>
      </c>
      <c r="H44" s="3">
        <v>13148</v>
      </c>
      <c r="I44" s="2">
        <f t="shared" si="0"/>
        <v>328.70000000000005</v>
      </c>
      <c r="J44" s="17">
        <f t="shared" si="7"/>
        <v>328.70000000000005</v>
      </c>
      <c r="K44" s="17"/>
    </row>
    <row r="45" spans="1:13" x14ac:dyDescent="0.3">
      <c r="A45" s="81" t="s">
        <v>55</v>
      </c>
      <c r="B45" s="39"/>
      <c r="C45" s="39"/>
      <c r="D45" s="41"/>
      <c r="E45" s="42">
        <v>217.35</v>
      </c>
      <c r="F45" s="47">
        <f t="shared" si="2"/>
        <v>0</v>
      </c>
      <c r="G45" s="77">
        <v>1</v>
      </c>
      <c r="H45" s="3">
        <v>38121</v>
      </c>
      <c r="I45" s="2">
        <f t="shared" si="0"/>
        <v>953.02500000000009</v>
      </c>
      <c r="J45" s="17">
        <f t="shared" si="7"/>
        <v>953.02500000000009</v>
      </c>
      <c r="K45" s="17"/>
    </row>
    <row r="46" spans="1:13" x14ac:dyDescent="0.3">
      <c r="A46" s="48" t="s">
        <v>56</v>
      </c>
      <c r="B46" s="71" t="s">
        <v>20</v>
      </c>
      <c r="C46" s="71" t="s">
        <v>20</v>
      </c>
      <c r="D46" s="41"/>
      <c r="E46" s="42">
        <v>2897</v>
      </c>
      <c r="F46" s="43">
        <f t="shared" si="2"/>
        <v>0</v>
      </c>
      <c r="G46" s="76">
        <v>1</v>
      </c>
      <c r="H46" s="3">
        <v>1454434</v>
      </c>
      <c r="I46" s="2">
        <f t="shared" si="0"/>
        <v>36360.85</v>
      </c>
      <c r="J46" s="17"/>
      <c r="K46" s="17">
        <f t="shared" ref="K46:K55" si="9">SUM(I46:I46)</f>
        <v>36360.85</v>
      </c>
    </row>
    <row r="47" spans="1:13" x14ac:dyDescent="0.3">
      <c r="A47" s="48" t="s">
        <v>57</v>
      </c>
      <c r="B47" s="39"/>
      <c r="C47" s="39"/>
      <c r="D47" s="41"/>
      <c r="E47" s="42"/>
      <c r="F47" s="47"/>
      <c r="G47" s="76"/>
      <c r="H47" s="3">
        <v>53168</v>
      </c>
      <c r="I47" s="2">
        <f t="shared" si="0"/>
        <v>1329.2</v>
      </c>
      <c r="J47" s="17"/>
      <c r="K47" s="17">
        <f t="shared" si="9"/>
        <v>1329.2</v>
      </c>
    </row>
    <row r="48" spans="1:13" x14ac:dyDescent="0.3">
      <c r="A48" s="48" t="s">
        <v>58</v>
      </c>
      <c r="B48" s="39"/>
      <c r="C48" s="39"/>
      <c r="D48" s="41"/>
      <c r="E48" s="42"/>
      <c r="F48" s="47"/>
      <c r="G48" s="76"/>
      <c r="H48" s="3">
        <v>57546</v>
      </c>
      <c r="I48" s="2">
        <f t="shared" si="0"/>
        <v>1438.65</v>
      </c>
      <c r="J48" s="17"/>
      <c r="K48" s="17">
        <f t="shared" si="9"/>
        <v>1438.65</v>
      </c>
    </row>
    <row r="49" spans="1:78" x14ac:dyDescent="0.3">
      <c r="A49" s="48" t="s">
        <v>59</v>
      </c>
      <c r="B49" s="39"/>
      <c r="C49" s="39"/>
      <c r="D49" s="41"/>
      <c r="E49" s="42"/>
      <c r="F49" s="47"/>
      <c r="G49" s="76"/>
      <c r="H49" s="3">
        <v>137434</v>
      </c>
      <c r="I49" s="2">
        <f t="shared" si="0"/>
        <v>3435.8500000000004</v>
      </c>
      <c r="J49" s="17"/>
      <c r="K49" s="17">
        <f t="shared" si="9"/>
        <v>3435.8500000000004</v>
      </c>
    </row>
    <row r="50" spans="1:78" x14ac:dyDescent="0.3">
      <c r="A50" s="48" t="s">
        <v>60</v>
      </c>
      <c r="B50" s="39"/>
      <c r="C50" s="39"/>
      <c r="D50" s="41"/>
      <c r="E50" s="42"/>
      <c r="F50" s="47"/>
      <c r="G50" s="76"/>
      <c r="H50" s="3">
        <v>457512</v>
      </c>
      <c r="I50" s="2">
        <f t="shared" si="0"/>
        <v>11437.800000000001</v>
      </c>
      <c r="J50" s="17"/>
      <c r="K50" s="17">
        <f t="shared" si="9"/>
        <v>11437.800000000001</v>
      </c>
    </row>
    <row r="51" spans="1:78" x14ac:dyDescent="0.3">
      <c r="A51" s="48" t="s">
        <v>61</v>
      </c>
      <c r="B51" s="39"/>
      <c r="C51" s="39"/>
      <c r="D51" s="41"/>
      <c r="E51" s="42"/>
      <c r="F51" s="47"/>
      <c r="G51" s="76"/>
      <c r="H51" s="3">
        <v>159273</v>
      </c>
      <c r="I51" s="2">
        <f t="shared" si="0"/>
        <v>3981.8250000000003</v>
      </c>
      <c r="J51" s="17"/>
      <c r="K51" s="17">
        <f t="shared" si="9"/>
        <v>3981.8250000000003</v>
      </c>
    </row>
    <row r="52" spans="1:78" x14ac:dyDescent="0.3">
      <c r="A52" s="48" t="s">
        <v>62</v>
      </c>
      <c r="B52" s="39"/>
      <c r="C52" s="39"/>
      <c r="D52" s="41"/>
      <c r="E52" s="42"/>
      <c r="F52" s="47"/>
      <c r="G52" s="76"/>
      <c r="H52" s="3">
        <v>773</v>
      </c>
      <c r="I52" s="2">
        <f t="shared" si="0"/>
        <v>19.325000000000003</v>
      </c>
      <c r="J52" s="17"/>
      <c r="K52" s="17">
        <f t="shared" si="9"/>
        <v>19.325000000000003</v>
      </c>
      <c r="M52" s="49"/>
    </row>
    <row r="53" spans="1:78" x14ac:dyDescent="0.3">
      <c r="A53" s="48" t="s">
        <v>123</v>
      </c>
      <c r="B53" s="39"/>
      <c r="C53" s="39"/>
      <c r="D53" s="41"/>
      <c r="E53" s="42"/>
      <c r="F53" s="47"/>
      <c r="G53" s="76"/>
      <c r="H53" s="3">
        <v>773</v>
      </c>
      <c r="I53" s="2">
        <f t="shared" si="0"/>
        <v>19.325000000000003</v>
      </c>
      <c r="J53" s="17"/>
      <c r="K53" s="17">
        <f t="shared" si="9"/>
        <v>19.325000000000003</v>
      </c>
      <c r="M53" s="49"/>
    </row>
    <row r="54" spans="1:78" x14ac:dyDescent="0.3">
      <c r="A54" s="48" t="s">
        <v>63</v>
      </c>
      <c r="B54" s="39"/>
      <c r="C54" s="39"/>
      <c r="D54" s="41"/>
      <c r="E54" s="42">
        <v>35</v>
      </c>
      <c r="F54" s="47">
        <f t="shared" si="2"/>
        <v>0</v>
      </c>
      <c r="G54" s="77">
        <v>1</v>
      </c>
      <c r="H54" s="3">
        <v>13453</v>
      </c>
      <c r="I54" s="2">
        <f t="shared" si="0"/>
        <v>336.32500000000005</v>
      </c>
      <c r="J54" s="17">
        <f t="shared" ref="J54:J59" si="10">SUM(I54:I54)</f>
        <v>336.32500000000005</v>
      </c>
      <c r="K54" s="17"/>
    </row>
    <row r="55" spans="1:78" x14ac:dyDescent="0.3">
      <c r="A55" s="81" t="s">
        <v>64</v>
      </c>
      <c r="B55" s="73" t="s">
        <v>20</v>
      </c>
      <c r="C55" s="71" t="s">
        <v>20</v>
      </c>
      <c r="D55" s="41"/>
      <c r="E55" s="42">
        <v>58</v>
      </c>
      <c r="F55" s="43">
        <f t="shared" si="2"/>
        <v>0</v>
      </c>
      <c r="G55" s="76">
        <v>1</v>
      </c>
      <c r="H55" s="3">
        <v>11230</v>
      </c>
      <c r="I55" s="2">
        <f t="shared" si="0"/>
        <v>280.75</v>
      </c>
      <c r="J55" s="17"/>
      <c r="K55" s="17">
        <f t="shared" si="9"/>
        <v>280.75</v>
      </c>
    </row>
    <row r="56" spans="1:78" x14ac:dyDescent="0.3">
      <c r="A56" s="48" t="s">
        <v>65</v>
      </c>
      <c r="B56" s="39"/>
      <c r="C56" s="39"/>
      <c r="D56" s="41"/>
      <c r="E56" s="42">
        <v>3</v>
      </c>
      <c r="F56" s="47">
        <f t="shared" si="2"/>
        <v>0</v>
      </c>
      <c r="G56" s="77">
        <v>1</v>
      </c>
      <c r="H56" s="3">
        <v>748</v>
      </c>
      <c r="I56" s="2">
        <f t="shared" si="0"/>
        <v>18.7</v>
      </c>
      <c r="J56" s="17">
        <f t="shared" si="10"/>
        <v>18.7</v>
      </c>
      <c r="K56" s="17"/>
    </row>
    <row r="57" spans="1:78" x14ac:dyDescent="0.3">
      <c r="A57" s="48" t="s">
        <v>66</v>
      </c>
      <c r="B57" s="39"/>
      <c r="C57" s="39"/>
      <c r="D57" s="41"/>
      <c r="E57" s="42">
        <v>84.96</v>
      </c>
      <c r="F57" s="47">
        <f t="shared" si="2"/>
        <v>0</v>
      </c>
      <c r="G57" s="77">
        <v>0.77500000000000002</v>
      </c>
      <c r="H57" s="3">
        <v>20914</v>
      </c>
      <c r="I57" s="2">
        <f t="shared" si="0"/>
        <v>522.85</v>
      </c>
      <c r="J57" s="17">
        <f t="shared" si="10"/>
        <v>522.85</v>
      </c>
      <c r="K57" s="17"/>
    </row>
    <row r="58" spans="1:78" x14ac:dyDescent="0.3">
      <c r="A58" s="48" t="s">
        <v>67</v>
      </c>
      <c r="B58" s="71" t="s">
        <v>20</v>
      </c>
      <c r="C58" s="71" t="s">
        <v>20</v>
      </c>
      <c r="D58" s="41"/>
      <c r="E58" s="42">
        <v>307</v>
      </c>
      <c r="F58" s="43">
        <f t="shared" si="2"/>
        <v>0</v>
      </c>
      <c r="G58" s="76">
        <v>0.996</v>
      </c>
      <c r="H58" s="3">
        <v>421008</v>
      </c>
      <c r="I58" s="2">
        <f t="shared" si="0"/>
        <v>10525.2</v>
      </c>
      <c r="J58" s="17"/>
      <c r="K58" s="17">
        <f>SUM(I58:I58)</f>
        <v>10525.2</v>
      </c>
    </row>
    <row r="59" spans="1:78" x14ac:dyDescent="0.3">
      <c r="A59" s="48" t="s">
        <v>68</v>
      </c>
      <c r="B59" s="39"/>
      <c r="C59" s="39"/>
      <c r="D59" s="41">
        <v>0</v>
      </c>
      <c r="E59" s="42">
        <v>446.11</v>
      </c>
      <c r="F59" s="47">
        <f t="shared" si="2"/>
        <v>0</v>
      </c>
      <c r="G59" s="77">
        <v>1</v>
      </c>
      <c r="H59" s="3">
        <v>121717</v>
      </c>
      <c r="I59" s="2">
        <f t="shared" si="0"/>
        <v>3042.9250000000002</v>
      </c>
      <c r="J59" s="17">
        <f t="shared" si="10"/>
        <v>3042.9250000000002</v>
      </c>
      <c r="K59" s="17"/>
    </row>
    <row r="60" spans="1:78" x14ac:dyDescent="0.3">
      <c r="A60" s="48"/>
      <c r="B60" s="39"/>
      <c r="C60" s="39"/>
      <c r="D60" s="53"/>
      <c r="E60" s="42"/>
      <c r="F60" s="47"/>
      <c r="G60" s="77"/>
      <c r="H60" s="74"/>
      <c r="I60" s="2"/>
      <c r="J60" s="17"/>
      <c r="K60" s="17"/>
    </row>
    <row r="61" spans="1:78" x14ac:dyDescent="0.3">
      <c r="A61" s="48" t="s">
        <v>69</v>
      </c>
      <c r="B61" s="71" t="s">
        <v>20</v>
      </c>
      <c r="C61" s="71" t="s">
        <v>20</v>
      </c>
      <c r="D61" s="53">
        <v>65.55</v>
      </c>
      <c r="E61" s="42">
        <v>58</v>
      </c>
      <c r="F61" s="47">
        <f t="shared" si="2"/>
        <v>1.1301724137931033</v>
      </c>
      <c r="G61" s="76">
        <v>0.875</v>
      </c>
      <c r="H61" s="3">
        <v>15375</v>
      </c>
      <c r="I61" s="2">
        <f t="shared" si="0"/>
        <v>384.375</v>
      </c>
      <c r="J61" s="17"/>
      <c r="K61" s="17">
        <f>SUM(I61:I61)</f>
        <v>384.375</v>
      </c>
      <c r="M61" s="95"/>
    </row>
    <row r="62" spans="1:78" x14ac:dyDescent="0.3">
      <c r="A62" s="48" t="s">
        <v>70</v>
      </c>
      <c r="B62" s="39"/>
      <c r="C62" s="40"/>
      <c r="D62" s="53"/>
      <c r="E62" s="42">
        <v>230.53</v>
      </c>
      <c r="F62" s="47">
        <f t="shared" si="2"/>
        <v>0</v>
      </c>
      <c r="G62" s="77"/>
      <c r="H62" s="3">
        <v>53121</v>
      </c>
      <c r="I62" s="2">
        <f t="shared" si="0"/>
        <v>1328.0250000000001</v>
      </c>
      <c r="J62" s="17">
        <f t="shared" ref="J62:J69" si="11">SUM(I62:I62)</f>
        <v>1328.0250000000001</v>
      </c>
      <c r="K62" s="17"/>
    </row>
    <row r="63" spans="1:78" x14ac:dyDescent="0.3">
      <c r="A63" s="48" t="s">
        <v>71</v>
      </c>
      <c r="B63" s="71" t="s">
        <v>20</v>
      </c>
      <c r="C63" s="71" t="s">
        <v>20</v>
      </c>
      <c r="D63" s="53">
        <v>541.13</v>
      </c>
      <c r="E63" s="42">
        <v>564.98</v>
      </c>
      <c r="F63" s="47">
        <f t="shared" si="2"/>
        <v>0.95778611632270161</v>
      </c>
      <c r="G63" s="76">
        <v>0.8</v>
      </c>
      <c r="H63" s="3">
        <v>128216</v>
      </c>
      <c r="I63" s="2">
        <f t="shared" si="0"/>
        <v>3205.4</v>
      </c>
      <c r="J63" s="17"/>
      <c r="K63" s="17">
        <f>SUM(I63:I63)</f>
        <v>3205.4</v>
      </c>
    </row>
    <row r="64" spans="1:78" s="75" customFormat="1" x14ac:dyDescent="0.3">
      <c r="A64" s="48" t="s">
        <v>72</v>
      </c>
      <c r="B64" s="73" t="s">
        <v>20</v>
      </c>
      <c r="C64" s="71" t="s">
        <v>20</v>
      </c>
      <c r="D64" s="53">
        <v>4411.72</v>
      </c>
      <c r="E64" s="94">
        <v>3777.56</v>
      </c>
      <c r="F64" s="93">
        <f t="shared" si="2"/>
        <v>1.1678755598852171</v>
      </c>
      <c r="G64" s="77"/>
      <c r="H64" s="3">
        <v>1042610</v>
      </c>
      <c r="I64" s="2">
        <f t="shared" si="0"/>
        <v>26065.25</v>
      </c>
      <c r="J64" s="17">
        <f t="shared" si="11"/>
        <v>26065.25</v>
      </c>
      <c r="K64" s="17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</row>
    <row r="65" spans="1:89" x14ac:dyDescent="0.3">
      <c r="A65" s="48" t="s">
        <v>73</v>
      </c>
      <c r="B65" s="73" t="s">
        <v>20</v>
      </c>
      <c r="C65" s="71" t="s">
        <v>20</v>
      </c>
      <c r="D65" s="53">
        <v>151.04</v>
      </c>
      <c r="E65" s="42">
        <v>195</v>
      </c>
      <c r="F65" s="47">
        <f t="shared" si="2"/>
        <v>0.77456410256410257</v>
      </c>
      <c r="G65" s="76">
        <f>F65</f>
        <v>0.77456410256410257</v>
      </c>
      <c r="H65" s="3">
        <v>35359</v>
      </c>
      <c r="I65" s="2">
        <f t="shared" si="0"/>
        <v>883.97500000000002</v>
      </c>
      <c r="J65" s="17"/>
      <c r="K65" s="17">
        <f>SUM(I65:I65)</f>
        <v>883.97500000000002</v>
      </c>
    </row>
    <row r="66" spans="1:89" x14ac:dyDescent="0.3">
      <c r="A66" s="48" t="s">
        <v>74</v>
      </c>
      <c r="B66" s="39"/>
      <c r="C66" s="39"/>
      <c r="D66" s="53"/>
      <c r="E66" s="42">
        <v>190.92</v>
      </c>
      <c r="F66" s="47">
        <f t="shared" si="2"/>
        <v>0</v>
      </c>
      <c r="G66" s="77"/>
      <c r="H66" s="3">
        <v>48359</v>
      </c>
      <c r="I66" s="2">
        <f t="shared" si="0"/>
        <v>1208.9750000000001</v>
      </c>
      <c r="J66" s="17">
        <f t="shared" si="11"/>
        <v>1208.9750000000001</v>
      </c>
      <c r="K66" s="17"/>
    </row>
    <row r="67" spans="1:89" x14ac:dyDescent="0.3">
      <c r="A67" s="48" t="s">
        <v>75</v>
      </c>
      <c r="B67" s="39"/>
      <c r="C67" s="39"/>
      <c r="D67" s="53"/>
      <c r="E67" s="42">
        <v>9.8699999999999992</v>
      </c>
      <c r="F67" s="47">
        <f t="shared" si="2"/>
        <v>0</v>
      </c>
      <c r="G67" s="77"/>
      <c r="H67" s="3">
        <v>2541</v>
      </c>
      <c r="I67" s="2">
        <f t="shared" si="0"/>
        <v>63.525000000000006</v>
      </c>
      <c r="J67" s="17">
        <f t="shared" si="11"/>
        <v>63.525000000000006</v>
      </c>
      <c r="K67" s="17"/>
    </row>
    <row r="68" spans="1:89" x14ac:dyDescent="0.3">
      <c r="A68" s="48" t="s">
        <v>76</v>
      </c>
      <c r="B68" s="71" t="s">
        <v>20</v>
      </c>
      <c r="C68" s="71" t="s">
        <v>20</v>
      </c>
      <c r="D68" s="53">
        <v>203.85</v>
      </c>
      <c r="E68" s="94">
        <v>241.67</v>
      </c>
      <c r="F68" s="93">
        <f t="shared" si="2"/>
        <v>0.84350560681921627</v>
      </c>
      <c r="G68" s="77"/>
      <c r="H68" s="3">
        <v>53943</v>
      </c>
      <c r="I68" s="2">
        <f t="shared" si="0"/>
        <v>1348.575</v>
      </c>
      <c r="J68" s="17">
        <f t="shared" si="11"/>
        <v>1348.575</v>
      </c>
      <c r="K68" s="17"/>
    </row>
    <row r="69" spans="1:89" x14ac:dyDescent="0.3">
      <c r="A69" s="48" t="s">
        <v>77</v>
      </c>
      <c r="B69" s="71" t="s">
        <v>20</v>
      </c>
      <c r="C69" s="71" t="s">
        <v>20</v>
      </c>
      <c r="D69" s="53">
        <v>83.54</v>
      </c>
      <c r="E69" s="94">
        <v>109.17</v>
      </c>
      <c r="F69" s="93">
        <f t="shared" si="2"/>
        <v>0.76522854263991946</v>
      </c>
      <c r="G69" s="77"/>
      <c r="H69" s="3">
        <v>22832</v>
      </c>
      <c r="I69" s="2">
        <f t="shared" si="0"/>
        <v>570.80000000000007</v>
      </c>
      <c r="J69" s="17">
        <f t="shared" si="11"/>
        <v>570.80000000000007</v>
      </c>
      <c r="K69" s="17"/>
    </row>
    <row r="70" spans="1:89" s="75" customFormat="1" x14ac:dyDescent="0.3">
      <c r="A70" s="48" t="s">
        <v>78</v>
      </c>
      <c r="B70" s="73" t="s">
        <v>20</v>
      </c>
      <c r="C70" s="71" t="s">
        <v>20</v>
      </c>
      <c r="D70" s="53">
        <v>2876.89</v>
      </c>
      <c r="E70" s="94">
        <v>2909.63</v>
      </c>
      <c r="F70" s="93">
        <f t="shared" si="2"/>
        <v>0.98874771018995533</v>
      </c>
      <c r="G70" s="77"/>
      <c r="H70" s="3">
        <v>693784</v>
      </c>
      <c r="I70" s="2">
        <f t="shared" si="0"/>
        <v>17344.600000000002</v>
      </c>
      <c r="J70" s="17">
        <f t="shared" ref="J70:J72" si="12">SUM(I70:I70)</f>
        <v>17344.600000000002</v>
      </c>
      <c r="K70" s="17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</row>
    <row r="71" spans="1:89" x14ac:dyDescent="0.3">
      <c r="A71" s="48" t="s">
        <v>79</v>
      </c>
      <c r="B71" s="39"/>
      <c r="C71" s="39"/>
      <c r="D71" s="53"/>
      <c r="E71" s="42">
        <v>574.17999999999995</v>
      </c>
      <c r="F71" s="47">
        <f t="shared" si="2"/>
        <v>0</v>
      </c>
      <c r="G71" s="77"/>
      <c r="H71" s="3">
        <v>113902</v>
      </c>
      <c r="I71" s="2">
        <f t="shared" si="0"/>
        <v>2847.55</v>
      </c>
      <c r="J71" s="17">
        <f t="shared" si="12"/>
        <v>2847.55</v>
      </c>
      <c r="K71" s="17"/>
    </row>
    <row r="72" spans="1:89" ht="15" thickBot="1" x14ac:dyDescent="0.35">
      <c r="A72" s="48" t="s">
        <v>80</v>
      </c>
      <c r="B72" s="39"/>
      <c r="C72" s="39"/>
      <c r="D72" s="53"/>
      <c r="E72" s="42">
        <v>240.64</v>
      </c>
      <c r="F72" s="47">
        <f>D72/E72</f>
        <v>0</v>
      </c>
      <c r="G72" s="78"/>
      <c r="H72" s="1">
        <v>57069</v>
      </c>
      <c r="I72" s="2">
        <f t="shared" si="0"/>
        <v>1426.7250000000001</v>
      </c>
      <c r="J72" s="17">
        <f t="shared" si="12"/>
        <v>1426.7250000000001</v>
      </c>
      <c r="K72" s="17"/>
    </row>
    <row r="73" spans="1:89" s="58" customFormat="1" ht="15" thickBot="1" x14ac:dyDescent="0.35">
      <c r="A73" s="54" t="s">
        <v>81</v>
      </c>
      <c r="B73" s="55">
        <f>COUNTA(B10:B72)</f>
        <v>25</v>
      </c>
      <c r="C73" s="55">
        <f>COUNTA(C10:C72)</f>
        <v>24</v>
      </c>
      <c r="D73" s="56">
        <f>SUM(D10:D72)</f>
        <v>8333.7200000000012</v>
      </c>
      <c r="E73" s="57">
        <f>SUM(E10:E72)</f>
        <v>22585.199999999997</v>
      </c>
      <c r="F73" s="57"/>
      <c r="G73" s="79">
        <f>AVERAGE(G10:G59)</f>
        <v>0.96046874999999987</v>
      </c>
      <c r="H73" s="4">
        <f>SUM(H10:H72)</f>
        <v>12651458</v>
      </c>
      <c r="I73" s="4">
        <f>SUM(I10:I72)</f>
        <v>316286.45</v>
      </c>
      <c r="J73" s="18">
        <f>SUM(J10:J72)</f>
        <v>92695.025000000009</v>
      </c>
      <c r="K73" s="19">
        <f>SUM(K10:K72)</f>
        <v>223591.42500000005</v>
      </c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97"/>
      <c r="BH73" s="97"/>
      <c r="BI73" s="97"/>
      <c r="BJ73" s="97"/>
      <c r="BK73" s="97"/>
      <c r="BL73" s="97"/>
      <c r="BM73" s="97"/>
      <c r="BN73" s="97"/>
      <c r="BO73" s="97"/>
      <c r="BP73" s="97"/>
      <c r="BQ73" s="97"/>
      <c r="BR73" s="97"/>
      <c r="BS73" s="97"/>
      <c r="BT73" s="97"/>
      <c r="BU73" s="97"/>
      <c r="BV73" s="97"/>
      <c r="BW73" s="97"/>
      <c r="BX73" s="97"/>
      <c r="BY73" s="97"/>
      <c r="BZ73" s="97"/>
      <c r="CA73" s="97"/>
      <c r="CB73" s="97"/>
      <c r="CC73" s="97"/>
      <c r="CD73" s="97"/>
      <c r="CE73" s="97"/>
      <c r="CF73" s="97"/>
      <c r="CG73" s="97"/>
      <c r="CH73" s="97"/>
      <c r="CI73" s="97"/>
      <c r="CJ73" s="97"/>
      <c r="CK73" s="97"/>
    </row>
    <row r="74" spans="1:89" s="61" customFormat="1" hidden="1" x14ac:dyDescent="0.3">
      <c r="A74" s="27" t="s">
        <v>82</v>
      </c>
      <c r="B74" s="20"/>
      <c r="C74" s="20"/>
      <c r="D74" s="59"/>
      <c r="E74" s="59"/>
      <c r="F74" s="59"/>
      <c r="G74" s="59"/>
      <c r="H74" s="59"/>
      <c r="I74" s="59"/>
      <c r="J74" s="20"/>
      <c r="K74" s="28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98"/>
      <c r="AN74" s="98"/>
      <c r="AO74" s="98"/>
      <c r="AP74" s="98"/>
      <c r="AQ74" s="98"/>
      <c r="AR74" s="98"/>
      <c r="AS74" s="98"/>
      <c r="AT74" s="98"/>
      <c r="AU74" s="98"/>
      <c r="AV74" s="98"/>
      <c r="AW74" s="98"/>
      <c r="AX74" s="98"/>
      <c r="AY74" s="98"/>
      <c r="AZ74" s="98"/>
      <c r="BA74" s="98"/>
      <c r="BB74" s="98"/>
      <c r="BC74" s="98"/>
      <c r="BD74" s="98"/>
      <c r="BE74" s="98"/>
      <c r="BF74" s="98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</row>
    <row r="75" spans="1:89" s="60" customFormat="1" hidden="1" x14ac:dyDescent="0.3">
      <c r="A75" s="27" t="s">
        <v>83</v>
      </c>
      <c r="B75" s="20"/>
      <c r="C75" s="20"/>
      <c r="D75" s="59"/>
      <c r="E75" s="59"/>
      <c r="F75" s="59"/>
      <c r="G75" s="59"/>
      <c r="H75" s="62"/>
      <c r="I75" s="59"/>
      <c r="J75" s="52"/>
      <c r="K75" s="63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</row>
    <row r="76" spans="1:89" s="60" customFormat="1" hidden="1" x14ac:dyDescent="0.3">
      <c r="A76" s="27" t="s">
        <v>84</v>
      </c>
      <c r="B76" s="20"/>
      <c r="C76" s="20"/>
      <c r="D76" s="59"/>
      <c r="E76" s="59"/>
      <c r="F76" s="59"/>
      <c r="G76" s="59"/>
      <c r="H76" s="62"/>
      <c r="I76" s="59"/>
      <c r="J76" s="52"/>
      <c r="K76" s="63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</row>
    <row r="77" spans="1:89" s="60" customFormat="1" hidden="1" x14ac:dyDescent="0.3">
      <c r="A77" s="64" t="s">
        <v>85</v>
      </c>
      <c r="B77" s="20"/>
      <c r="C77" s="20"/>
      <c r="D77" s="59"/>
      <c r="E77" s="65"/>
      <c r="F77" s="59"/>
      <c r="G77" s="59"/>
      <c r="H77" s="62"/>
      <c r="I77" s="59"/>
      <c r="J77" s="20"/>
      <c r="K77" s="28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</row>
    <row r="78" spans="1:89" ht="15" hidden="1" thickBot="1" x14ac:dyDescent="0.35">
      <c r="A78" s="66" t="s">
        <v>122</v>
      </c>
      <c r="B78" s="67"/>
      <c r="C78" s="67"/>
      <c r="D78" s="68"/>
      <c r="E78" s="69"/>
      <c r="F78" s="68"/>
      <c r="G78" s="68"/>
      <c r="H78" s="68"/>
      <c r="I78" s="68"/>
      <c r="J78" s="68"/>
      <c r="K78" s="70"/>
    </row>
    <row r="79" spans="1:89" hidden="1" x14ac:dyDescent="0.3"/>
    <row r="80" spans="1:89" hidden="1" x14ac:dyDescent="0.3">
      <c r="J80" s="52"/>
      <c r="K80" s="49">
        <f>SUM(J73:K73)</f>
        <v>316286.45000000007</v>
      </c>
    </row>
    <row r="81" spans="11:11" hidden="1" x14ac:dyDescent="0.3">
      <c r="K81" s="49">
        <f>SUM(J10:K72)</f>
        <v>316286.45</v>
      </c>
    </row>
    <row r="83" spans="11:11" x14ac:dyDescent="0.3">
      <c r="K83" s="52"/>
    </row>
    <row r="84" spans="11:11" x14ac:dyDescent="0.3">
      <c r="K84" s="49"/>
    </row>
  </sheetData>
  <mergeCells count="1">
    <mergeCell ref="A1:K1"/>
  </mergeCells>
  <printOptions horizontalCentered="1" verticalCentered="1" gridLines="1"/>
  <pageMargins left="0.5" right="0.5" top="1" bottom="1" header="0.25" footer="0.68"/>
  <pageSetup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553D-625D-4A9B-A6CC-A907DD8FC627}">
  <sheetPr>
    <pageSetUpPr fitToPage="1"/>
  </sheetPr>
  <dimension ref="A1:D32"/>
  <sheetViews>
    <sheetView workbookViewId="0">
      <selection activeCell="B29" sqref="B29"/>
    </sheetView>
  </sheetViews>
  <sheetFormatPr defaultColWidth="11.5546875" defaultRowHeight="14.4" x14ac:dyDescent="0.3"/>
  <cols>
    <col min="1" max="1" width="11.5546875" style="82"/>
    <col min="2" max="2" width="12.44140625" style="82" bestFit="1" customWidth="1"/>
    <col min="3" max="3" width="12.5546875" style="82" customWidth="1"/>
    <col min="4" max="4" width="22.5546875" style="82" bestFit="1" customWidth="1"/>
    <col min="5" max="16384" width="11.5546875" style="82"/>
  </cols>
  <sheetData>
    <row r="1" spans="1:4" ht="16.2" thickBot="1" x14ac:dyDescent="0.35">
      <c r="A1" s="103" t="s">
        <v>116</v>
      </c>
      <c r="B1" s="104"/>
      <c r="C1" s="104"/>
      <c r="D1" s="105"/>
    </row>
    <row r="2" spans="1:4" ht="15.6" x14ac:dyDescent="0.3">
      <c r="A2" s="83" t="s">
        <v>86</v>
      </c>
      <c r="B2" s="84" t="s">
        <v>87</v>
      </c>
      <c r="C2" s="84" t="s">
        <v>7</v>
      </c>
      <c r="D2" s="84" t="s">
        <v>88</v>
      </c>
    </row>
    <row r="3" spans="1:4" x14ac:dyDescent="0.3">
      <c r="A3" s="85" t="s">
        <v>89</v>
      </c>
      <c r="B3" s="86">
        <v>97</v>
      </c>
      <c r="C3" s="86">
        <v>97</v>
      </c>
      <c r="D3" s="87">
        <v>1</v>
      </c>
    </row>
    <row r="4" spans="1:4" x14ac:dyDescent="0.3">
      <c r="A4" s="85" t="s">
        <v>90</v>
      </c>
      <c r="B4" s="86">
        <v>7</v>
      </c>
      <c r="C4" s="86">
        <v>7</v>
      </c>
      <c r="D4" s="87">
        <v>1</v>
      </c>
    </row>
    <row r="5" spans="1:4" x14ac:dyDescent="0.3">
      <c r="A5" s="85" t="s">
        <v>91</v>
      </c>
      <c r="B5" s="86">
        <v>2</v>
      </c>
      <c r="C5" s="86">
        <v>2</v>
      </c>
      <c r="D5" s="87">
        <v>1</v>
      </c>
    </row>
    <row r="6" spans="1:4" x14ac:dyDescent="0.3">
      <c r="A6" s="85" t="s">
        <v>92</v>
      </c>
      <c r="B6" s="86">
        <v>1124</v>
      </c>
      <c r="C6" s="86">
        <v>1122</v>
      </c>
      <c r="D6" s="88">
        <v>0.99819999999999998</v>
      </c>
    </row>
    <row r="7" spans="1:4" x14ac:dyDescent="0.3">
      <c r="A7" s="85" t="s">
        <v>93</v>
      </c>
      <c r="B7" s="86">
        <v>6</v>
      </c>
      <c r="C7" s="86">
        <v>6</v>
      </c>
      <c r="D7" s="87">
        <v>1</v>
      </c>
    </row>
    <row r="8" spans="1:4" x14ac:dyDescent="0.3">
      <c r="A8" s="85" t="s">
        <v>94</v>
      </c>
      <c r="B8" s="86">
        <v>328</v>
      </c>
      <c r="C8" s="86">
        <v>327</v>
      </c>
      <c r="D8" s="88">
        <v>0.997</v>
      </c>
    </row>
    <row r="9" spans="1:4" x14ac:dyDescent="0.3">
      <c r="A9" s="85" t="s">
        <v>95</v>
      </c>
      <c r="B9" s="86">
        <v>623</v>
      </c>
      <c r="C9" s="86">
        <v>622</v>
      </c>
      <c r="D9" s="88">
        <v>0.99839999999999995</v>
      </c>
    </row>
    <row r="10" spans="1:4" x14ac:dyDescent="0.3">
      <c r="A10" s="85" t="s">
        <v>96</v>
      </c>
      <c r="B10" s="86">
        <v>225</v>
      </c>
      <c r="C10" s="86">
        <v>224</v>
      </c>
      <c r="D10" s="88">
        <v>0.99560000000000004</v>
      </c>
    </row>
    <row r="11" spans="1:4" x14ac:dyDescent="0.3">
      <c r="A11" s="85" t="s">
        <v>97</v>
      </c>
      <c r="B11" s="86">
        <v>600</v>
      </c>
      <c r="C11" s="86">
        <v>599</v>
      </c>
      <c r="D11" s="88">
        <v>0.99829999999999997</v>
      </c>
    </row>
    <row r="12" spans="1:4" x14ac:dyDescent="0.3">
      <c r="A12" s="85" t="s">
        <v>98</v>
      </c>
      <c r="B12" s="86">
        <v>839</v>
      </c>
      <c r="C12" s="86">
        <v>838</v>
      </c>
      <c r="D12" s="88">
        <v>0.99880000000000002</v>
      </c>
    </row>
    <row r="13" spans="1:4" x14ac:dyDescent="0.3">
      <c r="A13" s="85" t="s">
        <v>117</v>
      </c>
      <c r="B13" s="86">
        <v>2</v>
      </c>
      <c r="C13" s="86">
        <v>2</v>
      </c>
      <c r="D13" s="87">
        <v>1</v>
      </c>
    </row>
    <row r="14" spans="1:4" x14ac:dyDescent="0.3">
      <c r="A14" s="85" t="s">
        <v>118</v>
      </c>
      <c r="B14" s="86">
        <v>1</v>
      </c>
      <c r="C14" s="86">
        <v>1</v>
      </c>
      <c r="D14" s="87">
        <v>1</v>
      </c>
    </row>
    <row r="15" spans="1:4" x14ac:dyDescent="0.3">
      <c r="A15" s="85" t="s">
        <v>99</v>
      </c>
      <c r="B15" s="86">
        <v>200</v>
      </c>
      <c r="C15" s="86">
        <v>200</v>
      </c>
      <c r="D15" s="87">
        <v>1</v>
      </c>
    </row>
    <row r="16" spans="1:4" x14ac:dyDescent="0.3">
      <c r="A16" s="85" t="s">
        <v>100</v>
      </c>
      <c r="B16" s="86">
        <v>822</v>
      </c>
      <c r="C16" s="86">
        <v>822</v>
      </c>
      <c r="D16" s="87">
        <v>1</v>
      </c>
    </row>
    <row r="17" spans="1:4" x14ac:dyDescent="0.3">
      <c r="A17" s="85" t="s">
        <v>101</v>
      </c>
      <c r="B17" s="86">
        <v>581</v>
      </c>
      <c r="C17" s="86">
        <v>581</v>
      </c>
      <c r="D17" s="87">
        <v>1</v>
      </c>
    </row>
    <row r="18" spans="1:4" x14ac:dyDescent="0.3">
      <c r="A18" s="85" t="s">
        <v>102</v>
      </c>
      <c r="B18" s="86">
        <v>720</v>
      </c>
      <c r="C18" s="86">
        <v>718</v>
      </c>
      <c r="D18" s="88">
        <v>0.99719999999999998</v>
      </c>
    </row>
    <row r="19" spans="1:4" x14ac:dyDescent="0.3">
      <c r="A19" s="85" t="s">
        <v>103</v>
      </c>
      <c r="B19" s="86">
        <v>50</v>
      </c>
      <c r="C19" s="86">
        <v>50</v>
      </c>
      <c r="D19" s="87">
        <v>1</v>
      </c>
    </row>
    <row r="20" spans="1:4" x14ac:dyDescent="0.3">
      <c r="A20" s="85" t="s">
        <v>104</v>
      </c>
      <c r="B20" s="86">
        <v>2281</v>
      </c>
      <c r="C20" s="86">
        <v>2281</v>
      </c>
      <c r="D20" s="87">
        <v>1</v>
      </c>
    </row>
    <row r="21" spans="1:4" x14ac:dyDescent="0.3">
      <c r="A21" s="85" t="s">
        <v>105</v>
      </c>
      <c r="B21" s="86">
        <v>54</v>
      </c>
      <c r="C21" s="86">
        <v>54</v>
      </c>
      <c r="D21" s="87">
        <v>1</v>
      </c>
    </row>
    <row r="22" spans="1:4" x14ac:dyDescent="0.3">
      <c r="A22" s="85" t="s">
        <v>106</v>
      </c>
      <c r="B22" s="86">
        <v>1</v>
      </c>
      <c r="C22" s="86">
        <v>1</v>
      </c>
      <c r="D22" s="87">
        <v>1</v>
      </c>
    </row>
    <row r="23" spans="1:4" x14ac:dyDescent="0.3">
      <c r="A23" s="85" t="s">
        <v>107</v>
      </c>
      <c r="B23" s="86">
        <v>115</v>
      </c>
      <c r="C23" s="86">
        <v>115</v>
      </c>
      <c r="D23" s="87">
        <v>1</v>
      </c>
    </row>
    <row r="24" spans="1:4" x14ac:dyDescent="0.3">
      <c r="A24" s="85" t="s">
        <v>108</v>
      </c>
      <c r="B24" s="86">
        <v>4</v>
      </c>
      <c r="C24" s="86">
        <v>4</v>
      </c>
      <c r="D24" s="87">
        <v>1</v>
      </c>
    </row>
    <row r="25" spans="1:4" x14ac:dyDescent="0.3">
      <c r="A25" s="85" t="s">
        <v>109</v>
      </c>
      <c r="B25" s="86">
        <v>1845</v>
      </c>
      <c r="C25" s="86">
        <v>1843</v>
      </c>
      <c r="D25" s="88">
        <v>0.999</v>
      </c>
    </row>
    <row r="26" spans="1:4" x14ac:dyDescent="0.3">
      <c r="A26" s="85" t="s">
        <v>110</v>
      </c>
      <c r="B26" s="86">
        <v>40</v>
      </c>
      <c r="C26" s="86">
        <v>31</v>
      </c>
      <c r="D26" s="88">
        <v>0.77500000000000002</v>
      </c>
    </row>
    <row r="27" spans="1:4" x14ac:dyDescent="0.3">
      <c r="A27" s="85" t="s">
        <v>111</v>
      </c>
      <c r="B27" s="86">
        <v>47</v>
      </c>
      <c r="C27" s="86">
        <v>47</v>
      </c>
      <c r="D27" s="87">
        <v>1</v>
      </c>
    </row>
    <row r="28" spans="1:4" x14ac:dyDescent="0.3">
      <c r="A28" s="85" t="s">
        <v>112</v>
      </c>
      <c r="B28" s="86">
        <v>178</v>
      </c>
      <c r="C28" s="86">
        <v>178</v>
      </c>
      <c r="D28" s="87">
        <v>1</v>
      </c>
    </row>
    <row r="29" spans="1:4" x14ac:dyDescent="0.3">
      <c r="A29" s="85" t="s">
        <v>113</v>
      </c>
      <c r="B29" s="86">
        <v>33</v>
      </c>
      <c r="C29" s="86">
        <v>33</v>
      </c>
      <c r="D29" s="87">
        <v>1</v>
      </c>
    </row>
    <row r="30" spans="1:4" x14ac:dyDescent="0.3">
      <c r="A30" s="85" t="s">
        <v>114</v>
      </c>
      <c r="B30" s="86">
        <v>57</v>
      </c>
      <c r="C30" s="86">
        <v>57</v>
      </c>
      <c r="D30" s="87">
        <v>1</v>
      </c>
    </row>
    <row r="31" spans="1:4" x14ac:dyDescent="0.3">
      <c r="A31" s="85" t="s">
        <v>115</v>
      </c>
      <c r="B31" s="86">
        <v>33</v>
      </c>
      <c r="C31" s="86">
        <v>33</v>
      </c>
      <c r="D31" s="87">
        <v>1</v>
      </c>
    </row>
    <row r="32" spans="1:4" ht="15" thickBot="1" x14ac:dyDescent="0.35">
      <c r="A32" s="89" t="s">
        <v>119</v>
      </c>
      <c r="B32" s="90">
        <v>263</v>
      </c>
      <c r="C32" s="90">
        <v>262</v>
      </c>
      <c r="D32" s="91">
        <v>0.996</v>
      </c>
    </row>
  </sheetData>
  <mergeCells count="1">
    <mergeCell ref="A1:D1"/>
  </mergeCells>
  <printOptions horizontalCentered="1"/>
  <pageMargins left="0.7" right="0.7" top="0.75" bottom="0.75" header="0.3" footer="0.3"/>
  <pageSetup paperSize="9" orientation="portrait" r:id="rId1"/>
  <headerFooter>
    <oddFooter>&amp;L&amp;F&amp;R&amp;D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1089ADFF3DE24495278AFAE642275F" ma:contentTypeVersion="12" ma:contentTypeDescription="Create a new document." ma:contentTypeScope="" ma:versionID="44f15eb645c6f6f18643fe6f1706aa88">
  <xsd:schema xmlns:xsd="http://www.w3.org/2001/XMLSchema" xmlns:xs="http://www.w3.org/2001/XMLSchema" xmlns:p="http://schemas.microsoft.com/office/2006/metadata/properties" xmlns:ns1="http://schemas.microsoft.com/sharepoint/v3" xmlns:ns3="67643776-177d-4699-a034-a3faf5eb922a" xmlns:ns4="d8c8923b-3461-4e04-964c-24784cae936d" targetNamespace="http://schemas.microsoft.com/office/2006/metadata/properties" ma:root="true" ma:fieldsID="8c6cd4f01d4257af860e8e70f2ddb5db" ns1:_="" ns3:_="" ns4:_="">
    <xsd:import namespace="http://schemas.microsoft.com/sharepoint/v3"/>
    <xsd:import namespace="67643776-177d-4699-a034-a3faf5eb922a"/>
    <xsd:import namespace="d8c8923b-3461-4e04-964c-24784cae936d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643776-177d-4699-a034-a3faf5eb92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8923b-3461-4e04-964c-24784cae9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d8c8923b-3461-4e04-964c-24784cae936d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BE7803B-6288-43A9-9497-2784C46D7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7643776-177d-4699-a034-a3faf5eb922a"/>
    <ds:schemaRef ds:uri="d8c8923b-3461-4e04-964c-24784cae9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0D3FD0-063B-4FDF-BE20-87FD5545ED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EAAAE6-F0C6-46BF-AAB2-1C6BD1816BA9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d8c8923b-3461-4e04-964c-24784cae936d"/>
    <ds:schemaRef ds:uri="67643776-177d-4699-a034-a3faf5eb922a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GL Discount</vt:lpstr>
      <vt:lpstr>2024 participation %</vt:lpstr>
      <vt:lpstr>'GL Discount'!Print_Area</vt:lpstr>
    </vt:vector>
  </TitlesOfParts>
  <Manager/>
  <Company>State of Montana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Kristie K. Rhodes</dc:creator>
  <cp:keywords/>
  <dc:description/>
  <cp:lastModifiedBy>Rhodes, Kristie</cp:lastModifiedBy>
  <cp:revision/>
  <cp:lastPrinted>2024-07-25T15:19:27Z</cp:lastPrinted>
  <dcterms:created xsi:type="dcterms:W3CDTF">2009-06-30T23:10:18Z</dcterms:created>
  <dcterms:modified xsi:type="dcterms:W3CDTF">2024-07-25T15:21:12Z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0x010100DD1089ADFF3DE24495278AFAE642275F</vt:lpwstr>
  </property>
</Properties>
</file>