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drawings/drawing3.xml" ContentType="application/vnd.openxmlformats-officedocument.drawing+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comments28.xml" ContentType="application/vnd.openxmlformats-officedocument.spreadsheetml.comments+xml"/>
  <Override PartName="/xl/comments29.xml" ContentType="application/vnd.openxmlformats-officedocument.spreadsheetml.comments+xml"/>
  <Override PartName="/xl/comments30.xml" ContentType="application/vnd.openxmlformats-officedocument.spreadsheetml.comments+xml"/>
  <Override PartName="/xl/comments31.xml" ContentType="application/vnd.openxmlformats-officedocument.spreadsheetml.comments+xml"/>
  <Override PartName="/xl/comments32.xml" ContentType="application/vnd.openxmlformats-officedocument.spreadsheetml.comments+xml"/>
  <Override PartName="/xl/comments33.xml" ContentType="application/vnd.openxmlformats-officedocument.spreadsheetml.comments+xml"/>
  <Override PartName="/xl/comments34.xml" ContentType="application/vnd.openxmlformats-officedocument.spreadsheetml.comments+xml"/>
  <Override PartName="/xl/comments35.xml" ContentType="application/vnd.openxmlformats-officedocument.spreadsheetml.comments+xml"/>
  <Override PartName="/xl/comments36.xml" ContentType="application/vnd.openxmlformats-officedocument.spreadsheetml.comments+xml"/>
  <Override PartName="/xl/comments37.xml" ContentType="application/vnd.openxmlformats-officedocument.spreadsheetml.comments+xml"/>
  <Override PartName="/xl/comments38.xml" ContentType="application/vnd.openxmlformats-officedocument.spreadsheetml.comments+xml"/>
  <Override PartName="/xl/comments39.xml" ContentType="application/vnd.openxmlformats-officedocument.spreadsheetml.comments+xml"/>
  <Override PartName="/xl/comments40.xml" ContentType="application/vnd.openxmlformats-officedocument.spreadsheetml.comments+xml"/>
  <Override PartName="/xl/comments41.xml" ContentType="application/vnd.openxmlformats-officedocument.spreadsheetml.comments+xml"/>
  <Override PartName="/xl/comments42.xml" ContentType="application/vnd.openxmlformats-officedocument.spreadsheetml.comments+xml"/>
  <Override PartName="/xl/drawings/drawing4.xml" ContentType="application/vnd.openxmlformats-officedocument.drawing+xml"/>
  <Override PartName="/xl/comments43.xml" ContentType="application/vnd.openxmlformats-officedocument.spreadsheetml.comments+xml"/>
  <Override PartName="/xl/drawings/drawing5.xml" ContentType="application/vnd.openxmlformats-officedocument.drawing+xml"/>
  <Override PartName="/xl/comments44.xml" ContentType="application/vnd.openxmlformats-officedocument.spreadsheetml.comments+xml"/>
  <Override PartName="/xl/drawings/drawing6.xml" ContentType="application/vnd.openxmlformats-officedocument.drawing+xml"/>
  <Override PartName="/xl/comments45.xml" ContentType="application/vnd.openxmlformats-officedocument.spreadsheetml.comments+xml"/>
  <Override PartName="/xl/comments46.xml" ContentType="application/vnd.openxmlformats-officedocument.spreadsheetml.comments+xml"/>
  <Override PartName="/xl/comments47.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updateLinks="never" codeName="ThisWorkbook"/>
  <mc:AlternateContent xmlns:mc="http://schemas.openxmlformats.org/markup-compatibility/2006">
    <mc:Choice Requires="x15">
      <x15ac:absPath xmlns:x15ac="http://schemas.microsoft.com/office/spreadsheetml/2010/11/ac" url="\\state\doa\DOA_SFSD\LGSB\ACCOUNTING-REPORTING SECTION\ACCTNG-REPORTING DOCUMENTS\ANNUAL-FINANCIAL-REPORT\2025\"/>
    </mc:Choice>
  </mc:AlternateContent>
  <xr:revisionPtr revIDLastSave="0" documentId="13_ncr:1_{9A204B4A-324D-4D7F-A2FB-CA91A6A3357D}" xr6:coauthVersionLast="47" xr6:coauthVersionMax="47" xr10:uidLastSave="{00000000-0000-0000-0000-000000000000}"/>
  <bookViews>
    <workbookView xWindow="28680" yWindow="-120" windowWidth="29040" windowHeight="15720" xr2:uid="{00000000-000D-0000-FFFF-FFFF00000000}"/>
  </bookViews>
  <sheets>
    <sheet name="Instructions" sheetId="142" r:id="rId1"/>
    <sheet name="AFR Basics" sheetId="148" r:id="rId2"/>
    <sheet name="TRIAL BALANCE CERTIFICATION" sheetId="149" r:id="rId3"/>
    <sheet name="COVER PAGE" sheetId="2" r:id="rId4"/>
    <sheet name="FILING FEE FORM" sheetId="3" r:id="rId5"/>
    <sheet name="TABLE OF CONTENTS" sheetId="4" r:id="rId6"/>
    <sheet name="INTROD. SECT. COVER" sheetId="5" r:id="rId7"/>
    <sheet name="LTR. OF TRANSMITTAL" sheetId="6" r:id="rId8"/>
    <sheet name="ELECTED OFFICIALS-SIGNATURE PG" sheetId="7" r:id="rId9"/>
    <sheet name="FIN. SECTION COVER" sheetId="8" r:id="rId10"/>
    <sheet name="MD&amp;A COVER" sheetId="9" r:id="rId11"/>
    <sheet name="GASB100 MD&amp;A Example" sheetId="152" r:id="rId12"/>
    <sheet name="BASIC FS COVER" sheetId="10" r:id="rId13"/>
    <sheet name="GW-STATEMENT NET POSITION(13)" sheetId="11" r:id="rId14"/>
    <sheet name="GW-STATEMENT OF ACTIVITIES(14)" sheetId="12" r:id="rId15"/>
    <sheet name="GOVERNMENTAL FUNDS - BS(15)" sheetId="13" r:id="rId16"/>
    <sheet name="GOVERMENTAL FUNDS-OPERATING(16)" sheetId="14" r:id="rId17"/>
    <sheet name="RECONCILIATION OF OPERATING(17)" sheetId="15" r:id="rId18"/>
    <sheet name="NET POSITION-PROPRIETARY(18)" sheetId="16" r:id="rId19"/>
    <sheet name="CHANGE NET POSITION-PROP.(19)" sheetId="17" r:id="rId20"/>
    <sheet name="ST. OF CASH FLOWS-PROP.(20)" sheetId="18" r:id="rId21"/>
    <sheet name="NET POSITION-FIDUCIARY(21)" sheetId="19" r:id="rId22"/>
    <sheet name="CHANGE NET POSITION-FIDUC(22)" sheetId="20" r:id="rId23"/>
    <sheet name="NOTE TO FIN ST (23)" sheetId="124" r:id="rId24"/>
    <sheet name="NOTES TO FIN ST (24)" sheetId="143" r:id="rId25"/>
    <sheet name="NOTES TO FIN ST (25)" sheetId="126" r:id="rId26"/>
    <sheet name="NOTES TO FIN ST (26)" sheetId="127" r:id="rId27"/>
    <sheet name="NOTES TO FIN ST (27)" sheetId="128" r:id="rId28"/>
    <sheet name="NOTES TO FIN ST (28)" sheetId="129" r:id="rId29"/>
    <sheet name="NOTES TO FIN ST (29)" sheetId="27" r:id="rId30"/>
    <sheet name="NOTES TO FIN ST (30)" sheetId="130" r:id="rId31"/>
    <sheet name="NOTES TO FIN ST (31)" sheetId="131" r:id="rId32"/>
    <sheet name="NOTES TO FIN ST (32)" sheetId="28" r:id="rId33"/>
    <sheet name="NOTES TO FIN ST (32-B)" sheetId="144" r:id="rId34"/>
    <sheet name="NOTES TO FIN ST (33A)" sheetId="112" r:id="rId35"/>
    <sheet name="NOTES TO FIN ST (33B)" sheetId="29" r:id="rId36"/>
    <sheet name="NOTES TO FIN ST (34A)" sheetId="132" r:id="rId37"/>
    <sheet name="NOTES TO FIN ST (34B)" sheetId="145" r:id="rId38"/>
    <sheet name="NOTES TO FIN ST (34C)" sheetId="147" r:id="rId39"/>
    <sheet name="NOTES TO FIN ST (34D)" sheetId="146" r:id="rId40"/>
    <sheet name="NOTES TO FIN ST (35) - AMM" sheetId="133" r:id="rId41"/>
    <sheet name="NOTES TO FIN ST (35) -ACT" sheetId="134" r:id="rId42"/>
    <sheet name="NOTES TO FIN ST (36)" sheetId="85" r:id="rId43"/>
    <sheet name="NOTES TO FIN ST (37)" sheetId="86" r:id="rId44"/>
    <sheet name="NOTES TO FIN ST (38)" sheetId="87" r:id="rId45"/>
    <sheet name="NOTES TO FIN ST (39)" sheetId="88" r:id="rId46"/>
    <sheet name="NOTES TO FIN ST (40)" sheetId="90" r:id="rId47"/>
    <sheet name="NOTE TO FIN ST (41)" sheetId="135" r:id="rId48"/>
    <sheet name="NOTE TO FIN ST (42)" sheetId="136" r:id="rId49"/>
    <sheet name="NOTES TO FIN ST (43)" sheetId="137" r:id="rId50"/>
    <sheet name="NOTES TO FIN ST (44) " sheetId="138" r:id="rId51"/>
    <sheet name="NOTES TO FIN ST (45A)" sheetId="139" r:id="rId52"/>
    <sheet name="NOTES TO FIN ST (45B)" sheetId="37" r:id="rId53"/>
    <sheet name="NOTE TO FIN ST (46)" sheetId="140" r:id="rId54"/>
    <sheet name="NOTES TO FIN ST (47)" sheetId="38" r:id="rId55"/>
    <sheet name="RSI COVER" sheetId="39" r:id="rId56"/>
    <sheet name="GENERAL FUND-OPERATING(48-53)" sheetId="40" r:id="rId57"/>
    <sheet name="OPER-MAJOR SP. REVENUE(54-56)" sheetId="41" r:id="rId58"/>
    <sheet name="OPER.-MAJOR SP. REV. (B)(57-59)" sheetId="42" r:id="rId59"/>
    <sheet name="RSI-OPEB (60)" sheetId="106" r:id="rId60"/>
    <sheet name="RSI-PERS (61-A)" sheetId="119" r:id="rId61"/>
    <sheet name="RSI-FURS (61-B)" sheetId="120" r:id="rId62"/>
    <sheet name="RSI-MPORS (61-C)" sheetId="121" r:id="rId63"/>
    <sheet name="RSI-SRS (61-D)" sheetId="122" r:id="rId64"/>
    <sheet name="RSI-TRS (61-E)" sheetId="123" r:id="rId65"/>
    <sheet name="RSI-FDRA&amp;GASB78 (62)" sheetId="97" r:id="rId66"/>
    <sheet name="OTHER SUPP. INFO. COVER" sheetId="44" r:id="rId67"/>
    <sheet name="SAMPLE COMBINING NonMajor" sheetId="153" r:id="rId68"/>
    <sheet name="BS-NONMAJOR SP. REVENUE(63-64) " sheetId="45" r:id="rId69"/>
    <sheet name="OPER.-NONMAJOR SP. REVENUE(65)" sheetId="46" r:id="rId70"/>
    <sheet name="OPER.-NONMAJOR SP. REVE (B)(66)" sheetId="47" r:id="rId71"/>
    <sheet name="BS-NONMAJOR DEBT SERVICE(67-68)" sheetId="48" r:id="rId72"/>
    <sheet name="OPER.-NONMAJOR DEBT SER.(69-70)" sheetId="49" r:id="rId73"/>
    <sheet name="BS-NONMAJOR CAP. PROJ.(71-72)" sheetId="50" r:id="rId74"/>
    <sheet name="OPER.-NONMAJOR CAP. PROJ(73-74)" sheetId="51" r:id="rId75"/>
    <sheet name="BS-PERMANENT FUNDS(75-76)" sheetId="52" r:id="rId76"/>
    <sheet name="OPER.-PERMANENT FUNDS(77-78)" sheetId="53" r:id="rId77"/>
    <sheet name="NET POSIT-NONMAJOR ENTERPR(79)" sheetId="54" r:id="rId78"/>
    <sheet name="CHG. IN NP-NONMAJOR ENTERPR(80)" sheetId="55" r:id="rId79"/>
    <sheet name="NONMAJOR ENTERPR. CASH FLOW(81)" sheetId="56" r:id="rId80"/>
    <sheet name="COMB. NET POS-IN. SER.(82)" sheetId="57" r:id="rId81"/>
    <sheet name="COMB. CHGE IN NP IN. SERV.(83)" sheetId="58" r:id="rId82"/>
    <sheet name="ST. OF CASH FLOWS-INT.SER.(84)" sheetId="59" r:id="rId83"/>
    <sheet name="FED.-ST. INTERGOVERNMENTAL(85)" sheetId="60" r:id="rId84"/>
    <sheet name="GEN. INFO.  SECT. COVER" sheetId="62" r:id="rId85"/>
    <sheet name="GENERAL INFORMATION(86)" sheetId="63" r:id="rId86"/>
    <sheet name="Worksheets" sheetId="64" r:id="rId87"/>
    <sheet name="BS Conversion" sheetId="66" r:id="rId88"/>
    <sheet name="OP Conversion" sheetId="67" r:id="rId89"/>
    <sheet name="Revenue Analysis" sheetId="68" r:id="rId90"/>
    <sheet name="GOV CAP ASSETS-9000(GCAAG)" sheetId="69" r:id="rId91"/>
    <sheet name="GOV DEBT-9500(GLTDAG)" sheetId="70" r:id="rId92"/>
    <sheet name="Depr.-General" sheetId="71" r:id="rId93"/>
    <sheet name="Depr.-Water Enterprise" sheetId="72" r:id="rId94"/>
    <sheet name="Depr.-Sewer Enterprise" sheetId="73" r:id="rId95"/>
    <sheet name="Depr.-Solid Waste Enterprise" sheetId="74" r:id="rId96"/>
    <sheet name="Compensated Absences" sheetId="75" r:id="rId97"/>
    <sheet name="Balance Check Page" sheetId="77" r:id="rId98"/>
    <sheet name="EntityLookup" sheetId="151" state="hidden" r:id="rId99"/>
    <sheet name="Update Log" sheetId="78" state="hidden" r:id="rId100"/>
  </sheets>
  <externalReferences>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s>
  <definedNames>
    <definedName name="___Ent2" localSheetId="0">#REF!</definedName>
    <definedName name="___Ent2" localSheetId="23">#REF!</definedName>
    <definedName name="___Ent2" localSheetId="47">#REF!</definedName>
    <definedName name="___Ent2" localSheetId="48">#REF!</definedName>
    <definedName name="___Ent2" localSheetId="53">#REF!</definedName>
    <definedName name="___Ent2" localSheetId="30">#REF!</definedName>
    <definedName name="___Ent2" localSheetId="31">#REF!</definedName>
    <definedName name="___Ent2" localSheetId="36">#REF!</definedName>
    <definedName name="___Ent2" localSheetId="37">#REF!</definedName>
    <definedName name="___Ent2" localSheetId="40">#REF!</definedName>
    <definedName name="___Ent2" localSheetId="41">#REF!</definedName>
    <definedName name="___Ent2" localSheetId="42">#REF!</definedName>
    <definedName name="___Ent2" localSheetId="43">#REF!</definedName>
    <definedName name="___Ent2" localSheetId="44">#REF!</definedName>
    <definedName name="___Ent2" localSheetId="45">#REF!</definedName>
    <definedName name="___Ent2" localSheetId="46">#REF!</definedName>
    <definedName name="___Ent2" localSheetId="65">#REF!</definedName>
    <definedName name="___Ent2" localSheetId="62">#REF!</definedName>
    <definedName name="___Ent2" localSheetId="59">#REF!</definedName>
    <definedName name="___Ent2">#REF!</definedName>
    <definedName name="___Ent3" localSheetId="0">#REF!</definedName>
    <definedName name="___Ent3" localSheetId="23">#REF!</definedName>
    <definedName name="___Ent3" localSheetId="47">#REF!</definedName>
    <definedName name="___Ent3" localSheetId="48">#REF!</definedName>
    <definedName name="___Ent3" localSheetId="53">#REF!</definedName>
    <definedName name="___Ent3" localSheetId="30">#REF!</definedName>
    <definedName name="___Ent3" localSheetId="31">#REF!</definedName>
    <definedName name="___Ent3" localSheetId="36">#REF!</definedName>
    <definedName name="___Ent3" localSheetId="37">#REF!</definedName>
    <definedName name="___Ent3" localSheetId="40">#REF!</definedName>
    <definedName name="___Ent3" localSheetId="41">#REF!</definedName>
    <definedName name="___Ent3" localSheetId="42">#REF!</definedName>
    <definedName name="___Ent3" localSheetId="43">#REF!</definedName>
    <definedName name="___Ent3" localSheetId="44">#REF!</definedName>
    <definedName name="___Ent3" localSheetId="45">#REF!</definedName>
    <definedName name="___Ent3" localSheetId="46">#REF!</definedName>
    <definedName name="___Ent3" localSheetId="65">#REF!</definedName>
    <definedName name="___Ent3" localSheetId="62">#REF!</definedName>
    <definedName name="___Ent3" localSheetId="59">#REF!</definedName>
    <definedName name="___Ent3">#REF!</definedName>
    <definedName name="___Ent4" localSheetId="0">#REF!</definedName>
    <definedName name="___Ent4" localSheetId="23">#REF!</definedName>
    <definedName name="___Ent4" localSheetId="47">#REF!</definedName>
    <definedName name="___Ent4" localSheetId="48">#REF!</definedName>
    <definedName name="___Ent4" localSheetId="53">#REF!</definedName>
    <definedName name="___Ent4" localSheetId="30">#REF!</definedName>
    <definedName name="___Ent4" localSheetId="31">#REF!</definedName>
    <definedName name="___Ent4" localSheetId="36">#REF!</definedName>
    <definedName name="___Ent4" localSheetId="37">#REF!</definedName>
    <definedName name="___Ent4" localSheetId="40">#REF!</definedName>
    <definedName name="___Ent4" localSheetId="41">#REF!</definedName>
    <definedName name="___Ent4" localSheetId="42">#REF!</definedName>
    <definedName name="___Ent4" localSheetId="43">#REF!</definedName>
    <definedName name="___Ent4" localSheetId="44">#REF!</definedName>
    <definedName name="___Ent4" localSheetId="45">#REF!</definedName>
    <definedName name="___Ent4" localSheetId="46">#REF!</definedName>
    <definedName name="___Ent4" localSheetId="65">#REF!</definedName>
    <definedName name="___Ent4" localSheetId="62">#REF!</definedName>
    <definedName name="___Ent4" localSheetId="59">#REF!</definedName>
    <definedName name="___Ent4">#REF!</definedName>
    <definedName name="___Ent5" localSheetId="23">#REF!</definedName>
    <definedName name="___Ent5" localSheetId="47">#REF!</definedName>
    <definedName name="___Ent5" localSheetId="48">#REF!</definedName>
    <definedName name="___Ent5" localSheetId="53">#REF!</definedName>
    <definedName name="___Ent5" localSheetId="30">#REF!</definedName>
    <definedName name="___Ent5" localSheetId="31">#REF!</definedName>
    <definedName name="___Ent5" localSheetId="40">#REF!</definedName>
    <definedName name="___Ent5" localSheetId="41">#REF!</definedName>
    <definedName name="___Ent5" localSheetId="42">#REF!</definedName>
    <definedName name="___Ent5" localSheetId="43">#REF!</definedName>
    <definedName name="___Ent5" localSheetId="44">#REF!</definedName>
    <definedName name="___Ent5" localSheetId="45">#REF!</definedName>
    <definedName name="___Ent5" localSheetId="46">#REF!</definedName>
    <definedName name="___Ent5" localSheetId="65">#REF!</definedName>
    <definedName name="___Ent5" localSheetId="62">#REF!</definedName>
    <definedName name="___Ent5" localSheetId="59">#REF!</definedName>
    <definedName name="___Ent5">#REF!</definedName>
    <definedName name="__Ent6" localSheetId="23">'[1]Cash Flow Wksht'!#REF!</definedName>
    <definedName name="__Ent6" localSheetId="47">'[1]Cash Flow Wksht'!#REF!</definedName>
    <definedName name="__Ent6" localSheetId="48">'[1]Cash Flow Wksht'!#REF!</definedName>
    <definedName name="__Ent6" localSheetId="53">'[1]Cash Flow Wksht'!#REF!</definedName>
    <definedName name="__Ent6" localSheetId="30">'[1]Cash Flow Wksht'!#REF!</definedName>
    <definedName name="__Ent6" localSheetId="31">'[1]Cash Flow Wksht'!#REF!</definedName>
    <definedName name="__Ent6" localSheetId="40">'[1]Cash Flow Wksht'!#REF!</definedName>
    <definedName name="__Ent6" localSheetId="41">'[1]Cash Flow Wksht'!#REF!</definedName>
    <definedName name="__Ent6" localSheetId="42">'[1]Cash Flow Wksht'!#REF!</definedName>
    <definedName name="__Ent6" localSheetId="43">'[1]Cash Flow Wksht'!#REF!</definedName>
    <definedName name="__Ent6" localSheetId="44">'[1]Cash Flow Wksht'!#REF!</definedName>
    <definedName name="__Ent6" localSheetId="45">'[1]Cash Flow Wksht'!#REF!</definedName>
    <definedName name="__Ent6" localSheetId="46">'[1]Cash Flow Wksht'!#REF!</definedName>
    <definedName name="__Ent6" localSheetId="65">'[1]Cash Flow Wksht'!#REF!</definedName>
    <definedName name="__Ent6" localSheetId="62">'[1]Cash Flow Wksht'!#REF!</definedName>
    <definedName name="__Ent6" localSheetId="59">'[1]Cash Flow Wksht'!#REF!</definedName>
    <definedName name="__Ent6">'[1]Cash Flow Wksht'!#REF!</definedName>
    <definedName name="_C" localSheetId="0">#REF!</definedName>
    <definedName name="_C" localSheetId="23">#REF!</definedName>
    <definedName name="_C" localSheetId="47">#REF!</definedName>
    <definedName name="_C" localSheetId="48">#REF!</definedName>
    <definedName name="_C" localSheetId="53">#REF!</definedName>
    <definedName name="_C" localSheetId="30">#REF!</definedName>
    <definedName name="_C" localSheetId="31">#REF!</definedName>
    <definedName name="_C" localSheetId="36">#REF!</definedName>
    <definedName name="_C" localSheetId="37">#REF!</definedName>
    <definedName name="_C" localSheetId="40">#REF!</definedName>
    <definedName name="_C" localSheetId="41">#REF!</definedName>
    <definedName name="_C" localSheetId="45">#REF!</definedName>
    <definedName name="_C" localSheetId="46">#REF!</definedName>
    <definedName name="_C" localSheetId="65">#REF!</definedName>
    <definedName name="_C" localSheetId="62">#REF!</definedName>
    <definedName name="_C" localSheetId="59">#REF!</definedName>
    <definedName name="_C">#REF!</definedName>
    <definedName name="_Ent2" localSheetId="0">#REF!</definedName>
    <definedName name="_Ent2" localSheetId="23">#REF!</definedName>
    <definedName name="_Ent2" localSheetId="47">#REF!</definedName>
    <definedName name="_Ent2" localSheetId="48">#REF!</definedName>
    <definedName name="_Ent2" localSheetId="53">#REF!</definedName>
    <definedName name="_Ent2" localSheetId="30">#REF!</definedName>
    <definedName name="_Ent2" localSheetId="31">#REF!</definedName>
    <definedName name="_Ent2" localSheetId="36">#REF!</definedName>
    <definedName name="_Ent2" localSheetId="37">#REF!</definedName>
    <definedName name="_Ent2" localSheetId="40">#REF!</definedName>
    <definedName name="_Ent2" localSheetId="41">#REF!</definedName>
    <definedName name="_Ent2" localSheetId="42">#REF!</definedName>
    <definedName name="_Ent2" localSheetId="43">#REF!</definedName>
    <definedName name="_Ent2" localSheetId="44">#REF!</definedName>
    <definedName name="_Ent2" localSheetId="45">#REF!</definedName>
    <definedName name="_Ent2" localSheetId="46">#REF!</definedName>
    <definedName name="_Ent2" localSheetId="65">#REF!</definedName>
    <definedName name="_Ent2" localSheetId="62">#REF!</definedName>
    <definedName name="_Ent2" localSheetId="59">#REF!</definedName>
    <definedName name="_Ent2">#REF!</definedName>
    <definedName name="_Ent3" localSheetId="0">#REF!</definedName>
    <definedName name="_Ent3" localSheetId="23">#REF!</definedName>
    <definedName name="_Ent3" localSheetId="47">#REF!</definedName>
    <definedName name="_Ent3" localSheetId="48">#REF!</definedName>
    <definedName name="_Ent3" localSheetId="53">#REF!</definedName>
    <definedName name="_Ent3" localSheetId="30">#REF!</definedName>
    <definedName name="_Ent3" localSheetId="31">#REF!</definedName>
    <definedName name="_Ent3" localSheetId="36">#REF!</definedName>
    <definedName name="_Ent3" localSheetId="37">#REF!</definedName>
    <definedName name="_Ent3" localSheetId="40">#REF!</definedName>
    <definedName name="_Ent3" localSheetId="41">#REF!</definedName>
    <definedName name="_Ent3" localSheetId="42">#REF!</definedName>
    <definedName name="_Ent3" localSheetId="43">#REF!</definedName>
    <definedName name="_Ent3" localSheetId="44">#REF!</definedName>
    <definedName name="_Ent3" localSheetId="45">#REF!</definedName>
    <definedName name="_Ent3" localSheetId="46">#REF!</definedName>
    <definedName name="_Ent3" localSheetId="65">#REF!</definedName>
    <definedName name="_Ent3" localSheetId="62">#REF!</definedName>
    <definedName name="_Ent3" localSheetId="59">#REF!</definedName>
    <definedName name="_Ent3">#REF!</definedName>
    <definedName name="_Ent4" localSheetId="23">#REF!</definedName>
    <definedName name="_Ent4" localSheetId="47">#REF!</definedName>
    <definedName name="_Ent4" localSheetId="48">#REF!</definedName>
    <definedName name="_Ent4" localSheetId="53">#REF!</definedName>
    <definedName name="_Ent4" localSheetId="30">#REF!</definedName>
    <definedName name="_Ent4" localSheetId="31">#REF!</definedName>
    <definedName name="_Ent4" localSheetId="40">#REF!</definedName>
    <definedName name="_Ent4" localSheetId="41">#REF!</definedName>
    <definedName name="_Ent4" localSheetId="42">#REF!</definedName>
    <definedName name="_Ent4" localSheetId="43">#REF!</definedName>
    <definedName name="_Ent4" localSheetId="44">#REF!</definedName>
    <definedName name="_Ent4" localSheetId="45">#REF!</definedName>
    <definedName name="_Ent4" localSheetId="46">#REF!</definedName>
    <definedName name="_Ent4" localSheetId="65">#REF!</definedName>
    <definedName name="_Ent4" localSheetId="62">#REF!</definedName>
    <definedName name="_Ent4" localSheetId="59">#REF!</definedName>
    <definedName name="_Ent4">#REF!</definedName>
    <definedName name="_Ent5" localSheetId="23">#REF!</definedName>
    <definedName name="_Ent5" localSheetId="47">#REF!</definedName>
    <definedName name="_Ent5" localSheetId="48">#REF!</definedName>
    <definedName name="_Ent5" localSheetId="53">#REF!</definedName>
    <definedName name="_Ent5" localSheetId="30">#REF!</definedName>
    <definedName name="_Ent5" localSheetId="31">#REF!</definedName>
    <definedName name="_Ent5" localSheetId="40">#REF!</definedName>
    <definedName name="_Ent5" localSheetId="41">#REF!</definedName>
    <definedName name="_Ent5" localSheetId="42">#REF!</definedName>
    <definedName name="_Ent5" localSheetId="43">#REF!</definedName>
    <definedName name="_Ent5" localSheetId="44">#REF!</definedName>
    <definedName name="_Ent5" localSheetId="45">#REF!</definedName>
    <definedName name="_Ent5" localSheetId="46">#REF!</definedName>
    <definedName name="_Ent5" localSheetId="65">#REF!</definedName>
    <definedName name="_Ent5" localSheetId="62">#REF!</definedName>
    <definedName name="_Ent5" localSheetId="59">#REF!</definedName>
    <definedName name="_Ent5">#REF!</definedName>
    <definedName name="_Ent6" localSheetId="23">'[1]Cash Flow Wksht'!#REF!</definedName>
    <definedName name="_Ent6" localSheetId="47">'[1]Cash Flow Wksht'!#REF!</definedName>
    <definedName name="_Ent6" localSheetId="48">'[1]Cash Flow Wksht'!#REF!</definedName>
    <definedName name="_Ent6" localSheetId="53">'[1]Cash Flow Wksht'!#REF!</definedName>
    <definedName name="_Ent6" localSheetId="30">'[1]Cash Flow Wksht'!#REF!</definedName>
    <definedName name="_Ent6" localSheetId="31">'[1]Cash Flow Wksht'!#REF!</definedName>
    <definedName name="_Ent6" localSheetId="40">'[1]Cash Flow Wksht'!#REF!</definedName>
    <definedName name="_Ent6" localSheetId="41">'[1]Cash Flow Wksht'!#REF!</definedName>
    <definedName name="_Ent6" localSheetId="42">'[1]Cash Flow Wksht'!#REF!</definedName>
    <definedName name="_Ent6" localSheetId="43">'[1]Cash Flow Wksht'!#REF!</definedName>
    <definedName name="_Ent6" localSheetId="44">'[1]Cash Flow Wksht'!#REF!</definedName>
    <definedName name="_Ent6" localSheetId="45">'[1]Cash Flow Wksht'!#REF!</definedName>
    <definedName name="_Ent6" localSheetId="46">'[1]Cash Flow Wksht'!#REF!</definedName>
    <definedName name="_Ent6" localSheetId="65">'[1]Cash Flow Wksht'!#REF!</definedName>
    <definedName name="_Ent6" localSheetId="62">'[1]Cash Flow Wksht'!#REF!</definedName>
    <definedName name="_Ent6" localSheetId="59">'[1]Cash Flow Wksht'!#REF!</definedName>
    <definedName name="_Ent6">'[1]Cash Flow Wksht'!#REF!</definedName>
    <definedName name="_Tax" localSheetId="0">#REF!</definedName>
    <definedName name="_Tax" localSheetId="48">#REF!</definedName>
    <definedName name="_Tax" localSheetId="36">#REF!</definedName>
    <definedName name="_Tax" localSheetId="37">#REF!</definedName>
    <definedName name="_Tax" localSheetId="61">#REF!</definedName>
    <definedName name="_Tax" localSheetId="62">#REF!</definedName>
    <definedName name="_Tax" localSheetId="63">#REF!</definedName>
    <definedName name="_Tax" localSheetId="64">#REF!</definedName>
    <definedName name="_Tax">#REF!</definedName>
    <definedName name="AdjCPFunds" localSheetId="23">'[2]Auto Gov''tMajor Funds-Fund Stmt'!#REF!</definedName>
    <definedName name="AdjCPFunds" localSheetId="47">'[2]Auto Gov''tMajor Funds-Fund Stmt'!#REF!</definedName>
    <definedName name="AdjCPFunds" localSheetId="48">'[2]Auto Gov''tMajor Funds-Fund Stmt'!#REF!</definedName>
    <definedName name="AdjCPFunds" localSheetId="53">'[2]Auto Gov''tMajor Funds-Fund Stmt'!#REF!</definedName>
    <definedName name="AdjCPFunds" localSheetId="30">'[2]Auto Gov''tMajor Funds-Fund Stmt'!#REF!</definedName>
    <definedName name="AdjCPFunds" localSheetId="31">'[2]Auto Gov''tMajor Funds-Fund Stmt'!#REF!</definedName>
    <definedName name="AdjCPFunds" localSheetId="40">'[3]Auto Gov''tMajor Funds-Fund Stmt'!#REF!</definedName>
    <definedName name="AdjCPFunds" localSheetId="41">'[3]Auto Gov''tMajor Funds-Fund Stmt'!#REF!</definedName>
    <definedName name="AdjCPFunds" localSheetId="42">'[2]Auto Gov''tMajor Funds-Fund Stmt'!#REF!</definedName>
    <definedName name="AdjCPFunds" localSheetId="43">'[2]Auto Gov''tMajor Funds-Fund Stmt'!#REF!</definedName>
    <definedName name="AdjCPFunds" localSheetId="44">'[2]Auto Gov''tMajor Funds-Fund Stmt'!#REF!</definedName>
    <definedName name="AdjCPFunds" localSheetId="45">'[2]Auto Gov''tMajor Funds-Fund Stmt'!#REF!</definedName>
    <definedName name="AdjCPFunds" localSheetId="46">'[2]Auto Gov''tMajor Funds-Fund Stmt'!#REF!</definedName>
    <definedName name="AdjCPFunds" localSheetId="65">'[2]Auto Gov''tMajor Funds-Fund Stmt'!#REF!</definedName>
    <definedName name="AdjCPFunds" localSheetId="62">'[3]Auto Gov''tMajor Funds-Fund Stmt'!#REF!</definedName>
    <definedName name="AdjCPFunds" localSheetId="59">'[3]Auto Gov''tMajor Funds-Fund Stmt'!#REF!</definedName>
    <definedName name="AdjCPFunds">'[3]Auto Gov''tMajor Funds-Fund Stmt'!#REF!</definedName>
    <definedName name="AdjDSFunds" localSheetId="23">'[2]Auto Gov''tMajor Funds-Fund Stmt'!#REF!</definedName>
    <definedName name="AdjDSFunds" localSheetId="47">'[2]Auto Gov''tMajor Funds-Fund Stmt'!#REF!</definedName>
    <definedName name="AdjDSFunds" localSheetId="48">'[2]Auto Gov''tMajor Funds-Fund Stmt'!#REF!</definedName>
    <definedName name="AdjDSFunds" localSheetId="53">'[2]Auto Gov''tMajor Funds-Fund Stmt'!#REF!</definedName>
    <definedName name="AdjDSFunds" localSheetId="30">'[2]Auto Gov''tMajor Funds-Fund Stmt'!#REF!</definedName>
    <definedName name="AdjDSFunds" localSheetId="31">'[2]Auto Gov''tMajor Funds-Fund Stmt'!#REF!</definedName>
    <definedName name="AdjDSFunds" localSheetId="40">'[3]Auto Gov''tMajor Funds-Fund Stmt'!#REF!</definedName>
    <definedName name="AdjDSFunds" localSheetId="41">'[3]Auto Gov''tMajor Funds-Fund Stmt'!#REF!</definedName>
    <definedName name="AdjDSFunds" localSheetId="42">'[2]Auto Gov''tMajor Funds-Fund Stmt'!#REF!</definedName>
    <definedName name="AdjDSFunds" localSheetId="43">'[2]Auto Gov''tMajor Funds-Fund Stmt'!#REF!</definedName>
    <definedName name="AdjDSFunds" localSheetId="44">'[2]Auto Gov''tMajor Funds-Fund Stmt'!#REF!</definedName>
    <definedName name="AdjDSFunds" localSheetId="45">'[2]Auto Gov''tMajor Funds-Fund Stmt'!#REF!</definedName>
    <definedName name="AdjDSFunds" localSheetId="46">'[2]Auto Gov''tMajor Funds-Fund Stmt'!#REF!</definedName>
    <definedName name="AdjDSFunds" localSheetId="65">'[2]Auto Gov''tMajor Funds-Fund Stmt'!#REF!</definedName>
    <definedName name="AdjDSFunds" localSheetId="62">'[3]Auto Gov''tMajor Funds-Fund Stmt'!#REF!</definedName>
    <definedName name="AdjDSFunds" localSheetId="59">'[3]Auto Gov''tMajor Funds-Fund Stmt'!#REF!</definedName>
    <definedName name="AdjDSFunds">'[3]Auto Gov''tMajor Funds-Fund Stmt'!#REF!</definedName>
    <definedName name="AdjPermFunds" localSheetId="23">'[2]Auto Gov''tMajor Funds-Fund Stmt'!#REF!</definedName>
    <definedName name="AdjPermFunds" localSheetId="47">'[2]Auto Gov''tMajor Funds-Fund Stmt'!#REF!</definedName>
    <definedName name="AdjPermFunds" localSheetId="48">'[2]Auto Gov''tMajor Funds-Fund Stmt'!#REF!</definedName>
    <definedName name="AdjPermFunds" localSheetId="53">'[2]Auto Gov''tMajor Funds-Fund Stmt'!#REF!</definedName>
    <definedName name="AdjPermFunds" localSheetId="30">'[2]Auto Gov''tMajor Funds-Fund Stmt'!#REF!</definedName>
    <definedName name="AdjPermFunds" localSheetId="31">'[2]Auto Gov''tMajor Funds-Fund Stmt'!#REF!</definedName>
    <definedName name="AdjPermFunds" localSheetId="40">'[3]Auto Gov''tMajor Funds-Fund Stmt'!#REF!</definedName>
    <definedName name="AdjPermFunds" localSheetId="41">'[3]Auto Gov''tMajor Funds-Fund Stmt'!#REF!</definedName>
    <definedName name="AdjPermFunds" localSheetId="42">'[2]Auto Gov''tMajor Funds-Fund Stmt'!#REF!</definedName>
    <definedName name="AdjPermFunds" localSheetId="43">'[2]Auto Gov''tMajor Funds-Fund Stmt'!#REF!</definedName>
    <definedName name="AdjPermFunds" localSheetId="44">'[2]Auto Gov''tMajor Funds-Fund Stmt'!#REF!</definedName>
    <definedName name="AdjPermFunds" localSheetId="45">'[2]Auto Gov''tMajor Funds-Fund Stmt'!#REF!</definedName>
    <definedName name="AdjPermFunds" localSheetId="46">'[2]Auto Gov''tMajor Funds-Fund Stmt'!#REF!</definedName>
    <definedName name="AdjPermFunds" localSheetId="65">'[2]Auto Gov''tMajor Funds-Fund Stmt'!#REF!</definedName>
    <definedName name="AdjPermFunds" localSheetId="62">'[3]Auto Gov''tMajor Funds-Fund Stmt'!#REF!</definedName>
    <definedName name="AdjPermFunds" localSheetId="59">'[3]Auto Gov''tMajor Funds-Fund Stmt'!#REF!</definedName>
    <definedName name="AdjPermFunds">'[3]Auto Gov''tMajor Funds-Fund Stmt'!#REF!</definedName>
    <definedName name="AllIntSvc" localSheetId="0">#REF!</definedName>
    <definedName name="AllIntSvc" localSheetId="23">#REF!</definedName>
    <definedName name="AllIntSvc" localSheetId="47">#REF!</definedName>
    <definedName name="AllIntSvc" localSheetId="48">#REF!</definedName>
    <definedName name="AllIntSvc" localSheetId="53">#REF!</definedName>
    <definedName name="AllIntSvc" localSheetId="30">#REF!</definedName>
    <definedName name="AllIntSvc" localSheetId="31">#REF!</definedName>
    <definedName name="AllIntSvc" localSheetId="36">#REF!</definedName>
    <definedName name="AllIntSvc" localSheetId="37">#REF!</definedName>
    <definedName name="AllIntSvc" localSheetId="40">#REF!</definedName>
    <definedName name="AllIntSvc" localSheetId="41">#REF!</definedName>
    <definedName name="AllIntSvc" localSheetId="42">#REF!</definedName>
    <definedName name="AllIntSvc" localSheetId="43">#REF!</definedName>
    <definedName name="AllIntSvc" localSheetId="44">#REF!</definedName>
    <definedName name="AllIntSvc" localSheetId="45">#REF!</definedName>
    <definedName name="AllIntSvc" localSheetId="46">#REF!</definedName>
    <definedName name="AllIntSvc" localSheetId="65">#REF!</definedName>
    <definedName name="AllIntSvc" localSheetId="62">#REF!</definedName>
    <definedName name="AllIntSvc" localSheetId="59">#REF!</definedName>
    <definedName name="AllIntSvc">#REF!</definedName>
    <definedName name="countycodetable" localSheetId="0">'[4]LedgerLoad Assist'!$A$185:$C$367</definedName>
    <definedName name="countycodetable" localSheetId="23">'[5]LedgerLoad Assist'!$A$185:$C$367</definedName>
    <definedName name="countycodetable" localSheetId="47">'[5]LedgerLoad Assist'!$A$185:$C$367</definedName>
    <definedName name="countycodetable" localSheetId="48">'[5]LedgerLoad Assist'!$A$185:$C$367</definedName>
    <definedName name="countycodetable" localSheetId="53">'[5]LedgerLoad Assist'!$A$185:$C$367</definedName>
    <definedName name="countycodetable" localSheetId="24">'[6]LedgerLoad Assist'!$A$186:$C$368</definedName>
    <definedName name="countycodetable" localSheetId="25">'[6]LedgerLoad Assist'!$A$186:$C$368</definedName>
    <definedName name="countycodetable" localSheetId="26">'[6]LedgerLoad Assist'!$A$186:$C$368</definedName>
    <definedName name="countycodetable" localSheetId="27">'[6]LedgerLoad Assist'!$A$186:$C$368</definedName>
    <definedName name="countycodetable" localSheetId="28">'[6]LedgerLoad Assist'!$A$186:$C$368</definedName>
    <definedName name="countycodetable" localSheetId="30">'[6]LedgerLoad Assist'!$A$186:$C$368</definedName>
    <definedName name="countycodetable" localSheetId="31">'[6]LedgerLoad Assist'!$A$186:$C$368</definedName>
    <definedName name="countycodetable" localSheetId="36">'[7]LedgerLoad Assist'!$A$185:$C$367</definedName>
    <definedName name="countycodetable" localSheetId="37">'[7]LedgerLoad Assist'!$A$185:$C$367</definedName>
    <definedName name="countycodetable" localSheetId="39">'[8]LedgerLoad Assist'!$A$186:$C$366</definedName>
    <definedName name="countycodetable" localSheetId="40">'[9]LedgerLoad Assist'!$A$185:$C$367</definedName>
    <definedName name="countycodetable" localSheetId="41">'[9]LedgerLoad Assist'!$A$185:$C$367</definedName>
    <definedName name="countycodetable" localSheetId="49">'[6]LedgerLoad Assist'!$A$186:$C$368</definedName>
    <definedName name="countycodetable" localSheetId="50">'[6]LedgerLoad Assist'!$A$186:$C$368</definedName>
    <definedName name="countycodetable" localSheetId="51">'[6]LedgerLoad Assist'!$A$186:$C$368</definedName>
    <definedName name="countycodetable" localSheetId="65">'[5]LedgerLoad Assist'!$A$185:$C$367</definedName>
    <definedName name="countycodetable" localSheetId="61">'[10]LedgerLoad Assist'!$A$186:$C$368</definedName>
    <definedName name="countycodetable" localSheetId="62">'[10]LedgerLoad Assist'!$A$186:$C$368</definedName>
    <definedName name="countycodetable" localSheetId="59">'[9]LedgerLoad Assist'!$A$185:$C$367</definedName>
    <definedName name="countycodetable" localSheetId="60">'[10]LedgerLoad Assist'!$A$186:$C$368</definedName>
    <definedName name="countycodetable" localSheetId="63">'[10]LedgerLoad Assist'!$A$186:$C$368</definedName>
    <definedName name="countycodetable" localSheetId="64">'[10]LedgerLoad Assist'!$A$186:$C$368</definedName>
    <definedName name="countycodetable">#REF!</definedName>
    <definedName name="CPFunds" localSheetId="0">#REF!</definedName>
    <definedName name="CPFunds" localSheetId="23">#REF!</definedName>
    <definedName name="CPFunds" localSheetId="47">#REF!</definedName>
    <definedName name="CPFunds" localSheetId="48">#REF!</definedName>
    <definedName name="CPFunds" localSheetId="53">#REF!</definedName>
    <definedName name="CPFunds" localSheetId="30">#REF!</definedName>
    <definedName name="CPFunds" localSheetId="31">#REF!</definedName>
    <definedName name="CPFunds" localSheetId="36">#REF!</definedName>
    <definedName name="CPFunds" localSheetId="37">#REF!</definedName>
    <definedName name="CPFunds" localSheetId="40">#REF!</definedName>
    <definedName name="CPFunds" localSheetId="41">#REF!</definedName>
    <definedName name="CPFunds" localSheetId="42">#REF!</definedName>
    <definedName name="CPFunds" localSheetId="43">#REF!</definedName>
    <definedName name="CPFunds" localSheetId="44">#REF!</definedName>
    <definedName name="CPFunds" localSheetId="45">#REF!</definedName>
    <definedName name="CPFunds" localSheetId="46">#REF!</definedName>
    <definedName name="CPFunds" localSheetId="65">#REF!</definedName>
    <definedName name="CPFunds" localSheetId="62">#REF!</definedName>
    <definedName name="CPFunds" localSheetId="59">#REF!</definedName>
    <definedName name="CPFunds">#REF!</definedName>
    <definedName name="DSFunds" localSheetId="0">#REF!</definedName>
    <definedName name="DSFunds" localSheetId="23">#REF!</definedName>
    <definedName name="DSFunds" localSheetId="47">#REF!</definedName>
    <definedName name="DSFunds" localSheetId="48">#REF!</definedName>
    <definedName name="DSFunds" localSheetId="53">#REF!</definedName>
    <definedName name="DSFunds" localSheetId="30">#REF!</definedName>
    <definedName name="DSFunds" localSheetId="31">#REF!</definedName>
    <definedName name="DSFunds" localSheetId="36">#REF!</definedName>
    <definedName name="DSFunds" localSheetId="37">#REF!</definedName>
    <definedName name="DSFunds" localSheetId="40">#REF!</definedName>
    <definedName name="DSFunds" localSheetId="41">#REF!</definedName>
    <definedName name="DSFunds" localSheetId="42">#REF!</definedName>
    <definedName name="DSFunds" localSheetId="43">#REF!</definedName>
    <definedName name="DSFunds" localSheetId="44">#REF!</definedName>
    <definedName name="DSFunds" localSheetId="45">#REF!</definedName>
    <definedName name="DSFunds" localSheetId="46">#REF!</definedName>
    <definedName name="DSFunds" localSheetId="65">#REF!</definedName>
    <definedName name="DSFunds" localSheetId="62">#REF!</definedName>
    <definedName name="DSFunds" localSheetId="59">#REF!</definedName>
    <definedName name="DSFunds">#REF!</definedName>
    <definedName name="Eligibility_for_benefit" localSheetId="42">'NOTES TO FIN ST (36)'!$C$89</definedName>
    <definedName name="entityname">#REF!</definedName>
    <definedName name="entitynumber" localSheetId="0">'[4]LedgerLoad Assist'!$A$185:$B$367</definedName>
    <definedName name="entitynumber" localSheetId="23">'[5]LedgerLoad Assist'!$A$185:$B$367</definedName>
    <definedName name="entitynumber" localSheetId="47">'[5]LedgerLoad Assist'!$A$185:$B$367</definedName>
    <definedName name="entitynumber" localSheetId="48">'[5]LedgerLoad Assist'!$A$185:$B$367</definedName>
    <definedName name="entitynumber" localSheetId="53">'[5]LedgerLoad Assist'!$A$185:$B$367</definedName>
    <definedName name="entitynumber" localSheetId="24">'[6]LedgerLoad Assist'!$A$186:$B$368</definedName>
    <definedName name="entitynumber" localSheetId="25">'[6]LedgerLoad Assist'!$A$186:$B$368</definedName>
    <definedName name="entitynumber" localSheetId="26">'[6]LedgerLoad Assist'!$A$186:$B$368</definedName>
    <definedName name="entitynumber" localSheetId="27">'[6]LedgerLoad Assist'!$A$186:$B$368</definedName>
    <definedName name="entitynumber" localSheetId="28">'[6]LedgerLoad Assist'!$A$186:$B$368</definedName>
    <definedName name="entitynumber" localSheetId="30">'[6]LedgerLoad Assist'!$A$186:$B$368</definedName>
    <definedName name="entitynumber" localSheetId="31">'[6]LedgerLoad Assist'!$A$186:$B$368</definedName>
    <definedName name="entitynumber" localSheetId="36">'[7]LedgerLoad Assist'!$A$185:$B$367</definedName>
    <definedName name="entitynumber" localSheetId="37">'[7]LedgerLoad Assist'!$A$185:$B$367</definedName>
    <definedName name="entitynumber" localSheetId="39">'[8]LedgerLoad Assist'!$A$186:$B$366</definedName>
    <definedName name="entitynumber" localSheetId="40">'[9]LedgerLoad Assist'!$A$185:$B$367</definedName>
    <definedName name="entitynumber" localSheetId="41">'[9]LedgerLoad Assist'!$A$185:$B$367</definedName>
    <definedName name="entitynumber" localSheetId="49">'[6]LedgerLoad Assist'!$A$186:$B$368</definedName>
    <definedName name="entitynumber" localSheetId="50">'[6]LedgerLoad Assist'!$A$186:$B$368</definedName>
    <definedName name="entitynumber" localSheetId="51">'[6]LedgerLoad Assist'!$A$186:$B$368</definedName>
    <definedName name="entitynumber" localSheetId="65">'[5]LedgerLoad Assist'!$A$185:$B$367</definedName>
    <definedName name="entitynumber" localSheetId="61">'[10]LedgerLoad Assist'!$A$186:$B$368</definedName>
    <definedName name="entitynumber" localSheetId="62">'[10]LedgerLoad Assist'!$A$186:$B$368</definedName>
    <definedName name="entitynumber" localSheetId="59">'[9]LedgerLoad Assist'!$A$185:$B$367</definedName>
    <definedName name="entitynumber" localSheetId="60">'[10]LedgerLoad Assist'!$A$186:$B$368</definedName>
    <definedName name="entitynumber" localSheetId="63">'[10]LedgerLoad Assist'!$A$186:$B$368</definedName>
    <definedName name="entitynumber" localSheetId="64">'[10]LedgerLoad Assist'!$A$186:$B$368</definedName>
    <definedName name="entitynumber">#REF!</definedName>
    <definedName name="FAQ" localSheetId="0">'[1]Cash Flow Wksht'!#REF!</definedName>
    <definedName name="FAQ" localSheetId="23">'[1]Cash Flow Wksht'!#REF!</definedName>
    <definedName name="FAQ" localSheetId="47">'[1]Cash Flow Wksht'!#REF!</definedName>
    <definedName name="FAQ" localSheetId="48">'[1]Cash Flow Wksht'!#REF!</definedName>
    <definedName name="FAQ" localSheetId="53">'[1]Cash Flow Wksht'!#REF!</definedName>
    <definedName name="FAQ" localSheetId="30">'[1]Cash Flow Wksht'!#REF!</definedName>
    <definedName name="FAQ" localSheetId="31">'[1]Cash Flow Wksht'!#REF!</definedName>
    <definedName name="FAQ" localSheetId="36">'[1]Cash Flow Wksht'!#REF!</definedName>
    <definedName name="FAQ" localSheetId="37">'[1]Cash Flow Wksht'!#REF!</definedName>
    <definedName name="FAQ" localSheetId="40">'[1]Cash Flow Wksht'!#REF!</definedName>
    <definedName name="FAQ" localSheetId="41">'[1]Cash Flow Wksht'!#REF!</definedName>
    <definedName name="FAQ" localSheetId="42">'[1]Cash Flow Wksht'!#REF!</definedName>
    <definedName name="FAQ" localSheetId="43">'[1]Cash Flow Wksht'!#REF!</definedName>
    <definedName name="FAQ" localSheetId="44">'[1]Cash Flow Wksht'!#REF!</definedName>
    <definedName name="FAQ" localSheetId="45">'[1]Cash Flow Wksht'!#REF!</definedName>
    <definedName name="FAQ" localSheetId="46">'[1]Cash Flow Wksht'!#REF!</definedName>
    <definedName name="FAQ" localSheetId="65">'[1]Cash Flow Wksht'!#REF!</definedName>
    <definedName name="FAQ" localSheetId="62">'[1]Cash Flow Wksht'!#REF!</definedName>
    <definedName name="FAQ" localSheetId="59">'[1]Cash Flow Wksht'!#REF!</definedName>
    <definedName name="FAQ">'[1]Cash Flow Wksht'!#REF!</definedName>
    <definedName name="majorfunds" localSheetId="0">'[4]LedgerLoad Assist'!$A$38:$B$41</definedName>
    <definedName name="majorfunds" localSheetId="23">'[5]LedgerLoad Assist'!$A$38:$B$41</definedName>
    <definedName name="majorfunds" localSheetId="47">'[5]LedgerLoad Assist'!$A$38:$B$41</definedName>
    <definedName name="majorfunds" localSheetId="48">'[5]LedgerLoad Assist'!$A$38:$B$41</definedName>
    <definedName name="majorfunds" localSheetId="53">'[5]LedgerLoad Assist'!$A$38:$B$41</definedName>
    <definedName name="majorfunds" localSheetId="24">'[6]LedgerLoad Assist'!$A$38:$B$41</definedName>
    <definedName name="majorfunds" localSheetId="25">'[6]LedgerLoad Assist'!$A$38:$B$41</definedName>
    <definedName name="majorfunds" localSheetId="26">'[6]LedgerLoad Assist'!$A$38:$B$41</definedName>
    <definedName name="majorfunds" localSheetId="27">'[6]LedgerLoad Assist'!$A$38:$B$41</definedName>
    <definedName name="majorfunds" localSheetId="28">'[6]LedgerLoad Assist'!$A$38:$B$41</definedName>
    <definedName name="majorfunds" localSheetId="30">'[6]LedgerLoad Assist'!$A$38:$B$41</definedName>
    <definedName name="majorfunds" localSheetId="31">'[6]LedgerLoad Assist'!$A$38:$B$41</definedName>
    <definedName name="majorfunds" localSheetId="36">'[7]LedgerLoad Assist'!$A$38:$B$41</definedName>
    <definedName name="majorfunds" localSheetId="37">'[7]LedgerLoad Assist'!$A$38:$B$41</definedName>
    <definedName name="majorfunds" localSheetId="39">'[8]LedgerLoad Assist'!$A$38:$B$41</definedName>
    <definedName name="majorfunds" localSheetId="40">'[9]LedgerLoad Assist'!$A$38:$B$41</definedName>
    <definedName name="majorfunds" localSheetId="41">'[9]LedgerLoad Assist'!$A$38:$B$41</definedName>
    <definedName name="majorfunds" localSheetId="49">'[6]LedgerLoad Assist'!$A$38:$B$41</definedName>
    <definedName name="majorfunds" localSheetId="50">'[6]LedgerLoad Assist'!$A$38:$B$41</definedName>
    <definedName name="majorfunds" localSheetId="51">'[6]LedgerLoad Assist'!$A$38:$B$41</definedName>
    <definedName name="majorfunds" localSheetId="65">'[5]LedgerLoad Assist'!$A$38:$B$41</definedName>
    <definedName name="majorfunds" localSheetId="61">'[10]LedgerLoad Assist'!$A$38:$B$41</definedName>
    <definedName name="majorfunds" localSheetId="62">'[10]LedgerLoad Assist'!$A$38:$B$41</definedName>
    <definedName name="majorfunds" localSheetId="59">'[9]LedgerLoad Assist'!$A$38:$B$41</definedName>
    <definedName name="majorfunds" localSheetId="60">'[10]LedgerLoad Assist'!$A$38:$B$41</definedName>
    <definedName name="majorfunds" localSheetId="63">'[10]LedgerLoad Assist'!$A$38:$B$41</definedName>
    <definedName name="majorfunds" localSheetId="64">'[10]LedgerLoad Assist'!$A$38:$B$41</definedName>
    <definedName name="majorfunds">#REF!</definedName>
    <definedName name="majorfundstable">#REF!</definedName>
    <definedName name="majorfundtable2" localSheetId="0">'[11]List-County &amp; Entity Codes  '!#REF!</definedName>
    <definedName name="majorfundtable2" localSheetId="23">'[12]List-County &amp; Entity Codes  '!#REF!</definedName>
    <definedName name="majorfundtable2" localSheetId="47">'[12]List-County &amp; Entity Codes  '!#REF!</definedName>
    <definedName name="majorfundtable2" localSheetId="48">'[12]List-County &amp; Entity Codes  '!#REF!</definedName>
    <definedName name="majorfundtable2" localSheetId="53">'[12]List-County &amp; Entity Codes  '!#REF!</definedName>
    <definedName name="majorfundtable2" localSheetId="30">'[12]List-County &amp; Entity Codes  '!#REF!</definedName>
    <definedName name="majorfundtable2" localSheetId="31">'[12]List-County &amp; Entity Codes  '!#REF!</definedName>
    <definedName name="majorfundtable2" localSheetId="36">'[11]List-County &amp; Entity Codes  '!#REF!</definedName>
    <definedName name="majorfundtable2" localSheetId="37">'[11]List-County &amp; Entity Codes  '!#REF!</definedName>
    <definedName name="majorfundtable2" localSheetId="40">'[11]List-County &amp; Entity Codes  '!#REF!</definedName>
    <definedName name="majorfundtable2" localSheetId="41">'[11]List-County &amp; Entity Codes  '!#REF!</definedName>
    <definedName name="majorfundtable2" localSheetId="42">'[12]List-County &amp; Entity Codes  '!#REF!</definedName>
    <definedName name="majorfundtable2" localSheetId="43">'[12]List-County &amp; Entity Codes  '!#REF!</definedName>
    <definedName name="majorfundtable2" localSheetId="44">'[12]List-County &amp; Entity Codes  '!#REF!</definedName>
    <definedName name="majorfundtable2" localSheetId="45">'[12]List-County &amp; Entity Codes  '!#REF!</definedName>
    <definedName name="majorfundtable2" localSheetId="46">'[12]List-County &amp; Entity Codes  '!#REF!</definedName>
    <definedName name="majorfundtable2" localSheetId="65">'[12]List-County &amp; Entity Codes  '!#REF!</definedName>
    <definedName name="majorfundtable2" localSheetId="62">'[11]List-County &amp; Entity Codes  '!#REF!</definedName>
    <definedName name="majorfundtable2" localSheetId="59">'[11]List-County &amp; Entity Codes  '!#REF!</definedName>
    <definedName name="majorfundtable2">'[11]List-County &amp; Entity Codes  '!#REF!</definedName>
    <definedName name="mpr" localSheetId="0">#REF!</definedName>
    <definedName name="mpr" localSheetId="61">#REF!</definedName>
    <definedName name="mpr" localSheetId="62">#REF!</definedName>
    <definedName name="mpr" localSheetId="60">#REF!</definedName>
    <definedName name="mpr" localSheetId="63">#REF!</definedName>
    <definedName name="mpr" localSheetId="64">#REF!</definedName>
    <definedName name="mpr">#REF!</definedName>
    <definedName name="Note" localSheetId="0">#REF!</definedName>
    <definedName name="Note" localSheetId="23">#REF!</definedName>
    <definedName name="Note" localSheetId="47">#REF!</definedName>
    <definedName name="Note" localSheetId="48">#REF!</definedName>
    <definedName name="Note" localSheetId="53">#REF!</definedName>
    <definedName name="Note" localSheetId="30">#REF!</definedName>
    <definedName name="Note" localSheetId="31">#REF!</definedName>
    <definedName name="Note" localSheetId="36">#REF!</definedName>
    <definedName name="Note" localSheetId="37">#REF!</definedName>
    <definedName name="Note" localSheetId="40">#REF!</definedName>
    <definedName name="Note" localSheetId="41">#REF!</definedName>
    <definedName name="Note" localSheetId="44">#REF!</definedName>
    <definedName name="Note" localSheetId="45">#REF!</definedName>
    <definedName name="Note" localSheetId="46">#REF!</definedName>
    <definedName name="Note" localSheetId="65">#REF!</definedName>
    <definedName name="Note" localSheetId="62">#REF!</definedName>
    <definedName name="Note" localSheetId="59">#REF!</definedName>
    <definedName name="Note">#REF!</definedName>
    <definedName name="NotEnt3" localSheetId="0">'[1]Cash Flow Wksht'!#REF!</definedName>
    <definedName name="NotEnt3" localSheetId="23">'[1]Cash Flow Wksht'!#REF!</definedName>
    <definedName name="NotEnt3" localSheetId="47">'[1]Cash Flow Wksht'!#REF!</definedName>
    <definedName name="NotEnt3" localSheetId="48">'[1]Cash Flow Wksht'!#REF!</definedName>
    <definedName name="NotEnt3" localSheetId="53">'[1]Cash Flow Wksht'!#REF!</definedName>
    <definedName name="NotEnt3" localSheetId="30">'[1]Cash Flow Wksht'!#REF!</definedName>
    <definedName name="NotEnt3" localSheetId="31">'[1]Cash Flow Wksht'!#REF!</definedName>
    <definedName name="NotEnt3" localSheetId="36">'[1]Cash Flow Wksht'!#REF!</definedName>
    <definedName name="NotEnt3" localSheetId="37">'[1]Cash Flow Wksht'!#REF!</definedName>
    <definedName name="NotEnt3" localSheetId="40">'[1]Cash Flow Wksht'!#REF!</definedName>
    <definedName name="NotEnt3" localSheetId="41">'[1]Cash Flow Wksht'!#REF!</definedName>
    <definedName name="NotEnt3" localSheetId="42">'[1]Cash Flow Wksht'!#REF!</definedName>
    <definedName name="NotEnt3" localSheetId="43">'[1]Cash Flow Wksht'!#REF!</definedName>
    <definedName name="NotEnt3" localSheetId="44">'[1]Cash Flow Wksht'!#REF!</definedName>
    <definedName name="NotEnt3" localSheetId="45">'[1]Cash Flow Wksht'!#REF!</definedName>
    <definedName name="NotEnt3" localSheetId="46">'[1]Cash Flow Wksht'!#REF!</definedName>
    <definedName name="NotEnt3" localSheetId="65">'[1]Cash Flow Wksht'!#REF!</definedName>
    <definedName name="NotEnt3" localSheetId="62">'[1]Cash Flow Wksht'!#REF!</definedName>
    <definedName name="NotEnt3" localSheetId="59">'[1]Cash Flow Wksht'!#REF!</definedName>
    <definedName name="NotEnt3">'[1]Cash Flow Wksht'!#REF!</definedName>
    <definedName name="OtherEnt" localSheetId="0">#REF!</definedName>
    <definedName name="OtherEnt" localSheetId="23">#REF!</definedName>
    <definedName name="OtherEnt" localSheetId="47">#REF!</definedName>
    <definedName name="OtherEnt" localSheetId="48">#REF!</definedName>
    <definedName name="OtherEnt" localSheetId="53">#REF!</definedName>
    <definedName name="OtherEnt" localSheetId="30">#REF!</definedName>
    <definedName name="OtherEnt" localSheetId="31">#REF!</definedName>
    <definedName name="OtherEnt" localSheetId="36">#REF!</definedName>
    <definedName name="OtherEnt" localSheetId="37">#REF!</definedName>
    <definedName name="OtherEnt" localSheetId="40">#REF!</definedName>
    <definedName name="OtherEnt" localSheetId="41">#REF!</definedName>
    <definedName name="OtherEnt" localSheetId="42">#REF!</definedName>
    <definedName name="OtherEnt" localSheetId="43">#REF!</definedName>
    <definedName name="OtherEnt" localSheetId="44">#REF!</definedName>
    <definedName name="OtherEnt" localSheetId="45">#REF!</definedName>
    <definedName name="OtherEnt" localSheetId="46">#REF!</definedName>
    <definedName name="OtherEnt" localSheetId="65">#REF!</definedName>
    <definedName name="OtherEnt" localSheetId="62">#REF!</definedName>
    <definedName name="OtherEnt" localSheetId="59">#REF!</definedName>
    <definedName name="OtherEnt">#REF!</definedName>
    <definedName name="PermFunds" localSheetId="0">#REF!</definedName>
    <definedName name="PermFunds" localSheetId="23">#REF!</definedName>
    <definedName name="PermFunds" localSheetId="47">#REF!</definedName>
    <definedName name="PermFunds" localSheetId="48">#REF!</definedName>
    <definedName name="PermFunds" localSheetId="53">#REF!</definedName>
    <definedName name="PermFunds" localSheetId="30">#REF!</definedName>
    <definedName name="PermFunds" localSheetId="31">#REF!</definedName>
    <definedName name="PermFunds" localSheetId="36">#REF!</definedName>
    <definedName name="PermFunds" localSheetId="37">#REF!</definedName>
    <definedName name="PermFunds" localSheetId="40">#REF!</definedName>
    <definedName name="PermFunds" localSheetId="41">#REF!</definedName>
    <definedName name="PermFunds" localSheetId="42">#REF!</definedName>
    <definedName name="PermFunds" localSheetId="43">#REF!</definedName>
    <definedName name="PermFunds" localSheetId="44">#REF!</definedName>
    <definedName name="PermFunds" localSheetId="45">#REF!</definedName>
    <definedName name="PermFunds" localSheetId="46">#REF!</definedName>
    <definedName name="PermFunds" localSheetId="65">#REF!</definedName>
    <definedName name="PermFunds" localSheetId="62">#REF!</definedName>
    <definedName name="PermFunds" localSheetId="59">#REF!</definedName>
    <definedName name="PermFunds">#REF!</definedName>
    <definedName name="_xlnm.Print_Area" localSheetId="73">'BS-NONMAJOR CAP. PROJ.(71-72)'!$A$1:$N$62</definedName>
    <definedName name="_xlnm.Print_Area" localSheetId="71">'BS-NONMAJOR DEBT SERVICE(67-68)'!$A$1:$M$62</definedName>
    <definedName name="_xlnm.Print_Area" localSheetId="78">'CHG. IN NP-NONMAJOR ENTERPR(80)'!$A$1:$H$53</definedName>
    <definedName name="_xlnm.Print_Area" localSheetId="96">'Compensated Absences'!$A$1:$AA$20</definedName>
    <definedName name="_xlnm.Print_Area" localSheetId="3">'COVER PAGE'!$A$1:$J$51</definedName>
    <definedName name="_xlnm.Print_Area" localSheetId="92">'Depr.-General'!$B$1:$T$38</definedName>
    <definedName name="_xlnm.Print_Area" localSheetId="8">'ELECTED OFFICIALS-SIGNATURE PG'!$A$1:$C$66</definedName>
    <definedName name="_xlnm.Print_Area" localSheetId="83">'FED.-ST. INTERGOVERNMENTAL(85)'!$A$1:$E$68</definedName>
    <definedName name="_xlnm.Print_Area" localSheetId="4">'FILING FEE FORM'!$A$1:$G$97</definedName>
    <definedName name="_xlnm.Print_Area" localSheetId="84">'GEN. INFO.  SECT. COVER'!$A$1:$J$8</definedName>
    <definedName name="_xlnm.Print_Area" localSheetId="56">'GENERAL FUND-OPERATING(48-53)'!$A$11:$F$318</definedName>
    <definedName name="_xlnm.Print_Area" localSheetId="15">'GOVERNMENTAL FUNDS - BS(15)'!$A$1:$M$98</definedName>
    <definedName name="_xlnm.Print_Area" localSheetId="13">'GW-STATEMENT NET POSITION(13)'!$A$1:$G$84</definedName>
    <definedName name="_xlnm.Print_Area" localSheetId="0">Instructions!$A$2:$N$183</definedName>
    <definedName name="_xlnm.Print_Area" localSheetId="6">'INTROD. SECT. COVER'!$A$1:$J$8</definedName>
    <definedName name="_xlnm.Print_Area" localSheetId="10">'MD&amp;A COVER'!$A$1:$J$16</definedName>
    <definedName name="_xlnm.Print_Area" localSheetId="18">'NET POSITION-PROPRIETARY(18)'!$A$1:$J$104</definedName>
    <definedName name="_xlnm.Print_Area" localSheetId="77">'NET POSIT-NONMAJOR ENTERPR(79)'!$A$1:$H$99</definedName>
    <definedName name="_xlnm.Print_Area" localSheetId="48">'NOTE TO FIN ST (42)'!$A$1:$O$50</definedName>
    <definedName name="_xlnm.Print_Area" localSheetId="29">'NOTES TO FIN ST (29)'!$A$1:$L$58</definedName>
    <definedName name="_xlnm.Print_Area" localSheetId="30">'NOTES TO FIN ST (30)'!$A$1:$O$52</definedName>
    <definedName name="_xlnm.Print_Area" localSheetId="31">'NOTES TO FIN ST (31)'!$A$1:$O$75</definedName>
    <definedName name="_xlnm.Print_Area" localSheetId="32">'NOTES TO FIN ST (32)'!$A$1:$M$78</definedName>
    <definedName name="_xlnm.Print_Area" localSheetId="33">'NOTES TO FIN ST (32-B)'!$A$1:$M$83</definedName>
    <definedName name="_xlnm.Print_Area" localSheetId="34">'NOTES TO FIN ST (33A)'!$A$1:$F$59</definedName>
    <definedName name="_xlnm.Print_Area" localSheetId="35">'NOTES TO FIN ST (33B)'!$A$1:$M$51</definedName>
    <definedName name="_xlnm.Print_Area" localSheetId="36">'NOTES TO FIN ST (34A)'!$A$1:$O$71</definedName>
    <definedName name="_xlnm.Print_Area" localSheetId="37">'NOTES TO FIN ST (34B)'!$A$1:$O$46</definedName>
    <definedName name="_xlnm.Print_Area" localSheetId="39">'NOTES TO FIN ST (34D)'!$A$1:$M$52</definedName>
    <definedName name="_xlnm.Print_Area" localSheetId="41">'NOTES TO FIN ST (35) -ACT'!$A$1:$O$106</definedName>
    <definedName name="_xlnm.Print_Area" localSheetId="54">'NOTES TO FIN ST (47)'!$A$1:$O$78</definedName>
    <definedName name="_xlnm.Print_Area" localSheetId="58">'OPER.-MAJOR SP. REV. (B)(57-59)'!$A$1:$AD$63</definedName>
    <definedName name="_xlnm.Print_Area" localSheetId="74">'OPER.-NONMAJOR CAP. PROJ(73-74)'!$A$1:$AX$58</definedName>
    <definedName name="_xlnm.Print_Area" localSheetId="72">'OPER.-NONMAJOR DEBT SER.(69-70)'!$A$1:$AT$54</definedName>
    <definedName name="_xlnm.Print_Area" localSheetId="70">'OPER.-NONMAJOR SP. REVE (B)(66)'!$A$1:$IT$64</definedName>
    <definedName name="_xlnm.Print_Area" localSheetId="69">'OPER.-NONMAJOR SP. REVENUE(65)'!$A$2:$IT$41</definedName>
    <definedName name="_xlnm.Print_Area" localSheetId="76">'OPER.-PERMANENT FUNDS(77-78)'!$A$1:$H$58</definedName>
    <definedName name="_xlnm.Print_Area" localSheetId="57">'OPER-MAJOR SP. REVENUE(54-56)'!$A$1:$AD$41</definedName>
    <definedName name="_xlnm.Print_Area" localSheetId="17">'RECONCILIATION OF OPERATING(17)'!$A$1:$C$60</definedName>
    <definedName name="_xlnm.Print_Area" localSheetId="61">'RSI-FURS (61-B)'!$A$1:$K$106</definedName>
    <definedName name="_xlnm.Print_Area" localSheetId="62">'RSI-MPORS (61-C)'!$A$1:$K$107</definedName>
    <definedName name="_xlnm.Print_Area" localSheetId="60">'RSI-PERS (61-A)'!$A$1:$K$80</definedName>
    <definedName name="_xlnm.Print_Area" localSheetId="63">'RSI-SRS (61-D)'!$A$1:$K$100</definedName>
    <definedName name="_xlnm.Print_Area" localSheetId="64">'RSI-TRS (61-E)'!$A$1:$K$143</definedName>
    <definedName name="_xlnm.Print_Area" localSheetId="5">'TABLE OF CONTENTS'!$A$1:$C$62</definedName>
    <definedName name="_xlnm.Print_Titles" localSheetId="73">'BS-NONMAJOR CAP. PROJ.(71-72)'!$A:$B</definedName>
    <definedName name="_xlnm.Print_Titles" localSheetId="71">'BS-NONMAJOR DEBT SERVICE(67-68)'!$A:$B</definedName>
    <definedName name="_xlnm.Print_Titles" localSheetId="68">'BS-NONMAJOR SP. REVENUE(63-64) '!$A:$B</definedName>
    <definedName name="_xlnm.Print_Titles" localSheetId="75">'BS-PERMANENT FUNDS(75-76)'!$A:$B</definedName>
    <definedName name="_xlnm.Print_Titles" localSheetId="92">'Depr.-General'!$1:$4</definedName>
    <definedName name="_xlnm.Print_Titles" localSheetId="56">'GENERAL FUND-OPERATING(48-53)'!$1:$10</definedName>
    <definedName name="_xlnm.Print_Titles" localSheetId="0">Instructions!$1:$1</definedName>
    <definedName name="_xlnm.Print_Titles" localSheetId="58">'OPER.-MAJOR SP. REV. (B)(57-59)'!$A:$B</definedName>
    <definedName name="_xlnm.Print_Titles" localSheetId="74">'OPER.-NONMAJOR CAP. PROJ(73-74)'!$A:$B</definedName>
    <definedName name="_xlnm.Print_Titles" localSheetId="72">'OPER.-NONMAJOR DEBT SER.(69-70)'!$A:$B</definedName>
    <definedName name="_xlnm.Print_Titles" localSheetId="70">'OPER.-NONMAJOR SP. REVE (B)(66)'!$A:$B</definedName>
    <definedName name="_xlnm.Print_Titles" localSheetId="69">'OPER.-NONMAJOR SP. REVENUE(65)'!$A:$B</definedName>
    <definedName name="_xlnm.Print_Titles" localSheetId="76">'OPER.-PERMANENT FUNDS(77-78)'!$A:$B</definedName>
    <definedName name="_xlnm.Print_Titles" localSheetId="57">'OPER-MAJOR SP. REVENUE(54-56)'!$A:$B</definedName>
    <definedName name="Print_Titles_MI" localSheetId="40">#REF!</definedName>
    <definedName name="Print_Titles_MI" localSheetId="41">#REF!</definedName>
    <definedName name="Print_Titles_MI" localSheetId="59">#REF!</definedName>
    <definedName name="Print_Titles_MI">'Depr.-General'!$1:$4</definedName>
    <definedName name="sample" localSheetId="23">'[1]Cash Flow Wksht'!#REF!</definedName>
    <definedName name="sample" localSheetId="47">'[1]Cash Flow Wksht'!#REF!</definedName>
    <definedName name="sample" localSheetId="48">'[1]Cash Flow Wksht'!#REF!</definedName>
    <definedName name="sample" localSheetId="53">'[1]Cash Flow Wksht'!#REF!</definedName>
    <definedName name="sample" localSheetId="30">'[1]Cash Flow Wksht'!#REF!</definedName>
    <definedName name="sample" localSheetId="31">'[1]Cash Flow Wksht'!#REF!</definedName>
    <definedName name="sample" localSheetId="36">'[1]Cash Flow Wksht'!#REF!</definedName>
    <definedName name="sample" localSheetId="37">'[1]Cash Flow Wksht'!#REF!</definedName>
    <definedName name="sample" localSheetId="40">'[1]Cash Flow Wksht'!#REF!</definedName>
    <definedName name="sample" localSheetId="41">'[1]Cash Flow Wksht'!#REF!</definedName>
    <definedName name="sample" localSheetId="42">'[1]Cash Flow Wksht'!#REF!</definedName>
    <definedName name="sample" localSheetId="43">'[1]Cash Flow Wksht'!#REF!</definedName>
    <definedName name="sample" localSheetId="44">'[1]Cash Flow Wksht'!#REF!</definedName>
    <definedName name="sample" localSheetId="45">'[1]Cash Flow Wksht'!#REF!</definedName>
    <definedName name="sample" localSheetId="46">'[1]Cash Flow Wksht'!#REF!</definedName>
    <definedName name="sample" localSheetId="65">'[1]Cash Flow Wksht'!#REF!</definedName>
    <definedName name="sample" localSheetId="62">'[1]Cash Flow Wksht'!#REF!</definedName>
    <definedName name="sample" localSheetId="59">'[1]Cash Flow Wksht'!#REF!</definedName>
    <definedName name="sample">'[1]Cash Flow Wksht'!#REF!</definedName>
    <definedName name="Year" localSheetId="0">'[4]LedgerLoad Assist'!$A$7:$B$33</definedName>
    <definedName name="Year" localSheetId="23">'[5]LedgerLoad Assist'!$A$7:$B$33</definedName>
    <definedName name="Year" localSheetId="47">'[5]LedgerLoad Assist'!$A$7:$B$33</definedName>
    <definedName name="Year" localSheetId="48">'[5]LedgerLoad Assist'!$A$7:$B$33</definedName>
    <definedName name="Year" localSheetId="53">'[5]LedgerLoad Assist'!$A$7:$B$33</definedName>
    <definedName name="Year" localSheetId="24">'[6]LedgerLoad Assist'!$A$7:$B$33</definedName>
    <definedName name="Year" localSheetId="25">'[6]LedgerLoad Assist'!$A$7:$B$33</definedName>
    <definedName name="Year" localSheetId="26">'[6]LedgerLoad Assist'!$A$7:$B$33</definedName>
    <definedName name="Year" localSheetId="27">'[6]LedgerLoad Assist'!$A$7:$B$33</definedName>
    <definedName name="Year" localSheetId="28">'[6]LedgerLoad Assist'!$A$7:$B$33</definedName>
    <definedName name="Year" localSheetId="30">'[6]LedgerLoad Assist'!$A$7:$B$33</definedName>
    <definedName name="Year" localSheetId="31">'[6]LedgerLoad Assist'!$A$7:$B$33</definedName>
    <definedName name="Year" localSheetId="36">'[7]LedgerLoad Assist'!$A$7:$B$33</definedName>
    <definedName name="Year" localSheetId="37">'[7]LedgerLoad Assist'!$A$7:$B$33</definedName>
    <definedName name="Year" localSheetId="39">'[8]LedgerLoad Assist'!$A$7:$B$33</definedName>
    <definedName name="Year" localSheetId="40">'[9]LedgerLoad Assist'!$A$7:$B$33</definedName>
    <definedName name="Year" localSheetId="41">'[9]LedgerLoad Assist'!$A$7:$B$33</definedName>
    <definedName name="Year" localSheetId="49">'[6]LedgerLoad Assist'!$A$7:$B$33</definedName>
    <definedName name="Year" localSheetId="50">'[6]LedgerLoad Assist'!$A$7:$B$33</definedName>
    <definedName name="Year" localSheetId="51">'[6]LedgerLoad Assist'!$A$7:$B$33</definedName>
    <definedName name="Year" localSheetId="65">'[5]LedgerLoad Assist'!$A$7:$B$33</definedName>
    <definedName name="Year" localSheetId="61">'[10]LedgerLoad Assist'!$A$7:$B$33</definedName>
    <definedName name="Year" localSheetId="62">'[10]LedgerLoad Assist'!$A$7:$B$33</definedName>
    <definedName name="Year" localSheetId="59">'[9]LedgerLoad Assist'!$A$7:$B$33</definedName>
    <definedName name="Year" localSheetId="60">'[10]LedgerLoad Assist'!$A$7:$B$33</definedName>
    <definedName name="Year" localSheetId="63">'[10]LedgerLoad Assist'!$A$7:$B$33</definedName>
    <definedName name="Year" localSheetId="64">'[10]LedgerLoad Assist'!$A$7:$B$33</definedName>
    <definedName name="Year">#REF!</definedName>
    <definedName name="Z_FC3B3501_CA52_40D7_B049_0E027A15B235_.wvu.Cols" localSheetId="68" hidden="1">'BS-NONMAJOR SP. REVENUE(63-64) '!$BM:$BM</definedName>
    <definedName name="Z_FC3B3501_CA52_40D7_B049_0E027A15B235_.wvu.PrintArea" localSheetId="73" hidden="1">'BS-NONMAJOR CAP. PROJ.(71-72)'!$A$1:$N$62</definedName>
    <definedName name="Z_FC3B3501_CA52_40D7_B049_0E027A15B235_.wvu.PrintArea" localSheetId="71" hidden="1">'BS-NONMAJOR DEBT SERVICE(67-68)'!$A$1:$M$62</definedName>
    <definedName name="Z_FC3B3501_CA52_40D7_B049_0E027A15B235_.wvu.PrintArea" localSheetId="78" hidden="1">'CHG. IN NP-NONMAJOR ENTERPR(80)'!$A$1:$H$53</definedName>
    <definedName name="Z_FC3B3501_CA52_40D7_B049_0E027A15B235_.wvu.PrintArea" localSheetId="96" hidden="1">'Compensated Absences'!$A$1:$AA$20</definedName>
    <definedName name="Z_FC3B3501_CA52_40D7_B049_0E027A15B235_.wvu.PrintArea" localSheetId="3" hidden="1">'COVER PAGE'!$A$1:$J$51</definedName>
    <definedName name="Z_FC3B3501_CA52_40D7_B049_0E027A15B235_.wvu.PrintArea" localSheetId="92" hidden="1">'Depr.-General'!$B$1:$T$38</definedName>
    <definedName name="Z_FC3B3501_CA52_40D7_B049_0E027A15B235_.wvu.PrintArea" localSheetId="8" hidden="1">'ELECTED OFFICIALS-SIGNATURE PG'!$A$1:$C$66</definedName>
    <definedName name="Z_FC3B3501_CA52_40D7_B049_0E027A15B235_.wvu.PrintArea" localSheetId="83" hidden="1">'FED.-ST. INTERGOVERNMENTAL(85)'!$A$1:$E$68</definedName>
    <definedName name="Z_FC3B3501_CA52_40D7_B049_0E027A15B235_.wvu.PrintArea" localSheetId="84" hidden="1">'GEN. INFO.  SECT. COVER'!$A$1:$J$8</definedName>
    <definedName name="Z_FC3B3501_CA52_40D7_B049_0E027A15B235_.wvu.PrintArea" localSheetId="56" hidden="1">'GENERAL FUND-OPERATING(48-53)'!$A$11:$F$318</definedName>
    <definedName name="Z_FC3B3501_CA52_40D7_B049_0E027A15B235_.wvu.PrintArea" localSheetId="15" hidden="1">'GOVERNMENTAL FUNDS - BS(15)'!$A$1:$M$98</definedName>
    <definedName name="Z_FC3B3501_CA52_40D7_B049_0E027A15B235_.wvu.PrintArea" localSheetId="13" hidden="1">'GW-STATEMENT NET POSITION(13)'!$A$1:$G$84</definedName>
    <definedName name="Z_FC3B3501_CA52_40D7_B049_0E027A15B235_.wvu.PrintArea" localSheetId="0" hidden="1">Instructions!$A$1:$N$183</definedName>
    <definedName name="Z_FC3B3501_CA52_40D7_B049_0E027A15B235_.wvu.PrintArea" localSheetId="6" hidden="1">'INTROD. SECT. COVER'!$A$1:$J$8</definedName>
    <definedName name="Z_FC3B3501_CA52_40D7_B049_0E027A15B235_.wvu.PrintArea" localSheetId="10" hidden="1">'MD&amp;A COVER'!$A$1:$J$16</definedName>
    <definedName name="Z_FC3B3501_CA52_40D7_B049_0E027A15B235_.wvu.PrintArea" localSheetId="18" hidden="1">'NET POSITION-PROPRIETARY(18)'!$A$1:$J$104</definedName>
    <definedName name="Z_FC3B3501_CA52_40D7_B049_0E027A15B235_.wvu.PrintArea" localSheetId="77" hidden="1">'NET POSIT-NONMAJOR ENTERPR(79)'!$A$1:$H$99</definedName>
    <definedName name="Z_FC3B3501_CA52_40D7_B049_0E027A15B235_.wvu.PrintArea" localSheetId="29" hidden="1">'NOTES TO FIN ST (29)'!$A$1:$L$58</definedName>
    <definedName name="Z_FC3B3501_CA52_40D7_B049_0E027A15B235_.wvu.PrintArea" localSheetId="30" hidden="1">'NOTES TO FIN ST (30)'!$A$1:$L$52</definedName>
    <definedName name="Z_FC3B3501_CA52_40D7_B049_0E027A15B235_.wvu.PrintArea" localSheetId="31" hidden="1">'NOTES TO FIN ST (31)'!$A$1:$L$75</definedName>
    <definedName name="Z_FC3B3501_CA52_40D7_B049_0E027A15B235_.wvu.PrintArea" localSheetId="32" hidden="1">'NOTES TO FIN ST (32)'!$A$1:$N$65</definedName>
    <definedName name="Z_FC3B3501_CA52_40D7_B049_0E027A15B235_.wvu.PrintArea" localSheetId="33" hidden="1">'NOTES TO FIN ST (32-B)'!$A$1:$N$51</definedName>
    <definedName name="Z_FC3B3501_CA52_40D7_B049_0E027A15B235_.wvu.PrintArea" localSheetId="35" hidden="1">'NOTES TO FIN ST (33B)'!$A$1:$M$28</definedName>
    <definedName name="Z_FC3B3501_CA52_40D7_B049_0E027A15B235_.wvu.PrintArea" localSheetId="39" hidden="1">'NOTES TO FIN ST (34D)'!$A$1:$M$29</definedName>
    <definedName name="Z_FC3B3501_CA52_40D7_B049_0E027A15B235_.wvu.PrintArea" localSheetId="54" hidden="1">'NOTES TO FIN ST (47)'!$A$1:$O$78</definedName>
    <definedName name="Z_FC3B3501_CA52_40D7_B049_0E027A15B235_.wvu.PrintArea" localSheetId="58" hidden="1">'OPER.-MAJOR SP. REV. (B)(57-59)'!$A$1:$AD$63</definedName>
    <definedName name="Z_FC3B3501_CA52_40D7_B049_0E027A15B235_.wvu.PrintArea" localSheetId="74" hidden="1">'OPER.-NONMAJOR CAP. PROJ(73-74)'!$A$1:$AX$58</definedName>
    <definedName name="Z_FC3B3501_CA52_40D7_B049_0E027A15B235_.wvu.PrintArea" localSheetId="72" hidden="1">'OPER.-NONMAJOR DEBT SER.(69-70)'!$A$1:$AT$54</definedName>
    <definedName name="Z_FC3B3501_CA52_40D7_B049_0E027A15B235_.wvu.PrintArea" localSheetId="70" hidden="1">'OPER.-NONMAJOR SP. REVE (B)(66)'!$A$1:$IT$64</definedName>
    <definedName name="Z_FC3B3501_CA52_40D7_B049_0E027A15B235_.wvu.PrintArea" localSheetId="69" hidden="1">'OPER.-NONMAJOR SP. REVENUE(65)'!$A$2:$IT$41</definedName>
    <definedName name="Z_FC3B3501_CA52_40D7_B049_0E027A15B235_.wvu.PrintArea" localSheetId="76" hidden="1">'OPER.-PERMANENT FUNDS(77-78)'!$A$1:$H$58</definedName>
    <definedName name="Z_FC3B3501_CA52_40D7_B049_0E027A15B235_.wvu.PrintArea" localSheetId="57" hidden="1">'OPER-MAJOR SP. REVENUE(54-56)'!$A$1:$AD$41</definedName>
    <definedName name="Z_FC3B3501_CA52_40D7_B049_0E027A15B235_.wvu.PrintArea" localSheetId="17" hidden="1">'RECONCILIATION OF OPERATING(17)'!$A$1:$C$60</definedName>
    <definedName name="Z_FC3B3501_CA52_40D7_B049_0E027A15B235_.wvu.PrintArea" localSheetId="5" hidden="1">'TABLE OF CONTENTS'!$A$1:$C$62</definedName>
    <definedName name="Z_FC3B3501_CA52_40D7_B049_0E027A15B235_.wvu.PrintTitles" localSheetId="73" hidden="1">'BS-NONMAJOR CAP. PROJ.(71-72)'!$A:$B</definedName>
    <definedName name="Z_FC3B3501_CA52_40D7_B049_0E027A15B235_.wvu.PrintTitles" localSheetId="71" hidden="1">'BS-NONMAJOR DEBT SERVICE(67-68)'!$A:$B</definedName>
    <definedName name="Z_FC3B3501_CA52_40D7_B049_0E027A15B235_.wvu.PrintTitles" localSheetId="68" hidden="1">'BS-NONMAJOR SP. REVENUE(63-64) '!$A:$B</definedName>
    <definedName name="Z_FC3B3501_CA52_40D7_B049_0E027A15B235_.wvu.PrintTitles" localSheetId="75" hidden="1">'BS-PERMANENT FUNDS(75-76)'!$A:$B</definedName>
    <definedName name="Z_FC3B3501_CA52_40D7_B049_0E027A15B235_.wvu.PrintTitles" localSheetId="92" hidden="1">'Depr.-General'!$1:$4</definedName>
    <definedName name="Z_FC3B3501_CA52_40D7_B049_0E027A15B235_.wvu.PrintTitles" localSheetId="56" hidden="1">'GENERAL FUND-OPERATING(48-53)'!$1:$10</definedName>
    <definedName name="Z_FC3B3501_CA52_40D7_B049_0E027A15B235_.wvu.PrintTitles" localSheetId="0" hidden="1">Instructions!$1:$1</definedName>
    <definedName name="Z_FC3B3501_CA52_40D7_B049_0E027A15B235_.wvu.PrintTitles" localSheetId="58" hidden="1">'OPER.-MAJOR SP. REV. (B)(57-59)'!$A:$B</definedName>
    <definedName name="Z_FC3B3501_CA52_40D7_B049_0E027A15B235_.wvu.PrintTitles" localSheetId="74" hidden="1">'OPER.-NONMAJOR CAP. PROJ(73-74)'!$A:$B</definedName>
    <definedName name="Z_FC3B3501_CA52_40D7_B049_0E027A15B235_.wvu.PrintTitles" localSheetId="72" hidden="1">'OPER.-NONMAJOR DEBT SER.(69-70)'!$A:$B</definedName>
    <definedName name="Z_FC3B3501_CA52_40D7_B049_0E027A15B235_.wvu.PrintTitles" localSheetId="70" hidden="1">'OPER.-NONMAJOR SP. REVE (B)(66)'!$A:$B</definedName>
    <definedName name="Z_FC3B3501_CA52_40D7_B049_0E027A15B235_.wvu.PrintTitles" localSheetId="69" hidden="1">'OPER.-NONMAJOR SP. REVENUE(65)'!$A:$B</definedName>
    <definedName name="Z_FC3B3501_CA52_40D7_B049_0E027A15B235_.wvu.PrintTitles" localSheetId="76" hidden="1">'OPER.-PERMANENT FUNDS(77-78)'!$A:$B</definedName>
    <definedName name="Z_FC3B3501_CA52_40D7_B049_0E027A15B235_.wvu.PrintTitles" localSheetId="57" hidden="1">'OPER-MAJOR SP. REVENUE(54-56)'!$A:$B</definedName>
    <definedName name="Z_FC3B3501_CA52_40D7_B049_0E027A15B235_.wvu.Rows" localSheetId="97" hidden="1">'Balance Check Page'!$2:$18</definedName>
    <definedName name="Z_FC3B3501_CA52_40D7_B049_0E027A15B235_.wvu.Rows" localSheetId="68" hidden="1">'BS-NONMAJOR SP. REVENUE(63-64) '!$1:$2</definedName>
    <definedName name="Z_FC3B3501_CA52_40D7_B049_0E027A15B235_.wvu.Rows" localSheetId="83" hidden="1">'FED.-ST. INTERGOVERNMENTAL(85)'!$65:$66</definedName>
    <definedName name="Z_FC3B3501_CA52_40D7_B049_0E027A15B235_.wvu.Rows" localSheetId="0" hidden="1">Instructions!#REF!</definedName>
    <definedName name="Z_FC3B3501_CA52_40D7_B049_0E027A15B235_.wvu.Rows" localSheetId="21" hidden="1">'NET POSITION-FIDUCIARY(21)'!$6:$6</definedName>
  </definedNames>
  <calcPr calcId="191029"/>
  <customWorkbookViews>
    <customWorkbookView name="Erickson, Darla - Personal View" guid="{FC3B3501-CA52-40D7-B049-0E027A15B235}" mergeInterval="0" personalView="1" maximized="1" windowWidth="1280" windowHeight="759" tabRatio="631" activeSheetId="1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9" i="17" l="1"/>
  <c r="I48" i="17"/>
  <c r="I47" i="17"/>
  <c r="H49" i="17"/>
  <c r="H48" i="17"/>
  <c r="H47" i="17"/>
  <c r="H46" i="17"/>
  <c r="D51" i="55"/>
  <c r="H50" i="55"/>
  <c r="G50" i="55"/>
  <c r="F50" i="55"/>
  <c r="E50" i="55"/>
  <c r="D50" i="55"/>
  <c r="H49" i="55"/>
  <c r="H48" i="55"/>
  <c r="H47" i="55"/>
  <c r="H46" i="55"/>
  <c r="G50" i="17"/>
  <c r="G51" i="17" s="1"/>
  <c r="F50" i="17"/>
  <c r="F51" i="17" s="1"/>
  <c r="E51" i="17"/>
  <c r="E50" i="17"/>
  <c r="D50" i="17"/>
  <c r="D51" i="17" s="1"/>
  <c r="C51" i="17"/>
  <c r="C50" i="17"/>
  <c r="J49" i="17"/>
  <c r="J48" i="17"/>
  <c r="J47" i="17"/>
  <c r="J46" i="17"/>
  <c r="J50" i="17" s="1"/>
  <c r="J51" i="17" s="1"/>
  <c r="G50" i="58"/>
  <c r="F50" i="58"/>
  <c r="E50" i="58"/>
  <c r="D50" i="58"/>
  <c r="G49" i="58"/>
  <c r="G48" i="58"/>
  <c r="G47" i="58"/>
  <c r="G46" i="58"/>
  <c r="L57" i="14"/>
  <c r="H53" i="53"/>
  <c r="AW53" i="51"/>
  <c r="AS49" i="49"/>
  <c r="IS61" i="47"/>
  <c r="IS59" i="47"/>
  <c r="IO61" i="47"/>
  <c r="IK61" i="47"/>
  <c r="IG61" i="47"/>
  <c r="IC61" i="47"/>
  <c r="HY61" i="47"/>
  <c r="HU61" i="47"/>
  <c r="HQ61" i="47"/>
  <c r="HM61" i="47"/>
  <c r="HI61" i="47"/>
  <c r="HE61" i="47"/>
  <c r="HA61" i="47"/>
  <c r="GW61" i="47"/>
  <c r="GS61" i="47"/>
  <c r="GO61" i="47"/>
  <c r="GK61" i="47"/>
  <c r="GG61" i="47"/>
  <c r="GC61" i="47"/>
  <c r="FY61" i="47"/>
  <c r="FU61" i="47"/>
  <c r="FQ61" i="47"/>
  <c r="FM61" i="47"/>
  <c r="FI61" i="47"/>
  <c r="FE61" i="47"/>
  <c r="FA61" i="47"/>
  <c r="EW61" i="47"/>
  <c r="ES61" i="47"/>
  <c r="EO61" i="47"/>
  <c r="EK61" i="47"/>
  <c r="EG61" i="47"/>
  <c r="EC61" i="47"/>
  <c r="DY61" i="47"/>
  <c r="DU61" i="47"/>
  <c r="DQ61" i="47"/>
  <c r="DM61" i="47"/>
  <c r="DI61" i="47"/>
  <c r="DE61" i="47"/>
  <c r="DA61" i="47"/>
  <c r="CW61" i="47"/>
  <c r="CS61" i="47"/>
  <c r="CO61" i="47"/>
  <c r="CK61" i="47"/>
  <c r="CG61" i="47"/>
  <c r="CC61" i="47"/>
  <c r="BY61" i="47"/>
  <c r="BU61" i="47"/>
  <c r="BQ61" i="47"/>
  <c r="BM61" i="47"/>
  <c r="BI61" i="47"/>
  <c r="BE61" i="47"/>
  <c r="BA61" i="47"/>
  <c r="AW61" i="47"/>
  <c r="AS61" i="47"/>
  <c r="AO61" i="47"/>
  <c r="AK61" i="47"/>
  <c r="AG61" i="47"/>
  <c r="AC61" i="47"/>
  <c r="Y61" i="47"/>
  <c r="U61" i="47"/>
  <c r="Q61" i="47"/>
  <c r="M61" i="47"/>
  <c r="I61" i="47"/>
  <c r="E61" i="47"/>
  <c r="H52" i="53"/>
  <c r="H51" i="53"/>
  <c r="L55" i="14" s="1"/>
  <c r="H50" i="53"/>
  <c r="AW54" i="51"/>
  <c r="AW52" i="51"/>
  <c r="AW51" i="51"/>
  <c r="AS50" i="49"/>
  <c r="AS48" i="49"/>
  <c r="AS47" i="49"/>
  <c r="IS60" i="47"/>
  <c r="IS58" i="47"/>
  <c r="L56" i="14" s="1"/>
  <c r="IS57" i="47"/>
  <c r="IS56" i="47"/>
  <c r="D75" i="13"/>
  <c r="D73" i="13"/>
  <c r="M28" i="13"/>
  <c r="L28" i="13"/>
  <c r="K28" i="13"/>
  <c r="J28" i="13"/>
  <c r="I28" i="13"/>
  <c r="H28" i="13"/>
  <c r="G28" i="13"/>
  <c r="F28" i="13"/>
  <c r="E28" i="13"/>
  <c r="D28" i="13"/>
  <c r="D52" i="13"/>
  <c r="N56" i="12"/>
  <c r="M56" i="12"/>
  <c r="N24" i="12"/>
  <c r="M24" i="12"/>
  <c r="F24" i="12"/>
  <c r="E24" i="12"/>
  <c r="D24" i="12"/>
  <c r="M35" i="12"/>
  <c r="K35" i="12"/>
  <c r="J35" i="12"/>
  <c r="I35" i="12"/>
  <c r="G35" i="12"/>
  <c r="F35" i="12"/>
  <c r="E35" i="12"/>
  <c r="D35" i="12"/>
  <c r="C35" i="12"/>
  <c r="D59" i="14" l="1"/>
  <c r="D60" i="14" s="1"/>
  <c r="K59" i="14"/>
  <c r="J59" i="14"/>
  <c r="I59" i="14"/>
  <c r="H59" i="14"/>
  <c r="G59" i="14"/>
  <c r="F59" i="14"/>
  <c r="E59" i="14"/>
  <c r="M36" i="153" l="1"/>
  <c r="M38" i="153" s="1"/>
  <c r="I36" i="153"/>
  <c r="I38" i="153" s="1"/>
  <c r="G36" i="153"/>
  <c r="G38" i="153" s="1"/>
  <c r="O35" i="153"/>
  <c r="O33" i="153"/>
  <c r="O31" i="153"/>
  <c r="O29" i="153"/>
  <c r="O25" i="153"/>
  <c r="M22" i="153"/>
  <c r="M27" i="153" s="1"/>
  <c r="I22" i="153"/>
  <c r="I27" i="153" s="1"/>
  <c r="G22" i="153"/>
  <c r="G27" i="153" s="1"/>
  <c r="O19" i="153"/>
  <c r="O15" i="153"/>
  <c r="E299" i="40"/>
  <c r="AC60" i="42"/>
  <c r="Y60" i="42"/>
  <c r="U60" i="42"/>
  <c r="Q60" i="42"/>
  <c r="M60" i="42"/>
  <c r="I60" i="42"/>
  <c r="E60" i="42"/>
  <c r="B60" i="47"/>
  <c r="B58" i="47"/>
  <c r="B57" i="47"/>
  <c r="AG51" i="49"/>
  <c r="AC51" i="49"/>
  <c r="Y51" i="49"/>
  <c r="U51" i="49"/>
  <c r="Q51" i="49"/>
  <c r="M51" i="49"/>
  <c r="I51" i="49"/>
  <c r="E51" i="49"/>
  <c r="AO51" i="49"/>
  <c r="AK51" i="49"/>
  <c r="AS55" i="51"/>
  <c r="AO55" i="51"/>
  <c r="AK55" i="51"/>
  <c r="AG55" i="51"/>
  <c r="AC55" i="51"/>
  <c r="AW55" i="51" s="1"/>
  <c r="Y55" i="51"/>
  <c r="U55" i="51"/>
  <c r="Q55" i="51"/>
  <c r="M55" i="51"/>
  <c r="I55" i="51"/>
  <c r="E55" i="51"/>
  <c r="G55" i="53"/>
  <c r="F55" i="53"/>
  <c r="E55" i="53"/>
  <c r="D55" i="53"/>
  <c r="C55" i="53"/>
  <c r="H55" i="53" s="1"/>
  <c r="C47" i="58"/>
  <c r="C48" i="58"/>
  <c r="C49" i="58"/>
  <c r="C47" i="55"/>
  <c r="C48" i="55"/>
  <c r="C49" i="55"/>
  <c r="B54" i="53"/>
  <c r="B52" i="53"/>
  <c r="B51" i="53"/>
  <c r="B54" i="51"/>
  <c r="B52" i="51"/>
  <c r="B51" i="51"/>
  <c r="B48" i="49"/>
  <c r="B47" i="49"/>
  <c r="B59" i="42"/>
  <c r="B58" i="42"/>
  <c r="B57" i="42"/>
  <c r="O36" i="153" l="1"/>
  <c r="O38" i="153" s="1"/>
  <c r="O22" i="153"/>
  <c r="O27" i="153" s="1"/>
  <c r="B22" i="60" l="1"/>
  <c r="B35" i="60"/>
  <c r="B45" i="60"/>
  <c r="B58" i="60"/>
  <c r="B64" i="60" s="1"/>
  <c r="R30" i="152"/>
  <c r="P30" i="152"/>
  <c r="N30" i="152"/>
  <c r="L30" i="152"/>
  <c r="J30" i="152"/>
  <c r="F30" i="152"/>
  <c r="H26" i="152"/>
  <c r="H30" i="152" s="1"/>
  <c r="N14" i="152"/>
  <c r="L14" i="152"/>
  <c r="J14" i="152"/>
  <c r="H14" i="152"/>
  <c r="F14" i="152"/>
  <c r="R11" i="152"/>
  <c r="R14" i="152" s="1"/>
  <c r="P14" i="152"/>
  <c r="H9" i="152"/>
  <c r="N62" i="12"/>
  <c r="N63" i="12" s="1"/>
  <c r="N57" i="12"/>
  <c r="N42" i="12"/>
  <c r="M42" i="12" l="1"/>
  <c r="J33" i="12"/>
  <c r="G34" i="12"/>
  <c r="G33" i="12"/>
  <c r="G32" i="12"/>
  <c r="G31" i="12"/>
  <c r="G30" i="12"/>
  <c r="G29" i="12"/>
  <c r="G28" i="12"/>
  <c r="G27" i="12"/>
  <c r="A4" i="66" l="1"/>
  <c r="A1" i="66"/>
  <c r="A4" i="67"/>
  <c r="A1" i="67"/>
  <c r="A4" i="68"/>
  <c r="A1" i="68"/>
  <c r="A3" i="70"/>
  <c r="T34" i="71"/>
  <c r="T35" i="71"/>
  <c r="T33" i="71"/>
  <c r="S30" i="71"/>
  <c r="S29" i="71"/>
  <c r="S28" i="71"/>
  <c r="S27" i="71"/>
  <c r="S26" i="71"/>
  <c r="S25" i="71"/>
  <c r="S22" i="71"/>
  <c r="S21" i="71"/>
  <c r="S20" i="71"/>
  <c r="S19" i="71"/>
  <c r="S15" i="71"/>
  <c r="S14" i="71"/>
  <c r="S16" i="71" s="1"/>
  <c r="S11" i="71"/>
  <c r="S10" i="71"/>
  <c r="S9" i="71"/>
  <c r="R36" i="71"/>
  <c r="R31" i="71"/>
  <c r="R22" i="71"/>
  <c r="R16" i="71"/>
  <c r="R11" i="71"/>
  <c r="R38" i="71" s="1"/>
  <c r="B1" i="72"/>
  <c r="R62" i="72"/>
  <c r="R61" i="72"/>
  <c r="R60" i="72"/>
  <c r="R59" i="72"/>
  <c r="R55" i="72"/>
  <c r="R54" i="72"/>
  <c r="R53" i="72"/>
  <c r="R56" i="72" s="1"/>
  <c r="R49" i="72"/>
  <c r="R48" i="72"/>
  <c r="R47" i="72"/>
  <c r="R50" i="72" s="1"/>
  <c r="R43" i="72"/>
  <c r="R42" i="72"/>
  <c r="R41" i="72"/>
  <c r="R44" i="72" s="1"/>
  <c r="R37" i="72"/>
  <c r="R36" i="72"/>
  <c r="R35" i="72"/>
  <c r="R38" i="72" s="1"/>
  <c r="R32" i="72"/>
  <c r="R31" i="72"/>
  <c r="R30" i="72"/>
  <c r="R29" i="72"/>
  <c r="R28" i="72"/>
  <c r="R24" i="72"/>
  <c r="R23" i="72"/>
  <c r="R22" i="72"/>
  <c r="R25" i="72" s="1"/>
  <c r="R18" i="72"/>
  <c r="R17" i="72"/>
  <c r="R16" i="72"/>
  <c r="R19" i="72" s="1"/>
  <c r="R13" i="72"/>
  <c r="R12" i="72"/>
  <c r="R11" i="72"/>
  <c r="R10" i="72"/>
  <c r="Q65" i="72"/>
  <c r="Q62" i="72"/>
  <c r="Q56" i="72"/>
  <c r="Q50" i="72"/>
  <c r="Q44" i="72"/>
  <c r="Q38" i="72"/>
  <c r="Q32" i="72"/>
  <c r="Q25" i="72"/>
  <c r="Q19" i="72"/>
  <c r="Q13" i="72"/>
  <c r="R61" i="73"/>
  <c r="R60" i="73"/>
  <c r="R59" i="73"/>
  <c r="R62" i="73" s="1"/>
  <c r="R55" i="73"/>
  <c r="R54" i="73"/>
  <c r="R53" i="73"/>
  <c r="R56" i="73" s="1"/>
  <c r="R49" i="73"/>
  <c r="R48" i="73"/>
  <c r="R47" i="73"/>
  <c r="R50" i="73" s="1"/>
  <c r="R43" i="73"/>
  <c r="R42" i="73"/>
  <c r="R41" i="73"/>
  <c r="R44" i="73" s="1"/>
  <c r="R37" i="73"/>
  <c r="R36" i="73"/>
  <c r="R38" i="73" s="1"/>
  <c r="R35" i="73"/>
  <c r="R32" i="73"/>
  <c r="R31" i="73"/>
  <c r="R30" i="73"/>
  <c r="R29" i="73"/>
  <c r="R28" i="73"/>
  <c r="R24" i="73"/>
  <c r="R23" i="73"/>
  <c r="R22" i="73"/>
  <c r="R25" i="73" s="1"/>
  <c r="R19" i="73"/>
  <c r="R18" i="73"/>
  <c r="R17" i="73"/>
  <c r="R16" i="73"/>
  <c r="R13" i="73"/>
  <c r="R12" i="73"/>
  <c r="R11" i="73"/>
  <c r="R10" i="73"/>
  <c r="Q62" i="73"/>
  <c r="Q56" i="73"/>
  <c r="Q50" i="73"/>
  <c r="Q44" i="73"/>
  <c r="Q38" i="73"/>
  <c r="Q32" i="73"/>
  <c r="Q25" i="73"/>
  <c r="Q19" i="73"/>
  <c r="Q13" i="73"/>
  <c r="Q65" i="73" s="1"/>
  <c r="B1" i="73"/>
  <c r="H65" i="74"/>
  <c r="G65" i="74"/>
  <c r="R62" i="74"/>
  <c r="R61" i="74"/>
  <c r="R60" i="74"/>
  <c r="R59" i="74"/>
  <c r="R56" i="74"/>
  <c r="R55" i="74"/>
  <c r="R54" i="74"/>
  <c r="R53" i="74"/>
  <c r="R50" i="74"/>
  <c r="R49" i="74"/>
  <c r="R48" i="74"/>
  <c r="R47" i="74"/>
  <c r="R44" i="74"/>
  <c r="R38" i="74"/>
  <c r="R43" i="74"/>
  <c r="R42" i="74"/>
  <c r="R41" i="74"/>
  <c r="R37" i="74"/>
  <c r="R36" i="74"/>
  <c r="R35" i="74"/>
  <c r="R31" i="74"/>
  <c r="R30" i="74"/>
  <c r="R29" i="74"/>
  <c r="R28" i="74"/>
  <c r="R25" i="74"/>
  <c r="R24" i="74"/>
  <c r="R23" i="74"/>
  <c r="R22" i="74"/>
  <c r="R18" i="74"/>
  <c r="R19" i="74" s="1"/>
  <c r="R17" i="74"/>
  <c r="R16" i="74"/>
  <c r="S10" i="74"/>
  <c r="R12" i="74"/>
  <c r="R11" i="74"/>
  <c r="R10" i="74"/>
  <c r="Q62" i="74"/>
  <c r="Q56" i="74"/>
  <c r="Q50" i="74"/>
  <c r="Q44" i="74"/>
  <c r="Q38" i="74"/>
  <c r="Q32" i="74"/>
  <c r="Q25" i="74"/>
  <c r="Q19" i="74"/>
  <c r="Q13" i="74"/>
  <c r="Q65" i="74" s="1"/>
  <c r="B1" i="74"/>
  <c r="I1" i="75"/>
  <c r="A4" i="59"/>
  <c r="A1" i="59"/>
  <c r="C4" i="58"/>
  <c r="C1" i="58"/>
  <c r="B4" i="57"/>
  <c r="B1" i="57"/>
  <c r="A4" i="56"/>
  <c r="A1" i="56"/>
  <c r="C4" i="55"/>
  <c r="C1" i="55"/>
  <c r="C4" i="54"/>
  <c r="C1" i="54"/>
  <c r="A3" i="97"/>
  <c r="A1" i="97"/>
  <c r="A2" i="123"/>
  <c r="A1" i="123"/>
  <c r="A2" i="122"/>
  <c r="A1" i="122"/>
  <c r="A2" i="121"/>
  <c r="A1" i="121"/>
  <c r="A2" i="120"/>
  <c r="A1" i="120"/>
  <c r="A1" i="119"/>
  <c r="A5" i="40"/>
  <c r="A1" i="40"/>
  <c r="A3" i="140"/>
  <c r="A1" i="140"/>
  <c r="A3" i="139"/>
  <c r="A1" i="139"/>
  <c r="A3" i="138"/>
  <c r="A1" i="138"/>
  <c r="A3" i="137"/>
  <c r="A1" i="137"/>
  <c r="A3" i="136"/>
  <c r="A1" i="136"/>
  <c r="A3" i="135"/>
  <c r="A1" i="135"/>
  <c r="A3" i="90"/>
  <c r="A1" i="90"/>
  <c r="A3" i="88"/>
  <c r="A1" i="88"/>
  <c r="A3" i="87"/>
  <c r="A1" i="87"/>
  <c r="A1" i="86"/>
  <c r="A3" i="86"/>
  <c r="A3" i="134"/>
  <c r="A1" i="134"/>
  <c r="A3" i="133"/>
  <c r="A1" i="133"/>
  <c r="A1" i="146"/>
  <c r="A1" i="147"/>
  <c r="A3" i="147"/>
  <c r="A3" i="145"/>
  <c r="A1" i="145"/>
  <c r="A3" i="132"/>
  <c r="A1" i="132"/>
  <c r="A3" i="29"/>
  <c r="A1" i="29"/>
  <c r="A3" i="144"/>
  <c r="A1" i="144"/>
  <c r="A3" i="28"/>
  <c r="A1" i="28"/>
  <c r="A3" i="131"/>
  <c r="A1" i="131"/>
  <c r="A3" i="130"/>
  <c r="A1" i="130"/>
  <c r="A1" i="27"/>
  <c r="A3" i="27"/>
  <c r="A3" i="129"/>
  <c r="A1" i="129"/>
  <c r="A1" i="128"/>
  <c r="A1" i="127"/>
  <c r="A1" i="126"/>
  <c r="A3" i="143"/>
  <c r="A1" i="143"/>
  <c r="A1" i="124"/>
  <c r="C4" i="20"/>
  <c r="C1" i="20"/>
  <c r="C4" i="19"/>
  <c r="C1" i="19"/>
  <c r="A4" i="18"/>
  <c r="A1" i="18"/>
  <c r="B1" i="17"/>
  <c r="B4" i="17"/>
  <c r="B4" i="16"/>
  <c r="B1" i="16"/>
  <c r="A5" i="15"/>
  <c r="A1" i="15"/>
  <c r="B4" i="14"/>
  <c r="B4" i="13"/>
  <c r="A3" i="11"/>
  <c r="A1" i="11"/>
  <c r="R32" i="74" l="1"/>
  <c r="B88" i="3" l="1"/>
  <c r="F2" i="151"/>
  <c r="F3" i="151" s="1"/>
  <c r="E7" i="2" s="1"/>
  <c r="C61" i="77"/>
  <c r="B73" i="11" l="1"/>
  <c r="B71" i="11"/>
  <c r="B70" i="11"/>
  <c r="B69" i="11"/>
  <c r="P6" i="74" l="1"/>
  <c r="O6" i="74"/>
  <c r="N6" i="74"/>
  <c r="M6" i="74"/>
  <c r="L6" i="74"/>
  <c r="K6" i="74"/>
  <c r="J6" i="74"/>
  <c r="I6" i="74"/>
  <c r="H6" i="74"/>
  <c r="G6" i="74"/>
  <c r="P6" i="73"/>
  <c r="O6" i="73"/>
  <c r="N6" i="73"/>
  <c r="M6" i="73"/>
  <c r="L6" i="73"/>
  <c r="K6" i="73"/>
  <c r="J6" i="73"/>
  <c r="I6" i="73"/>
  <c r="H6" i="73"/>
  <c r="G6" i="73"/>
  <c r="L50" i="146"/>
  <c r="J50" i="146"/>
  <c r="H50" i="146"/>
  <c r="F50" i="146"/>
  <c r="D45" i="146"/>
  <c r="D46" i="146" s="1"/>
  <c r="D47" i="146" s="1"/>
  <c r="L38" i="146"/>
  <c r="J38" i="146"/>
  <c r="H38" i="146"/>
  <c r="F38" i="146"/>
  <c r="D33" i="146"/>
  <c r="D34" i="146" s="1"/>
  <c r="D35" i="146" s="1"/>
  <c r="B14" i="97" l="1"/>
  <c r="C14" i="123"/>
  <c r="C14" i="122"/>
  <c r="C15" i="120"/>
  <c r="C15" i="121"/>
  <c r="C14" i="119"/>
  <c r="B48" i="11"/>
  <c r="G119" i="77"/>
  <c r="F44" i="18"/>
  <c r="E44" i="18"/>
  <c r="F35" i="18"/>
  <c r="E35" i="18"/>
  <c r="F28" i="18"/>
  <c r="E28" i="18"/>
  <c r="F25" i="18"/>
  <c r="E25" i="18"/>
  <c r="F21" i="18"/>
  <c r="E21" i="18"/>
  <c r="F19" i="18"/>
  <c r="E19" i="18"/>
  <c r="F14" i="18"/>
  <c r="E14" i="18"/>
  <c r="F13" i="18"/>
  <c r="E13" i="18"/>
  <c r="G88" i="16"/>
  <c r="G10" i="17"/>
  <c r="G9" i="17"/>
  <c r="F10" i="17"/>
  <c r="F9" i="17"/>
  <c r="M62" i="12"/>
  <c r="B17" i="11"/>
  <c r="J78" i="144"/>
  <c r="J77" i="144"/>
  <c r="J76" i="144"/>
  <c r="J75" i="144"/>
  <c r="D78" i="144"/>
  <c r="D77" i="144"/>
  <c r="D75" i="144"/>
  <c r="J74" i="144"/>
  <c r="C48" i="11" l="1"/>
  <c r="J26" i="17" l="1"/>
  <c r="J44" i="16" l="1"/>
  <c r="H44" i="16"/>
  <c r="G44" i="16"/>
  <c r="F44" i="16"/>
  <c r="E44" i="16"/>
  <c r="D44" i="16"/>
  <c r="C44" i="16"/>
  <c r="C14" i="18" l="1"/>
  <c r="B14" i="18"/>
  <c r="F72" i="69" l="1"/>
  <c r="F71" i="69"/>
  <c r="F70" i="69"/>
  <c r="F69" i="69"/>
  <c r="F68" i="69"/>
  <c r="F67" i="69"/>
  <c r="F66" i="69"/>
  <c r="F65" i="69"/>
  <c r="F64" i="69"/>
  <c r="F38" i="69"/>
  <c r="F37" i="69"/>
  <c r="F36" i="69"/>
  <c r="F35" i="69"/>
  <c r="F34" i="69"/>
  <c r="F33" i="69"/>
  <c r="F32" i="69"/>
  <c r="F31" i="69"/>
  <c r="F30" i="69"/>
  <c r="K57" i="28"/>
  <c r="I57" i="28"/>
  <c r="G57" i="28"/>
  <c r="K56" i="28"/>
  <c r="I56" i="28"/>
  <c r="G56" i="28"/>
  <c r="K55" i="28"/>
  <c r="I55" i="28"/>
  <c r="G55" i="28"/>
  <c r="K54" i="28"/>
  <c r="I54" i="28"/>
  <c r="G54" i="28"/>
  <c r="G53" i="28"/>
  <c r="K53" i="28"/>
  <c r="I53" i="28"/>
  <c r="K49" i="28"/>
  <c r="K48" i="28"/>
  <c r="K47" i="28"/>
  <c r="I49" i="28"/>
  <c r="G49" i="28"/>
  <c r="I48" i="28"/>
  <c r="G48" i="28"/>
  <c r="I47" i="28"/>
  <c r="G47" i="28"/>
  <c r="K46" i="28"/>
  <c r="I46" i="28"/>
  <c r="G46" i="28"/>
  <c r="K45" i="28"/>
  <c r="I45" i="28"/>
  <c r="G45" i="28"/>
  <c r="K41" i="28"/>
  <c r="I41" i="28"/>
  <c r="K40" i="28"/>
  <c r="I40" i="28"/>
  <c r="G41" i="28"/>
  <c r="G40" i="28"/>
  <c r="J75" i="28"/>
  <c r="J74" i="28"/>
  <c r="J73" i="28"/>
  <c r="J72" i="28"/>
  <c r="J71" i="28"/>
  <c r="J70" i="28"/>
  <c r="J69" i="28"/>
  <c r="J68" i="28"/>
  <c r="J67" i="28"/>
  <c r="C23" i="11" l="1"/>
  <c r="D23" i="11" s="1"/>
  <c r="L49" i="29"/>
  <c r="J49" i="29"/>
  <c r="H49" i="29"/>
  <c r="F49" i="29"/>
  <c r="D44" i="29"/>
  <c r="D45" i="29" s="1"/>
  <c r="D46" i="29" s="1"/>
  <c r="L37" i="29"/>
  <c r="J37" i="29"/>
  <c r="H37" i="29"/>
  <c r="F37" i="29"/>
  <c r="D32" i="29"/>
  <c r="D33" i="29" s="1"/>
  <c r="D34" i="29" s="1"/>
  <c r="M26" i="132" l="1"/>
  <c r="O41" i="145"/>
  <c r="M41" i="145"/>
  <c r="O29" i="145"/>
  <c r="M29" i="145"/>
  <c r="K41" i="145"/>
  <c r="I41" i="145"/>
  <c r="G41" i="145"/>
  <c r="E41" i="145"/>
  <c r="C36" i="145"/>
  <c r="C37" i="145" s="1"/>
  <c r="C38" i="145" s="1"/>
  <c r="K29" i="145"/>
  <c r="I29" i="145"/>
  <c r="G29" i="145"/>
  <c r="E29" i="145"/>
  <c r="C24" i="145"/>
  <c r="C25" i="145" s="1"/>
  <c r="C26" i="145" s="1"/>
  <c r="K67" i="144"/>
  <c r="I67" i="144"/>
  <c r="G67" i="144"/>
  <c r="M66" i="144"/>
  <c r="M65" i="144"/>
  <c r="M64" i="144"/>
  <c r="M63" i="144"/>
  <c r="M62" i="144"/>
  <c r="K59" i="144"/>
  <c r="I59" i="144"/>
  <c r="G59" i="144"/>
  <c r="M58" i="144"/>
  <c r="M57" i="144"/>
  <c r="M56" i="144"/>
  <c r="M55" i="144"/>
  <c r="M54" i="144"/>
  <c r="K51" i="144"/>
  <c r="I51" i="144"/>
  <c r="G51" i="144"/>
  <c r="M50" i="144"/>
  <c r="M49" i="144"/>
  <c r="M48" i="144"/>
  <c r="J76" i="28"/>
  <c r="K40" i="144"/>
  <c r="I40" i="144"/>
  <c r="G40" i="144"/>
  <c r="M39" i="144"/>
  <c r="M38" i="144"/>
  <c r="M37" i="144"/>
  <c r="M36" i="144"/>
  <c r="M35" i="144"/>
  <c r="M34" i="144"/>
  <c r="M33" i="144"/>
  <c r="M32" i="144"/>
  <c r="M31" i="144"/>
  <c r="K28" i="144"/>
  <c r="I28" i="144"/>
  <c r="I42" i="144" s="1"/>
  <c r="G28" i="144"/>
  <c r="M27" i="144"/>
  <c r="M26" i="144"/>
  <c r="M25" i="144"/>
  <c r="M24" i="144"/>
  <c r="M23" i="144"/>
  <c r="M22" i="144"/>
  <c r="M21" i="144"/>
  <c r="M20" i="144"/>
  <c r="M19" i="144"/>
  <c r="K16" i="144"/>
  <c r="I16" i="144"/>
  <c r="G16" i="144"/>
  <c r="M15" i="144"/>
  <c r="M14" i="144"/>
  <c r="M13" i="144"/>
  <c r="M31" i="66"/>
  <c r="M56" i="66"/>
  <c r="B60" i="11" s="1"/>
  <c r="G69" i="144" l="1"/>
  <c r="G71" i="144" s="1"/>
  <c r="K69" i="144"/>
  <c r="K71" i="144" s="1"/>
  <c r="I69" i="144"/>
  <c r="I71" i="144" s="1"/>
  <c r="M67" i="144"/>
  <c r="M59" i="144"/>
  <c r="M51" i="144"/>
  <c r="M16" i="144"/>
  <c r="K42" i="144"/>
  <c r="K44" i="144" s="1"/>
  <c r="G42" i="144"/>
  <c r="G44" i="144" s="1"/>
  <c r="M40" i="144"/>
  <c r="M28" i="144"/>
  <c r="I44" i="144"/>
  <c r="M69" i="144" l="1"/>
  <c r="M71" i="144"/>
  <c r="M42" i="144"/>
  <c r="M44" i="144" s="1"/>
  <c r="K34" i="67"/>
  <c r="K30" i="67"/>
  <c r="K29" i="67"/>
  <c r="K28" i="67"/>
  <c r="K27" i="67"/>
  <c r="K26" i="67"/>
  <c r="K25" i="67"/>
  <c r="K24" i="67"/>
  <c r="K23" i="67"/>
  <c r="G60" i="69"/>
  <c r="F60" i="69"/>
  <c r="E60" i="69"/>
  <c r="G59" i="69"/>
  <c r="F59" i="69"/>
  <c r="E59" i="69"/>
  <c r="D60" i="69"/>
  <c r="D59" i="69"/>
  <c r="G27" i="69"/>
  <c r="G26" i="69"/>
  <c r="G25" i="69"/>
  <c r="F26" i="69"/>
  <c r="F25" i="69"/>
  <c r="E25" i="69"/>
  <c r="E26" i="69"/>
  <c r="D26" i="69"/>
  <c r="D25" i="69"/>
  <c r="J28" i="16"/>
  <c r="F27" i="57"/>
  <c r="H28" i="16"/>
  <c r="I28" i="16" s="1"/>
  <c r="H27" i="54"/>
  <c r="G32" i="11"/>
  <c r="F32" i="11"/>
  <c r="H43" i="69"/>
  <c r="G39" i="69"/>
  <c r="F39" i="69"/>
  <c r="E39" i="69"/>
  <c r="D39" i="69"/>
  <c r="H38" i="69"/>
  <c r="H37" i="69"/>
  <c r="H36" i="69"/>
  <c r="H35" i="69"/>
  <c r="H34" i="69"/>
  <c r="H33" i="69"/>
  <c r="H32" i="69"/>
  <c r="H31" i="69"/>
  <c r="H30" i="69"/>
  <c r="E61" i="69" l="1"/>
  <c r="G61" i="69"/>
  <c r="G75" i="69" s="1"/>
  <c r="F61" i="69"/>
  <c r="D61" i="69"/>
  <c r="D27" i="69"/>
  <c r="J54" i="67" s="1"/>
  <c r="H39" i="69"/>
  <c r="H39" i="53"/>
  <c r="H40" i="52"/>
  <c r="H20" i="52"/>
  <c r="AW39" i="51"/>
  <c r="AV39" i="51"/>
  <c r="AU39" i="51"/>
  <c r="AT39" i="51"/>
  <c r="AP39" i="51"/>
  <c r="AL39" i="51"/>
  <c r="AH39" i="51"/>
  <c r="AD39" i="51"/>
  <c r="Z39" i="51"/>
  <c r="V39" i="51"/>
  <c r="R39" i="51"/>
  <c r="N39" i="51"/>
  <c r="J39" i="51"/>
  <c r="F39" i="51"/>
  <c r="N40" i="50"/>
  <c r="N20" i="50"/>
  <c r="M40" i="48"/>
  <c r="M20" i="48"/>
  <c r="BN42" i="45"/>
  <c r="BN22" i="45"/>
  <c r="AX39" i="51" l="1"/>
  <c r="L40" i="13"/>
  <c r="M40" i="13" s="1"/>
  <c r="C40" i="66" s="1"/>
  <c r="M40" i="66" s="1"/>
  <c r="L20" i="13"/>
  <c r="M20" i="13" s="1"/>
  <c r="C18" i="66" s="1"/>
  <c r="M18" i="66" s="1"/>
  <c r="D75" i="69"/>
  <c r="D14" i="123"/>
  <c r="D35" i="122"/>
  <c r="D14" i="122"/>
  <c r="D15" i="121"/>
  <c r="D15" i="120"/>
  <c r="D14" i="119"/>
  <c r="F17" i="57" l="1"/>
  <c r="J18" i="16" s="1"/>
  <c r="G36" i="58"/>
  <c r="F85" i="57"/>
  <c r="J86" i="16" s="1"/>
  <c r="F72" i="57"/>
  <c r="F60" i="57"/>
  <c r="J61" i="16" s="1"/>
  <c r="F59" i="57"/>
  <c r="F58" i="57"/>
  <c r="J59" i="16" s="1"/>
  <c r="F49" i="57"/>
  <c r="J50" i="16" s="1"/>
  <c r="F41" i="57"/>
  <c r="J42" i="16" s="1"/>
  <c r="F40" i="57"/>
  <c r="J41" i="16" s="1"/>
  <c r="F39" i="57"/>
  <c r="J40" i="16" s="1"/>
  <c r="F38" i="57"/>
  <c r="J39" i="16" s="1"/>
  <c r="J36" i="17" l="1"/>
  <c r="B31" i="12"/>
  <c r="H58" i="69"/>
  <c r="H57" i="69"/>
  <c r="H55" i="69"/>
  <c r="H54" i="69"/>
  <c r="H52" i="69"/>
  <c r="H51" i="69"/>
  <c r="H49" i="69"/>
  <c r="H48" i="69"/>
  <c r="H46" i="69"/>
  <c r="H45" i="69"/>
  <c r="H42" i="69"/>
  <c r="I26" i="66" l="1"/>
  <c r="H26" i="66"/>
  <c r="H60" i="69"/>
  <c r="H59" i="69"/>
  <c r="B29" i="11"/>
  <c r="M82" i="13" l="1"/>
  <c r="H61" i="69"/>
  <c r="B30" i="11"/>
  <c r="M26" i="66"/>
  <c r="D28" i="18"/>
  <c r="C28" i="18"/>
  <c r="B28" i="18"/>
  <c r="H61" i="16"/>
  <c r="I61" i="16" s="1"/>
  <c r="E26" i="56"/>
  <c r="D26" i="56"/>
  <c r="C26" i="56"/>
  <c r="B26" i="56"/>
  <c r="H36" i="55"/>
  <c r="H36" i="17" s="1"/>
  <c r="I36" i="17" s="1"/>
  <c r="H85" i="54"/>
  <c r="H86" i="16" s="1"/>
  <c r="I86" i="16" s="1"/>
  <c r="C60" i="11" s="1"/>
  <c r="D60" i="11" s="1"/>
  <c r="H73" i="54"/>
  <c r="H74" i="16" s="1"/>
  <c r="I74" i="16" s="1"/>
  <c r="H60" i="54"/>
  <c r="H58" i="54"/>
  <c r="H59" i="16" s="1"/>
  <c r="I59" i="16" s="1"/>
  <c r="H49" i="54"/>
  <c r="H50" i="16" s="1"/>
  <c r="I50" i="16" s="1"/>
  <c r="C37" i="11" s="1"/>
  <c r="H17" i="54"/>
  <c r="H18" i="16" s="1"/>
  <c r="I18" i="16" s="1"/>
  <c r="C17" i="11" s="1"/>
  <c r="D17" i="11" s="1"/>
  <c r="G42" i="54"/>
  <c r="G90" i="54" s="1"/>
  <c r="F42" i="54"/>
  <c r="F90" i="54" s="1"/>
  <c r="E42" i="54"/>
  <c r="E90" i="54" s="1"/>
  <c r="H41" i="54"/>
  <c r="H42" i="16" s="1"/>
  <c r="I42" i="16" s="1"/>
  <c r="H40" i="54"/>
  <c r="H41" i="16" s="1"/>
  <c r="I41" i="16" s="1"/>
  <c r="H39" i="54"/>
  <c r="H40" i="16" s="1"/>
  <c r="I40" i="16" s="1"/>
  <c r="C30" i="11" s="1"/>
  <c r="H38" i="54"/>
  <c r="H39" i="16" s="1"/>
  <c r="I39" i="16" s="1"/>
  <c r="C29" i="11" s="1"/>
  <c r="D29" i="11" s="1"/>
  <c r="D42" i="54"/>
  <c r="D90" i="54" s="1"/>
  <c r="D43" i="54"/>
  <c r="E43" i="54"/>
  <c r="F43" i="54"/>
  <c r="G43" i="54"/>
  <c r="G43" i="16"/>
  <c r="G91" i="16" s="1"/>
  <c r="F43" i="16"/>
  <c r="F91" i="16" s="1"/>
  <c r="E43" i="16"/>
  <c r="E91" i="16" s="1"/>
  <c r="D43" i="16"/>
  <c r="D91" i="16" s="1"/>
  <c r="C43" i="16"/>
  <c r="C91" i="16" s="1"/>
  <c r="F10" i="18"/>
  <c r="F9" i="18"/>
  <c r="F41" i="17"/>
  <c r="F27" i="17"/>
  <c r="F16" i="17"/>
  <c r="E12" i="18" s="1"/>
  <c r="G79" i="16"/>
  <c r="G68" i="16"/>
  <c r="G52" i="16"/>
  <c r="G23" i="16"/>
  <c r="E35" i="122"/>
  <c r="A37" i="59"/>
  <c r="A36" i="59"/>
  <c r="F42" i="27"/>
  <c r="J37" i="27"/>
  <c r="I37" i="27"/>
  <c r="H37" i="27"/>
  <c r="F37" i="27"/>
  <c r="F26" i="27"/>
  <c r="I14" i="27"/>
  <c r="I12" i="27"/>
  <c r="F28" i="17" l="1"/>
  <c r="D30" i="11"/>
  <c r="G81" i="16"/>
  <c r="G45" i="16"/>
  <c r="G97" i="16" s="1"/>
  <c r="G98" i="16" s="1"/>
  <c r="H42" i="54"/>
  <c r="F42" i="137"/>
  <c r="A2" i="136"/>
  <c r="F36" i="135"/>
  <c r="A2" i="135"/>
  <c r="K95" i="134"/>
  <c r="H95" i="134"/>
  <c r="J61" i="134"/>
  <c r="J62" i="134" s="1"/>
  <c r="K31" i="134"/>
  <c r="L108" i="133"/>
  <c r="I108" i="133"/>
  <c r="K72" i="133"/>
  <c r="K73" i="133" s="1"/>
  <c r="K33" i="133"/>
  <c r="K66" i="132"/>
  <c r="I66" i="132"/>
  <c r="G66" i="132"/>
  <c r="E66" i="132"/>
  <c r="C60" i="132"/>
  <c r="C61" i="132" s="1"/>
  <c r="C62" i="132" s="1"/>
  <c r="C63" i="132" s="1"/>
  <c r="K53" i="132"/>
  <c r="I53" i="132"/>
  <c r="G53" i="132"/>
  <c r="E53" i="132"/>
  <c r="C48" i="132"/>
  <c r="C49" i="132" s="1"/>
  <c r="C50" i="132" s="1"/>
  <c r="O28" i="132"/>
  <c r="K28" i="132"/>
  <c r="I28" i="132"/>
  <c r="G28" i="132"/>
  <c r="M27" i="132"/>
  <c r="M25" i="132"/>
  <c r="M24" i="132"/>
  <c r="M28" i="132" s="1"/>
  <c r="O21" i="132"/>
  <c r="K21" i="132"/>
  <c r="I21" i="132"/>
  <c r="G21" i="132"/>
  <c r="M20" i="132"/>
  <c r="M19" i="132"/>
  <c r="M18" i="132"/>
  <c r="M17" i="132"/>
  <c r="M16" i="132"/>
  <c r="L72" i="131"/>
  <c r="F72" i="131"/>
  <c r="A3" i="128"/>
  <c r="A3" i="127"/>
  <c r="A3" i="126"/>
  <c r="A3" i="124"/>
  <c r="B44" i="97"/>
  <c r="C11" i="97"/>
  <c r="C44" i="97" s="1"/>
  <c r="K14" i="123"/>
  <c r="J14" i="123"/>
  <c r="I14" i="123"/>
  <c r="H14" i="123"/>
  <c r="G14" i="123"/>
  <c r="F14" i="123"/>
  <c r="E14" i="123"/>
  <c r="A44" i="122"/>
  <c r="K35" i="122"/>
  <c r="J35" i="122"/>
  <c r="I35" i="122"/>
  <c r="H35" i="122"/>
  <c r="G35" i="122"/>
  <c r="F35" i="122"/>
  <c r="K14" i="122"/>
  <c r="J14" i="122"/>
  <c r="I14" i="122"/>
  <c r="H14" i="122"/>
  <c r="G14" i="122"/>
  <c r="F14" i="122"/>
  <c r="E14" i="122"/>
  <c r="K15" i="121"/>
  <c r="J15" i="121"/>
  <c r="I15" i="121"/>
  <c r="H15" i="121"/>
  <c r="G15" i="121"/>
  <c r="F15" i="121"/>
  <c r="E15" i="121"/>
  <c r="K15" i="120"/>
  <c r="J15" i="120"/>
  <c r="I15" i="120"/>
  <c r="H15" i="120"/>
  <c r="G15" i="120"/>
  <c r="F15" i="120"/>
  <c r="E15" i="120"/>
  <c r="A2" i="119"/>
  <c r="K14" i="119"/>
  <c r="J14" i="119"/>
  <c r="I14" i="119"/>
  <c r="H14" i="119"/>
  <c r="G14" i="119"/>
  <c r="F14" i="119"/>
  <c r="E14" i="119"/>
  <c r="C10" i="106"/>
  <c r="D10" i="106" s="1"/>
  <c r="E10" i="106" s="1"/>
  <c r="F10" i="106" s="1"/>
  <c r="F102" i="77"/>
  <c r="F101" i="77"/>
  <c r="H9" i="20"/>
  <c r="H8" i="20"/>
  <c r="F42" i="17" l="1"/>
  <c r="F45" i="17" s="1"/>
  <c r="F107" i="77" s="1"/>
  <c r="E42" i="18"/>
  <c r="M21" i="132"/>
  <c r="D11" i="97"/>
  <c r="E11" i="97" s="1"/>
  <c r="F11" i="97" s="1"/>
  <c r="H34" i="19"/>
  <c r="G34" i="19"/>
  <c r="F15" i="97" l="1"/>
  <c r="G11" i="97"/>
  <c r="F44" i="97"/>
  <c r="E15" i="97"/>
  <c r="D44" i="97"/>
  <c r="E44" i="97"/>
  <c r="G15" i="97" l="1"/>
  <c r="G44" i="97"/>
  <c r="H35" i="20"/>
  <c r="G35" i="20"/>
  <c r="H30" i="20"/>
  <c r="G30" i="20"/>
  <c r="H20" i="20"/>
  <c r="G20" i="20"/>
  <c r="H21" i="19"/>
  <c r="H43" i="19" l="1"/>
  <c r="G101" i="77" s="1"/>
  <c r="H32" i="20"/>
  <c r="H36" i="20" s="1"/>
  <c r="G102" i="77" s="1"/>
  <c r="G32" i="20"/>
  <c r="G36" i="20" s="1"/>
  <c r="H44" i="19" l="1"/>
  <c r="H42" i="19"/>
  <c r="B30" i="12" l="1"/>
  <c r="B29" i="12"/>
  <c r="B28" i="12"/>
  <c r="B27" i="12"/>
  <c r="D72" i="66" l="1"/>
  <c r="L52" i="66"/>
  <c r="K52" i="66"/>
  <c r="J52" i="66"/>
  <c r="I52" i="66"/>
  <c r="H52" i="66"/>
  <c r="E52" i="66"/>
  <c r="F84" i="57" l="1"/>
  <c r="F48" i="57"/>
  <c r="H84" i="54"/>
  <c r="H48" i="54"/>
  <c r="M55" i="66"/>
  <c r="B59" i="11" s="1"/>
  <c r="M30" i="66"/>
  <c r="B36" i="11" s="1"/>
  <c r="J49" i="16" l="1"/>
  <c r="J85" i="16"/>
  <c r="H49" i="16"/>
  <c r="I49" i="16" s="1"/>
  <c r="C36" i="11" s="1"/>
  <c r="D36" i="11" s="1"/>
  <c r="H85" i="16"/>
  <c r="I85" i="16" s="1"/>
  <c r="C59" i="11" s="1"/>
  <c r="D59" i="11" s="1"/>
  <c r="B3" i="112"/>
  <c r="B1" i="112"/>
  <c r="D46" i="112"/>
  <c r="E45" i="112" s="1"/>
  <c r="D15" i="97" l="1"/>
  <c r="C15" i="97"/>
  <c r="B15" i="97"/>
  <c r="A3" i="85" l="1"/>
  <c r="A1" i="85"/>
  <c r="A3" i="106" l="1"/>
  <c r="A1" i="106"/>
  <c r="K17" i="106"/>
  <c r="K19" i="106" s="1"/>
  <c r="K22" i="106" s="1"/>
  <c r="J17" i="106"/>
  <c r="J19" i="106" s="1"/>
  <c r="J22" i="106" s="1"/>
  <c r="I17" i="106"/>
  <c r="I19" i="106" s="1"/>
  <c r="I22" i="106" s="1"/>
  <c r="H17" i="106"/>
  <c r="H19" i="106" s="1"/>
  <c r="H22" i="106" s="1"/>
  <c r="G17" i="106"/>
  <c r="G19" i="106" s="1"/>
  <c r="G22" i="106" s="1"/>
  <c r="F17" i="106"/>
  <c r="F19" i="106" s="1"/>
  <c r="F22" i="106" s="1"/>
  <c r="E17" i="106"/>
  <c r="E19" i="106" s="1"/>
  <c r="E22" i="106" s="1"/>
  <c r="D17" i="106"/>
  <c r="D19" i="106" s="1"/>
  <c r="D22" i="106" s="1"/>
  <c r="C17" i="106"/>
  <c r="C19" i="106" s="1"/>
  <c r="C22" i="106" s="1"/>
  <c r="B17" i="106"/>
  <c r="B19" i="106" s="1"/>
  <c r="B22" i="106" s="1"/>
  <c r="K14" i="97" l="1"/>
  <c r="J14" i="97"/>
  <c r="I14" i="97"/>
  <c r="H14" i="97"/>
  <c r="G14" i="97"/>
  <c r="F14" i="97"/>
  <c r="E14" i="97"/>
  <c r="D14" i="97"/>
  <c r="C14" i="97"/>
  <c r="K22" i="97"/>
  <c r="J22" i="97"/>
  <c r="I22" i="97"/>
  <c r="H22" i="97"/>
  <c r="G22" i="97"/>
  <c r="F22" i="97"/>
  <c r="E22" i="97"/>
  <c r="D22" i="97"/>
  <c r="C22" i="97"/>
  <c r="B22" i="97"/>
  <c r="AP41" i="49" l="1"/>
  <c r="AP40" i="49"/>
  <c r="AL41" i="49"/>
  <c r="AL40" i="49"/>
  <c r="AH41" i="49"/>
  <c r="AH40" i="49"/>
  <c r="AD41" i="49"/>
  <c r="AD40" i="49"/>
  <c r="Z41" i="49"/>
  <c r="Z40" i="49"/>
  <c r="V41" i="49"/>
  <c r="V40" i="49"/>
  <c r="R41" i="49"/>
  <c r="R40" i="49"/>
  <c r="N41" i="49"/>
  <c r="N40" i="49"/>
  <c r="J41" i="49"/>
  <c r="J40" i="49"/>
  <c r="F41" i="49"/>
  <c r="F40" i="49"/>
  <c r="C3" i="37" l="1"/>
  <c r="C1" i="37"/>
  <c r="A3" i="38"/>
  <c r="A1" i="38"/>
  <c r="E43" i="57" l="1"/>
  <c r="D43" i="57"/>
  <c r="C43" i="57"/>
  <c r="AP43" i="49" l="1"/>
  <c r="AP42" i="49"/>
  <c r="AP39" i="49"/>
  <c r="AL43" i="49"/>
  <c r="AL42" i="49"/>
  <c r="AL39" i="49"/>
  <c r="AH43" i="49"/>
  <c r="AH42" i="49"/>
  <c r="AH39" i="49"/>
  <c r="AD43" i="49"/>
  <c r="AD42" i="49"/>
  <c r="AD39" i="49"/>
  <c r="Z43" i="49"/>
  <c r="Z42" i="49"/>
  <c r="Z39" i="49"/>
  <c r="V43" i="49"/>
  <c r="V42" i="49"/>
  <c r="V39" i="49"/>
  <c r="R43" i="49"/>
  <c r="R42" i="49"/>
  <c r="R39" i="49"/>
  <c r="N43" i="49"/>
  <c r="N42" i="49"/>
  <c r="N39" i="49"/>
  <c r="J43" i="49"/>
  <c r="J42" i="49"/>
  <c r="J39" i="49"/>
  <c r="F43" i="49"/>
  <c r="F42" i="49"/>
  <c r="F39" i="49"/>
  <c r="D76" i="66" l="1"/>
  <c r="D54" i="67" l="1"/>
  <c r="D77" i="66"/>
  <c r="AS46" i="49" l="1"/>
  <c r="AS51" i="49" s="1"/>
  <c r="AT43" i="49"/>
  <c r="AS43" i="49"/>
  <c r="AR43" i="49"/>
  <c r="AQ43" i="49"/>
  <c r="AT42" i="49"/>
  <c r="AS42" i="49"/>
  <c r="AR42" i="49"/>
  <c r="AQ42" i="49"/>
  <c r="AS41" i="49"/>
  <c r="AR41" i="49"/>
  <c r="AQ41" i="49"/>
  <c r="AS40" i="49"/>
  <c r="AR40" i="49"/>
  <c r="AQ40" i="49"/>
  <c r="AT39" i="49"/>
  <c r="AS39" i="49"/>
  <c r="AR39" i="49"/>
  <c r="AQ39" i="49"/>
  <c r="AS38" i="49"/>
  <c r="AR38" i="49"/>
  <c r="AQ38" i="49"/>
  <c r="AS37" i="49"/>
  <c r="AR37" i="49"/>
  <c r="AQ37" i="49"/>
  <c r="AS33" i="49"/>
  <c r="AR33" i="49"/>
  <c r="AQ33" i="49"/>
  <c r="AS32" i="49"/>
  <c r="AR32" i="49"/>
  <c r="AQ32" i="49"/>
  <c r="AS31" i="49"/>
  <c r="AR31" i="49"/>
  <c r="AQ31" i="49"/>
  <c r="AS25" i="49"/>
  <c r="AR25" i="49"/>
  <c r="AQ25" i="49"/>
  <c r="AS24" i="49"/>
  <c r="AR24" i="49"/>
  <c r="AQ24" i="49"/>
  <c r="AS23" i="49"/>
  <c r="AR23" i="49"/>
  <c r="AQ23" i="49"/>
  <c r="AS21" i="49"/>
  <c r="AR21" i="49"/>
  <c r="AQ21" i="49"/>
  <c r="AS19" i="49"/>
  <c r="AR19" i="49"/>
  <c r="AQ19" i="49"/>
  <c r="AT18" i="49"/>
  <c r="AS18" i="49"/>
  <c r="AR18" i="49"/>
  <c r="AQ18" i="49"/>
  <c r="AS17" i="49"/>
  <c r="AR17" i="49"/>
  <c r="AQ17" i="49"/>
  <c r="AS16" i="49"/>
  <c r="AR16" i="49"/>
  <c r="AQ16" i="49"/>
  <c r="AS14" i="49"/>
  <c r="AR14" i="49"/>
  <c r="AQ14" i="49"/>
  <c r="AS13" i="49"/>
  <c r="AR13" i="49"/>
  <c r="AQ13" i="49"/>
  <c r="AS11" i="49"/>
  <c r="AR11" i="49"/>
  <c r="AQ11" i="49"/>
  <c r="AS10" i="49"/>
  <c r="AR10" i="49"/>
  <c r="AQ10" i="49"/>
  <c r="C27" i="15" l="1"/>
  <c r="F38" i="70" l="1"/>
  <c r="G50" i="66" s="1"/>
  <c r="M50" i="66" l="1"/>
  <c r="B52" i="11" s="1"/>
  <c r="F76" i="57" l="1"/>
  <c r="F75" i="57"/>
  <c r="H75" i="54"/>
  <c r="H76" i="16" l="1"/>
  <c r="I76" i="16" s="1"/>
  <c r="C52" i="11" s="1"/>
  <c r="D52" i="11" s="1"/>
  <c r="J76" i="16"/>
  <c r="J77" i="16"/>
  <c r="E33" i="56" l="1"/>
  <c r="E34" i="56" s="1"/>
  <c r="D33" i="56"/>
  <c r="C33" i="56"/>
  <c r="B33" i="56"/>
  <c r="E42" i="56"/>
  <c r="D42" i="56"/>
  <c r="C42" i="56"/>
  <c r="B42" i="56"/>
  <c r="E23" i="56"/>
  <c r="E29" i="56" s="1"/>
  <c r="D23" i="56"/>
  <c r="C23" i="56"/>
  <c r="B23" i="56"/>
  <c r="E19" i="56"/>
  <c r="D19" i="56"/>
  <c r="C19" i="56"/>
  <c r="B19" i="56"/>
  <c r="E17" i="56"/>
  <c r="D17" i="56"/>
  <c r="C17" i="56"/>
  <c r="B17" i="56"/>
  <c r="E12" i="56"/>
  <c r="D12" i="56"/>
  <c r="C12" i="56"/>
  <c r="E11" i="56"/>
  <c r="D11" i="56"/>
  <c r="C11" i="56"/>
  <c r="B12" i="56"/>
  <c r="B11" i="56"/>
  <c r="F62" i="56"/>
  <c r="F61" i="56"/>
  <c r="F60" i="56"/>
  <c r="F59" i="56"/>
  <c r="F58" i="56"/>
  <c r="E54" i="56"/>
  <c r="F53" i="56"/>
  <c r="F52" i="56"/>
  <c r="F51" i="56"/>
  <c r="F50" i="56"/>
  <c r="F49" i="56"/>
  <c r="F48" i="56"/>
  <c r="F47" i="56"/>
  <c r="F46" i="56"/>
  <c r="F45" i="56"/>
  <c r="F44" i="56"/>
  <c r="F43" i="56"/>
  <c r="F36" i="56"/>
  <c r="F32" i="56"/>
  <c r="F31" i="56"/>
  <c r="F28" i="56"/>
  <c r="F27" i="56"/>
  <c r="F25" i="56"/>
  <c r="F24" i="56"/>
  <c r="F22" i="56"/>
  <c r="F18" i="56"/>
  <c r="F13" i="56"/>
  <c r="AM2" i="49"/>
  <c r="AM1" i="49"/>
  <c r="AO44" i="49"/>
  <c r="AN44" i="49"/>
  <c r="AM44" i="49"/>
  <c r="AP38" i="49"/>
  <c r="AP37" i="49"/>
  <c r="AO34" i="49"/>
  <c r="AN34" i="49"/>
  <c r="AM34" i="49"/>
  <c r="AP33" i="49"/>
  <c r="AP32" i="49"/>
  <c r="AP31" i="49"/>
  <c r="AO27" i="49"/>
  <c r="AN27" i="49"/>
  <c r="AM27" i="49"/>
  <c r="AP25" i="49"/>
  <c r="AP24" i="49"/>
  <c r="AP23" i="49"/>
  <c r="AP21" i="49"/>
  <c r="AP19" i="49"/>
  <c r="AP17" i="49"/>
  <c r="AP16" i="49"/>
  <c r="AP14" i="49"/>
  <c r="AP13" i="49"/>
  <c r="AP11" i="49"/>
  <c r="AP10" i="49"/>
  <c r="AI2" i="49"/>
  <c r="AI1" i="49"/>
  <c r="AK44" i="49"/>
  <c r="AJ44" i="49"/>
  <c r="AI44" i="49"/>
  <c r="AL38" i="49"/>
  <c r="AL37" i="49"/>
  <c r="AK34" i="49"/>
  <c r="AJ34" i="49"/>
  <c r="AI34" i="49"/>
  <c r="AL33" i="49"/>
  <c r="AL32" i="49"/>
  <c r="AL31" i="49"/>
  <c r="AK27" i="49"/>
  <c r="AJ27" i="49"/>
  <c r="AI27" i="49"/>
  <c r="AL25" i="49"/>
  <c r="AL24" i="49"/>
  <c r="AL23" i="49"/>
  <c r="AL21" i="49"/>
  <c r="AL19" i="49"/>
  <c r="AL17" i="49"/>
  <c r="AL16" i="49"/>
  <c r="AL14" i="49"/>
  <c r="AL13" i="49"/>
  <c r="AL11" i="49"/>
  <c r="AL10" i="49"/>
  <c r="AE2" i="49"/>
  <c r="AE1" i="49"/>
  <c r="AA1" i="49"/>
  <c r="AG44" i="49"/>
  <c r="AF44" i="49"/>
  <c r="AE44" i="49"/>
  <c r="AH38" i="49"/>
  <c r="AH37" i="49"/>
  <c r="AG34" i="49"/>
  <c r="AF34" i="49"/>
  <c r="AE34" i="49"/>
  <c r="AH33" i="49"/>
  <c r="AH32" i="49"/>
  <c r="AH31" i="49"/>
  <c r="AG27" i="49"/>
  <c r="AF27" i="49"/>
  <c r="AE27" i="49"/>
  <c r="AH25" i="49"/>
  <c r="AH24" i="49"/>
  <c r="AH23" i="49"/>
  <c r="AH21" i="49"/>
  <c r="AH19" i="49"/>
  <c r="AH17" i="49"/>
  <c r="AH16" i="49"/>
  <c r="AH14" i="49"/>
  <c r="AH13" i="49"/>
  <c r="AH11" i="49"/>
  <c r="AH10" i="49"/>
  <c r="AC44" i="49"/>
  <c r="AB44" i="49"/>
  <c r="AA44" i="49"/>
  <c r="AD38" i="49"/>
  <c r="AD37" i="49"/>
  <c r="AC34" i="49"/>
  <c r="AB34" i="49"/>
  <c r="AA34" i="49"/>
  <c r="AD33" i="49"/>
  <c r="AD32" i="49"/>
  <c r="AD31" i="49"/>
  <c r="AC27" i="49"/>
  <c r="AC35" i="49" s="1"/>
  <c r="AB27" i="49"/>
  <c r="AA27" i="49"/>
  <c r="AD25" i="49"/>
  <c r="AD24" i="49"/>
  <c r="AD23" i="49"/>
  <c r="AD21" i="49"/>
  <c r="AD19" i="49"/>
  <c r="AD17" i="49"/>
  <c r="AD16" i="49"/>
  <c r="AD14" i="49"/>
  <c r="AD13" i="49"/>
  <c r="AD11" i="49"/>
  <c r="AD10" i="49"/>
  <c r="AA2" i="49"/>
  <c r="M58" i="48"/>
  <c r="M57" i="48"/>
  <c r="M56" i="48"/>
  <c r="M55" i="48"/>
  <c r="M51" i="48"/>
  <c r="M50" i="48"/>
  <c r="M45" i="48"/>
  <c r="M44" i="48"/>
  <c r="M43" i="48"/>
  <c r="M42" i="48"/>
  <c r="M41" i="48"/>
  <c r="M39" i="48"/>
  <c r="M38" i="48"/>
  <c r="M37" i="48"/>
  <c r="M36" i="48"/>
  <c r="M46" i="48"/>
  <c r="M35" i="48"/>
  <c r="M31" i="48"/>
  <c r="M30" i="48"/>
  <c r="M26" i="48"/>
  <c r="M25" i="48"/>
  <c r="M24" i="48"/>
  <c r="M23" i="48"/>
  <c r="M22" i="48"/>
  <c r="M21" i="48"/>
  <c r="M19" i="48"/>
  <c r="M18" i="48"/>
  <c r="M17" i="48"/>
  <c r="M16" i="48"/>
  <c r="M15" i="48"/>
  <c r="M14" i="48"/>
  <c r="M13" i="48"/>
  <c r="M11" i="48"/>
  <c r="M10" i="48"/>
  <c r="M9" i="48"/>
  <c r="M8" i="48"/>
  <c r="M7" i="48"/>
  <c r="M6" i="48"/>
  <c r="L52" i="48"/>
  <c r="K52" i="48"/>
  <c r="J52" i="48"/>
  <c r="I52" i="48"/>
  <c r="L47" i="48"/>
  <c r="K47" i="48"/>
  <c r="J47" i="48"/>
  <c r="I47" i="48"/>
  <c r="L32" i="48"/>
  <c r="K32" i="48"/>
  <c r="J32" i="48"/>
  <c r="I32" i="48"/>
  <c r="L27" i="48"/>
  <c r="K27" i="48"/>
  <c r="J27" i="48"/>
  <c r="I27" i="48"/>
  <c r="F33" i="49"/>
  <c r="D23" i="14"/>
  <c r="F96" i="40"/>
  <c r="F95" i="40"/>
  <c r="F94" i="40"/>
  <c r="F80" i="40"/>
  <c r="F79" i="40"/>
  <c r="F78" i="40"/>
  <c r="E20" i="56" l="1"/>
  <c r="I59" i="48"/>
  <c r="I60" i="48" s="1"/>
  <c r="I61" i="48" s="1"/>
  <c r="J59" i="48"/>
  <c r="J60" i="48" s="1"/>
  <c r="J61" i="48" s="1"/>
  <c r="K59" i="48"/>
  <c r="K60" i="48" s="1"/>
  <c r="K61" i="48" s="1"/>
  <c r="L59" i="48"/>
  <c r="L60" i="48" s="1"/>
  <c r="L61" i="48" s="1"/>
  <c r="AH34" i="49"/>
  <c r="AF35" i="49"/>
  <c r="AO35" i="49"/>
  <c r="AO45" i="49" s="1"/>
  <c r="AO52" i="49" s="1"/>
  <c r="AD27" i="49"/>
  <c r="AC45" i="49"/>
  <c r="AC52" i="49" s="1"/>
  <c r="AA35" i="49"/>
  <c r="AA45" i="49" s="1"/>
  <c r="AL34" i="49"/>
  <c r="AJ35" i="49"/>
  <c r="AJ45" i="49" s="1"/>
  <c r="AB35" i="49"/>
  <c r="AB45" i="49" s="1"/>
  <c r="AI35" i="49"/>
  <c r="AI45" i="49" s="1"/>
  <c r="AK35" i="49"/>
  <c r="AK45" i="49" s="1"/>
  <c r="AK52" i="49" s="1"/>
  <c r="F17" i="56"/>
  <c r="F23" i="56"/>
  <c r="F26" i="56"/>
  <c r="F42" i="56"/>
  <c r="AE35" i="49"/>
  <c r="AE45" i="49" s="1"/>
  <c r="AP27" i="49"/>
  <c r="AP44" i="49"/>
  <c r="AH27" i="49"/>
  <c r="AH35" i="49" s="1"/>
  <c r="AF45" i="49"/>
  <c r="AG35" i="49"/>
  <c r="AG45" i="49" s="1"/>
  <c r="AG52" i="49" s="1"/>
  <c r="AL27" i="49"/>
  <c r="AP34" i="49"/>
  <c r="AP35" i="49" s="1"/>
  <c r="AN35" i="49"/>
  <c r="AN45" i="49" s="1"/>
  <c r="F11" i="56"/>
  <c r="F33" i="56"/>
  <c r="AD34" i="49"/>
  <c r="AD44" i="49"/>
  <c r="AH44" i="49"/>
  <c r="AL44" i="49"/>
  <c r="AM35" i="49"/>
  <c r="AM45" i="49" s="1"/>
  <c r="F19" i="56"/>
  <c r="F12" i="56"/>
  <c r="AQ34" i="49"/>
  <c r="AQ44" i="49"/>
  <c r="AQ27" i="49"/>
  <c r="AD35" i="49" l="1"/>
  <c r="AD45" i="49" s="1"/>
  <c r="AH45" i="49"/>
  <c r="AL35" i="49"/>
  <c r="AL45" i="49" s="1"/>
  <c r="AP45" i="49"/>
  <c r="AQ35" i="49"/>
  <c r="C53" i="15"/>
  <c r="D42" i="59" l="1"/>
  <c r="C42" i="59"/>
  <c r="B42" i="59"/>
  <c r="D33" i="59"/>
  <c r="C33" i="59"/>
  <c r="B33" i="59"/>
  <c r="D19" i="59"/>
  <c r="C19" i="59"/>
  <c r="B19" i="59"/>
  <c r="D26" i="59"/>
  <c r="C26" i="59"/>
  <c r="B26" i="59"/>
  <c r="D23" i="59"/>
  <c r="C23" i="59"/>
  <c r="B23" i="59"/>
  <c r="D17" i="59"/>
  <c r="C17" i="59"/>
  <c r="B17" i="59"/>
  <c r="D12" i="59"/>
  <c r="C12" i="59"/>
  <c r="B12" i="59"/>
  <c r="D11" i="59"/>
  <c r="C11" i="59"/>
  <c r="B11" i="59"/>
  <c r="E42" i="57"/>
  <c r="E90" i="57" s="1"/>
  <c r="D42" i="57"/>
  <c r="D90" i="57" s="1"/>
  <c r="C42" i="57"/>
  <c r="C90" i="57" s="1"/>
  <c r="Z33" i="49" l="1"/>
  <c r="Z32" i="49"/>
  <c r="Z31" i="49"/>
  <c r="V33" i="49"/>
  <c r="V32" i="49"/>
  <c r="V31" i="49"/>
  <c r="R33" i="49"/>
  <c r="R32" i="49"/>
  <c r="R31" i="49"/>
  <c r="N33" i="49"/>
  <c r="N32" i="49"/>
  <c r="N31" i="49"/>
  <c r="J33" i="49"/>
  <c r="J32" i="49"/>
  <c r="J31" i="49"/>
  <c r="F32" i="49"/>
  <c r="AT33" i="49" l="1"/>
  <c r="AT32" i="49"/>
  <c r="M20" i="37"/>
  <c r="M55" i="37"/>
  <c r="M54" i="37"/>
  <c r="M53" i="37"/>
  <c r="M52" i="37"/>
  <c r="M43" i="37"/>
  <c r="M42" i="37"/>
  <c r="M31" i="37"/>
  <c r="M30" i="37"/>
  <c r="M44" i="37"/>
  <c r="M41" i="37"/>
  <c r="M29" i="37"/>
  <c r="M28" i="37"/>
  <c r="E7" i="14" l="1"/>
  <c r="B1" i="71" l="1"/>
  <c r="C157" i="77" l="1"/>
  <c r="IM3" i="46" l="1"/>
  <c r="IM2" i="47" s="1"/>
  <c r="IM2" i="46"/>
  <c r="II3" i="46"/>
  <c r="II2" i="47" s="1"/>
  <c r="II2" i="46"/>
  <c r="IE3" i="46"/>
  <c r="IE2" i="47" s="1"/>
  <c r="IE2" i="46"/>
  <c r="IA3" i="46"/>
  <c r="IA2" i="47" s="1"/>
  <c r="IA2" i="46"/>
  <c r="HW3" i="46"/>
  <c r="HW2" i="47" s="1"/>
  <c r="HW2" i="46"/>
  <c r="HS3" i="46"/>
  <c r="HS2" i="47" s="1"/>
  <c r="HS2" i="46"/>
  <c r="HO3" i="46"/>
  <c r="HO2" i="47" s="1"/>
  <c r="HO2" i="46"/>
  <c r="HK3" i="46"/>
  <c r="HK2" i="47" s="1"/>
  <c r="HK2" i="46"/>
  <c r="HG3" i="46"/>
  <c r="HG2" i="47" s="1"/>
  <c r="HG2" i="46"/>
  <c r="HC3" i="46"/>
  <c r="HC2" i="47" s="1"/>
  <c r="HC2" i="46"/>
  <c r="GY3" i="46"/>
  <c r="GY2" i="47" s="1"/>
  <c r="GY2" i="46"/>
  <c r="GU3" i="46"/>
  <c r="GU2" i="47" s="1"/>
  <c r="GU2" i="46"/>
  <c r="GQ3" i="46"/>
  <c r="GQ2" i="47" s="1"/>
  <c r="GQ2" i="46"/>
  <c r="GM3" i="46"/>
  <c r="GM2" i="47" s="1"/>
  <c r="GM2" i="46"/>
  <c r="GI3" i="46"/>
  <c r="GI2" i="47" s="1"/>
  <c r="GI2" i="46"/>
  <c r="GE3" i="46"/>
  <c r="GE2" i="47" s="1"/>
  <c r="GE2" i="46"/>
  <c r="GA3" i="46"/>
  <c r="GA2" i="47" s="1"/>
  <c r="GA2" i="46"/>
  <c r="FW3" i="46"/>
  <c r="FW2" i="47" s="1"/>
  <c r="FW2" i="46"/>
  <c r="FS3" i="46"/>
  <c r="FS2" i="47" s="1"/>
  <c r="FS2" i="46"/>
  <c r="FO3" i="46"/>
  <c r="FO2" i="47" s="1"/>
  <c r="FO2" i="46"/>
  <c r="FK3" i="46"/>
  <c r="FK2" i="47" s="1"/>
  <c r="FK2" i="46"/>
  <c r="FG3" i="46"/>
  <c r="FG2" i="47" s="1"/>
  <c r="FG2" i="46"/>
  <c r="FC3" i="46"/>
  <c r="FC2" i="47" s="1"/>
  <c r="FC2" i="46"/>
  <c r="EY3" i="46"/>
  <c r="EY2" i="47" s="1"/>
  <c r="EY2" i="46"/>
  <c r="EU3" i="46"/>
  <c r="EU2" i="47" s="1"/>
  <c r="EU2" i="46"/>
  <c r="EQ3" i="46"/>
  <c r="EQ2" i="47" s="1"/>
  <c r="EQ2" i="46"/>
  <c r="EM3" i="46"/>
  <c r="EM2" i="47" s="1"/>
  <c r="EM2" i="46"/>
  <c r="EI3" i="46"/>
  <c r="EI2" i="47" s="1"/>
  <c r="EI2" i="46"/>
  <c r="EE3" i="46"/>
  <c r="EE2" i="47" s="1"/>
  <c r="EE2" i="46"/>
  <c r="EA3" i="46"/>
  <c r="EA2" i="47" s="1"/>
  <c r="EA2" i="46"/>
  <c r="DW3" i="46"/>
  <c r="DW2" i="47" s="1"/>
  <c r="DW2" i="46"/>
  <c r="DS3" i="46"/>
  <c r="DS2" i="47" s="1"/>
  <c r="DS2" i="46"/>
  <c r="DO3" i="46"/>
  <c r="DO2" i="47" s="1"/>
  <c r="DO2" i="46"/>
  <c r="DK3" i="46"/>
  <c r="DK2" i="47" s="1"/>
  <c r="DK2" i="46"/>
  <c r="DG3" i="46"/>
  <c r="DG2" i="47" s="1"/>
  <c r="DG2" i="46"/>
  <c r="DC3" i="46"/>
  <c r="DC2" i="47" s="1"/>
  <c r="DC2" i="46"/>
  <c r="CY3" i="46"/>
  <c r="CY2" i="47" s="1"/>
  <c r="CY2" i="46"/>
  <c r="CU3" i="46"/>
  <c r="CU2" i="47" s="1"/>
  <c r="CU2" i="46"/>
  <c r="CQ3" i="46"/>
  <c r="CQ2" i="47" s="1"/>
  <c r="CQ2" i="46"/>
  <c r="CM3" i="46"/>
  <c r="CM2" i="47" s="1"/>
  <c r="CM2" i="46"/>
  <c r="CI3" i="46"/>
  <c r="CI2" i="47" s="1"/>
  <c r="CI2" i="46"/>
  <c r="CE3" i="46"/>
  <c r="CE2" i="47" s="1"/>
  <c r="CE2" i="46"/>
  <c r="CA3" i="46"/>
  <c r="CA2" i="47" s="1"/>
  <c r="CA2" i="46"/>
  <c r="BW3" i="46"/>
  <c r="BW2" i="47" s="1"/>
  <c r="BW2" i="46"/>
  <c r="BS3" i="46"/>
  <c r="BS2" i="47" s="1"/>
  <c r="BS2" i="46"/>
  <c r="BO3" i="46"/>
  <c r="BO2" i="47" s="1"/>
  <c r="BO2" i="46"/>
  <c r="BK3" i="46"/>
  <c r="BK2" i="47" s="1"/>
  <c r="BK2" i="46"/>
  <c r="BG3" i="46"/>
  <c r="BG2" i="47" s="1"/>
  <c r="BG2" i="46"/>
  <c r="BC3" i="46"/>
  <c r="BC2" i="47" s="1"/>
  <c r="BC2" i="46"/>
  <c r="AY3" i="46"/>
  <c r="AY2" i="47" s="1"/>
  <c r="AY2" i="46"/>
  <c r="AU3" i="46"/>
  <c r="AU2" i="47" s="1"/>
  <c r="AU2" i="46"/>
  <c r="AQ3" i="46"/>
  <c r="AQ2" i="47" s="1"/>
  <c r="AQ2" i="46"/>
  <c r="AM3" i="46"/>
  <c r="AM2" i="47" s="1"/>
  <c r="AM2" i="46"/>
  <c r="AI3" i="46"/>
  <c r="AI2" i="47" s="1"/>
  <c r="AI2" i="46"/>
  <c r="AE3" i="46"/>
  <c r="AE2" i="47" s="1"/>
  <c r="AE2" i="46"/>
  <c r="AA3" i="46"/>
  <c r="AA2" i="47" s="1"/>
  <c r="AA2" i="46"/>
  <c r="W3" i="46"/>
  <c r="W2" i="47" s="1"/>
  <c r="W2" i="46"/>
  <c r="S3" i="46"/>
  <c r="S2" i="47" s="1"/>
  <c r="S2" i="46"/>
  <c r="O3" i="46"/>
  <c r="O2" i="47" s="1"/>
  <c r="O2" i="46"/>
  <c r="K3" i="46"/>
  <c r="K2" i="47" s="1"/>
  <c r="K2" i="46"/>
  <c r="G3" i="46"/>
  <c r="G2" i="47" s="1"/>
  <c r="G2" i="46"/>
  <c r="C3" i="46"/>
  <c r="C2" i="47" s="1"/>
  <c r="C2" i="46"/>
  <c r="AQ2" i="51"/>
  <c r="AQ1" i="51"/>
  <c r="AM2" i="51"/>
  <c r="AM1" i="51"/>
  <c r="AI2" i="51"/>
  <c r="AI1" i="51"/>
  <c r="AE2" i="51"/>
  <c r="AE1" i="51"/>
  <c r="AA2" i="51"/>
  <c r="AA1" i="51"/>
  <c r="W2" i="51"/>
  <c r="W1" i="51"/>
  <c r="S2" i="51"/>
  <c r="S1" i="51"/>
  <c r="O2" i="51"/>
  <c r="O1" i="51"/>
  <c r="K2" i="51"/>
  <c r="K1" i="51"/>
  <c r="G2" i="51"/>
  <c r="G1" i="51"/>
  <c r="C2" i="51"/>
  <c r="C1" i="51"/>
  <c r="W2" i="49"/>
  <c r="W1" i="49"/>
  <c r="S2" i="49"/>
  <c r="S1" i="49"/>
  <c r="O2" i="49"/>
  <c r="O1" i="49"/>
  <c r="K2" i="49"/>
  <c r="K1" i="49"/>
  <c r="G2" i="49"/>
  <c r="G1" i="49"/>
  <c r="C2" i="49"/>
  <c r="C1" i="49"/>
  <c r="E62" i="60" l="1"/>
  <c r="E6" i="53" l="1"/>
  <c r="G5" i="53"/>
  <c r="G6" i="53"/>
  <c r="F6" i="53"/>
  <c r="G4" i="53"/>
  <c r="F5" i="53"/>
  <c r="F4" i="53"/>
  <c r="E5" i="53"/>
  <c r="D6" i="53"/>
  <c r="C6" i="53"/>
  <c r="D5" i="53"/>
  <c r="E4" i="53"/>
  <c r="D4" i="53"/>
  <c r="C5" i="53"/>
  <c r="C4" i="53"/>
  <c r="K13" i="37" l="1"/>
  <c r="J13" i="37"/>
  <c r="I13" i="37"/>
  <c r="H13" i="37"/>
  <c r="G13" i="37"/>
  <c r="F13" i="37"/>
  <c r="E13" i="37"/>
  <c r="A5" i="3" l="1"/>
  <c r="E8" i="14"/>
  <c r="AA3" i="41"/>
  <c r="K14" i="37" s="1"/>
  <c r="W3" i="41"/>
  <c r="J14" i="37" s="1"/>
  <c r="S3" i="41"/>
  <c r="I14" i="37" s="1"/>
  <c r="O3" i="41"/>
  <c r="H14" i="37" s="1"/>
  <c r="K3" i="41"/>
  <c r="G14" i="37" s="1"/>
  <c r="G3" i="41"/>
  <c r="F14" i="37" s="1"/>
  <c r="C3" i="41"/>
  <c r="E14" i="37" s="1"/>
  <c r="AA2" i="41"/>
  <c r="W2" i="41"/>
  <c r="S2" i="41"/>
  <c r="O2" i="41"/>
  <c r="K2" i="41"/>
  <c r="G2" i="41"/>
  <c r="C2" i="41"/>
  <c r="AA2" i="42" l="1"/>
  <c r="W2" i="42"/>
  <c r="S2" i="42"/>
  <c r="O2" i="42"/>
  <c r="K2" i="42"/>
  <c r="G2" i="42"/>
  <c r="C2" i="42"/>
  <c r="K48" i="13" l="1"/>
  <c r="J48" i="13"/>
  <c r="I48" i="13"/>
  <c r="H48" i="13"/>
  <c r="G48" i="13"/>
  <c r="F48" i="13"/>
  <c r="E48" i="13"/>
  <c r="F68" i="16"/>
  <c r="E68" i="16"/>
  <c r="D68" i="16"/>
  <c r="C68" i="16"/>
  <c r="F66" i="57"/>
  <c r="H66" i="54"/>
  <c r="H45" i="52"/>
  <c r="N45" i="50"/>
  <c r="BN47" i="45"/>
  <c r="J67" i="16" l="1"/>
  <c r="H67" i="16"/>
  <c r="I67" i="16" s="1"/>
  <c r="L45" i="13"/>
  <c r="M45" i="13" s="1"/>
  <c r="C43" i="66" s="1"/>
  <c r="M43" i="66" s="1"/>
  <c r="B45" i="11" s="1"/>
  <c r="C45" i="11"/>
  <c r="D45" i="11" l="1"/>
  <c r="C32" i="48"/>
  <c r="F86" i="57" l="1"/>
  <c r="F83" i="57"/>
  <c r="E87" i="57"/>
  <c r="D87" i="57"/>
  <c r="C87" i="57"/>
  <c r="F50" i="57"/>
  <c r="F47" i="57"/>
  <c r="E51" i="57"/>
  <c r="D51" i="57"/>
  <c r="C51" i="57"/>
  <c r="H86" i="54"/>
  <c r="H83" i="54"/>
  <c r="G87" i="54"/>
  <c r="F87" i="54"/>
  <c r="E87" i="54"/>
  <c r="D87" i="54"/>
  <c r="H50" i="54"/>
  <c r="H47" i="54"/>
  <c r="G51" i="54"/>
  <c r="F51" i="54"/>
  <c r="E51" i="54"/>
  <c r="D51" i="54"/>
  <c r="F88" i="16"/>
  <c r="E88" i="16"/>
  <c r="D88" i="16"/>
  <c r="C88" i="16"/>
  <c r="F52" i="16"/>
  <c r="E52" i="16"/>
  <c r="D52" i="16"/>
  <c r="C52" i="16"/>
  <c r="G62" i="11"/>
  <c r="F62" i="11"/>
  <c r="G39" i="11"/>
  <c r="F39" i="11"/>
  <c r="L33" i="66"/>
  <c r="K33" i="66"/>
  <c r="J33" i="66"/>
  <c r="I33" i="66"/>
  <c r="H33" i="66"/>
  <c r="G33" i="66"/>
  <c r="F33" i="66"/>
  <c r="E33" i="66"/>
  <c r="L59" i="66"/>
  <c r="K59" i="66"/>
  <c r="J59" i="66"/>
  <c r="I59" i="66"/>
  <c r="H59" i="66"/>
  <c r="G59" i="66"/>
  <c r="F59" i="66"/>
  <c r="J48" i="16" l="1"/>
  <c r="J51" i="16"/>
  <c r="J84" i="16"/>
  <c r="J87" i="16"/>
  <c r="H87" i="16"/>
  <c r="I87" i="16" s="1"/>
  <c r="C61" i="11" s="1"/>
  <c r="H48" i="16"/>
  <c r="I48" i="16" s="1"/>
  <c r="C35" i="11" s="1"/>
  <c r="H51" i="16"/>
  <c r="I51" i="16" s="1"/>
  <c r="C38" i="11" s="1"/>
  <c r="H87" i="54"/>
  <c r="H51" i="54"/>
  <c r="J52" i="16"/>
  <c r="J88" i="16"/>
  <c r="H84" i="16"/>
  <c r="I84" i="16" s="1"/>
  <c r="C58" i="11" s="1"/>
  <c r="F87" i="57"/>
  <c r="F51" i="57"/>
  <c r="C39" i="11" l="1"/>
  <c r="H52" i="16"/>
  <c r="I52" i="16"/>
  <c r="H88" i="16"/>
  <c r="C62" i="11"/>
  <c r="I88" i="16"/>
  <c r="N51" i="50" l="1"/>
  <c r="N50" i="50"/>
  <c r="C52" i="50"/>
  <c r="M52" i="50"/>
  <c r="L52" i="50"/>
  <c r="K52" i="50"/>
  <c r="J52" i="50"/>
  <c r="I52" i="50"/>
  <c r="H52" i="50"/>
  <c r="G52" i="50"/>
  <c r="F52" i="50"/>
  <c r="E52" i="50"/>
  <c r="D52" i="50"/>
  <c r="N31" i="50"/>
  <c r="N30" i="50"/>
  <c r="M32" i="50"/>
  <c r="L32" i="50"/>
  <c r="K32" i="50"/>
  <c r="J32" i="50"/>
  <c r="I32" i="50"/>
  <c r="H32" i="50"/>
  <c r="G32" i="50"/>
  <c r="F32" i="50"/>
  <c r="E32" i="50"/>
  <c r="D32" i="50"/>
  <c r="C32" i="50"/>
  <c r="H52" i="48"/>
  <c r="G52" i="48"/>
  <c r="F52" i="48"/>
  <c r="E52" i="48"/>
  <c r="D52" i="48"/>
  <c r="C52" i="48"/>
  <c r="H32" i="48"/>
  <c r="G32" i="48"/>
  <c r="F32" i="48"/>
  <c r="E32" i="48"/>
  <c r="D32" i="48"/>
  <c r="BN53" i="45"/>
  <c r="BN52" i="45"/>
  <c r="C34" i="45"/>
  <c r="BM54" i="45"/>
  <c r="BL54" i="45"/>
  <c r="BK54" i="45"/>
  <c r="BJ54" i="45"/>
  <c r="BI54" i="45"/>
  <c r="BH54" i="45"/>
  <c r="BG54" i="45"/>
  <c r="BF54" i="45"/>
  <c r="BE54" i="45"/>
  <c r="BD54" i="45"/>
  <c r="BC54" i="45"/>
  <c r="BB54" i="45"/>
  <c r="BA54" i="45"/>
  <c r="AZ54" i="45"/>
  <c r="AY54" i="45"/>
  <c r="AX54" i="45"/>
  <c r="AW54" i="45"/>
  <c r="AV54" i="45"/>
  <c r="AU54" i="45"/>
  <c r="AT54" i="45"/>
  <c r="AS54" i="45"/>
  <c r="AR54" i="45"/>
  <c r="AQ54" i="45"/>
  <c r="AP54" i="45"/>
  <c r="AO54" i="45"/>
  <c r="AN54" i="45"/>
  <c r="AM54" i="45"/>
  <c r="AL54" i="45"/>
  <c r="AK54" i="45"/>
  <c r="AJ54" i="45"/>
  <c r="AI54" i="45"/>
  <c r="AH54" i="45"/>
  <c r="AG54" i="45"/>
  <c r="AF54" i="45"/>
  <c r="AE54" i="45"/>
  <c r="AD54" i="45"/>
  <c r="AC54" i="45"/>
  <c r="AB54" i="45"/>
  <c r="AA54" i="45"/>
  <c r="Z54" i="45"/>
  <c r="Y54" i="45"/>
  <c r="X54" i="45"/>
  <c r="W54" i="45"/>
  <c r="V54" i="45"/>
  <c r="U54" i="45"/>
  <c r="T54" i="45"/>
  <c r="S54" i="45"/>
  <c r="R54" i="45"/>
  <c r="Q54" i="45"/>
  <c r="P54" i="45"/>
  <c r="O54" i="45"/>
  <c r="N54" i="45"/>
  <c r="M54" i="45"/>
  <c r="L54" i="45"/>
  <c r="K54" i="45"/>
  <c r="J54" i="45"/>
  <c r="I54" i="45"/>
  <c r="H54" i="45"/>
  <c r="G54" i="45"/>
  <c r="F54" i="45"/>
  <c r="E54" i="45"/>
  <c r="D54" i="45"/>
  <c r="C54" i="45"/>
  <c r="BN33" i="45"/>
  <c r="BN32" i="45"/>
  <c r="BM34" i="45"/>
  <c r="BL34" i="45"/>
  <c r="BK34" i="45"/>
  <c r="BJ34" i="45"/>
  <c r="BI34" i="45"/>
  <c r="BH34" i="45"/>
  <c r="BG34" i="45"/>
  <c r="BF34" i="45"/>
  <c r="BE34" i="45"/>
  <c r="BD34" i="45"/>
  <c r="BC34" i="45"/>
  <c r="BB34" i="45"/>
  <c r="BA34" i="45"/>
  <c r="AZ34" i="45"/>
  <c r="AY34" i="45"/>
  <c r="AX34" i="45"/>
  <c r="AW34" i="45"/>
  <c r="AV34" i="45"/>
  <c r="AU34" i="45"/>
  <c r="AT34" i="45"/>
  <c r="AS34" i="45"/>
  <c r="AR34" i="45"/>
  <c r="AQ34" i="45"/>
  <c r="AP34" i="45"/>
  <c r="AO34" i="45"/>
  <c r="AN34" i="45"/>
  <c r="AM34" i="45"/>
  <c r="AL34" i="45"/>
  <c r="AK34" i="45"/>
  <c r="AJ34" i="45"/>
  <c r="AI34" i="45"/>
  <c r="AH34" i="45"/>
  <c r="AG34" i="45"/>
  <c r="AF34" i="45"/>
  <c r="AE34" i="45"/>
  <c r="AD34" i="45"/>
  <c r="AC34" i="45"/>
  <c r="AB34" i="45"/>
  <c r="AA34" i="45"/>
  <c r="Z34" i="45"/>
  <c r="Y34" i="45"/>
  <c r="X34" i="45"/>
  <c r="W34" i="45"/>
  <c r="V34" i="45"/>
  <c r="U34" i="45"/>
  <c r="T34" i="45"/>
  <c r="S34" i="45"/>
  <c r="R34" i="45"/>
  <c r="Q34" i="45"/>
  <c r="P34" i="45"/>
  <c r="O34" i="45"/>
  <c r="N34" i="45"/>
  <c r="M34" i="45"/>
  <c r="L34" i="45"/>
  <c r="K34" i="45"/>
  <c r="J34" i="45"/>
  <c r="I34" i="45"/>
  <c r="H34" i="45"/>
  <c r="G34" i="45"/>
  <c r="F34" i="45"/>
  <c r="E34" i="45"/>
  <c r="D34" i="45"/>
  <c r="K52" i="13"/>
  <c r="J52" i="13"/>
  <c r="I52" i="13"/>
  <c r="H52" i="13"/>
  <c r="G52" i="13"/>
  <c r="F52" i="13"/>
  <c r="E52" i="13"/>
  <c r="K32" i="13"/>
  <c r="J32" i="13"/>
  <c r="I32" i="13"/>
  <c r="H32" i="13"/>
  <c r="G32" i="13"/>
  <c r="F32" i="13"/>
  <c r="E32" i="13"/>
  <c r="D32" i="13"/>
  <c r="H50" i="52"/>
  <c r="H51" i="52"/>
  <c r="G52" i="52"/>
  <c r="F52" i="52"/>
  <c r="E52" i="52"/>
  <c r="D52" i="52"/>
  <c r="C52" i="52"/>
  <c r="H31" i="52"/>
  <c r="H30" i="52"/>
  <c r="G32" i="52"/>
  <c r="F32" i="52"/>
  <c r="E32" i="52"/>
  <c r="D32" i="52"/>
  <c r="C32" i="52"/>
  <c r="N32" i="50" l="1"/>
  <c r="BN54" i="45"/>
  <c r="N52" i="50"/>
  <c r="M32" i="48"/>
  <c r="L30" i="13"/>
  <c r="M30" i="13" s="1"/>
  <c r="BN34" i="45"/>
  <c r="H52" i="52"/>
  <c r="L51" i="13"/>
  <c r="M51" i="13" s="1"/>
  <c r="C58" i="66" s="1"/>
  <c r="E58" i="66" s="1"/>
  <c r="E59" i="66" s="1"/>
  <c r="E72" i="66" s="1"/>
  <c r="M52" i="48"/>
  <c r="L50" i="13"/>
  <c r="L31" i="13"/>
  <c r="M31" i="13" s="1"/>
  <c r="H32" i="52"/>
  <c r="C32" i="66" l="1"/>
  <c r="M32" i="66" s="1"/>
  <c r="M58" i="66"/>
  <c r="D11" i="67"/>
  <c r="M29" i="66"/>
  <c r="M32" i="13"/>
  <c r="M50" i="13"/>
  <c r="C57" i="66" s="1"/>
  <c r="M57" i="66" s="1"/>
  <c r="L52" i="13"/>
  <c r="L32" i="13"/>
  <c r="A8" i="3"/>
  <c r="A7" i="3"/>
  <c r="A6" i="3"/>
  <c r="A2" i="3"/>
  <c r="B38" i="11" l="1"/>
  <c r="D38" i="11" s="1"/>
  <c r="B37" i="11"/>
  <c r="C33" i="66"/>
  <c r="B61" i="11"/>
  <c r="D61" i="11" s="1"/>
  <c r="M33" i="66"/>
  <c r="B35" i="11"/>
  <c r="M52" i="13"/>
  <c r="M84" i="13" s="1"/>
  <c r="AA1" i="42"/>
  <c r="W1" i="42"/>
  <c r="S1" i="42"/>
  <c r="O1" i="42"/>
  <c r="K1" i="42"/>
  <c r="G1" i="42"/>
  <c r="C1" i="42"/>
  <c r="D35" i="11" l="1"/>
  <c r="D39" i="11" s="1"/>
  <c r="B39" i="11"/>
  <c r="M54" i="66"/>
  <c r="C59" i="66"/>
  <c r="I31" i="28"/>
  <c r="I30" i="28"/>
  <c r="I29" i="28"/>
  <c r="I28" i="28"/>
  <c r="N29" i="68"/>
  <c r="N26" i="68"/>
  <c r="I46" i="12" s="1"/>
  <c r="K46" i="12" s="1"/>
  <c r="N20" i="68"/>
  <c r="N19" i="68"/>
  <c r="N18" i="68"/>
  <c r="N17" i="68"/>
  <c r="N16" i="68"/>
  <c r="N15" i="68"/>
  <c r="N14" i="68"/>
  <c r="N13" i="68"/>
  <c r="N12" i="68"/>
  <c r="N11" i="68"/>
  <c r="G34" i="58"/>
  <c r="H34" i="55"/>
  <c r="M22" i="68"/>
  <c r="G40" i="58"/>
  <c r="G39" i="58"/>
  <c r="G38" i="58"/>
  <c r="G37" i="58"/>
  <c r="H39" i="55"/>
  <c r="H38" i="55"/>
  <c r="H37" i="55"/>
  <c r="H47" i="53"/>
  <c r="H46" i="53"/>
  <c r="H45" i="53"/>
  <c r="H44" i="53"/>
  <c r="AW47" i="51"/>
  <c r="AV47" i="51"/>
  <c r="AU47" i="51"/>
  <c r="AT47" i="51"/>
  <c r="AW46" i="51"/>
  <c r="AV46" i="51"/>
  <c r="AU46" i="51"/>
  <c r="AT46" i="51"/>
  <c r="AW45" i="51"/>
  <c r="AV45" i="51"/>
  <c r="AU45" i="51"/>
  <c r="AT45" i="51"/>
  <c r="AW44" i="51"/>
  <c r="AV44" i="51"/>
  <c r="AU44" i="51"/>
  <c r="AT44" i="51"/>
  <c r="AP47" i="51"/>
  <c r="AP46" i="51"/>
  <c r="AP45" i="51"/>
  <c r="AP44" i="51"/>
  <c r="AL47" i="51"/>
  <c r="AL46" i="51"/>
  <c r="AL45" i="51"/>
  <c r="AL44" i="51"/>
  <c r="AH47" i="51"/>
  <c r="AH46" i="51"/>
  <c r="AH45" i="51"/>
  <c r="AH44" i="51"/>
  <c r="AD47" i="51"/>
  <c r="AD46" i="51"/>
  <c r="AD45" i="51"/>
  <c r="AD44" i="51"/>
  <c r="Z47" i="51"/>
  <c r="Z46" i="51"/>
  <c r="Z45" i="51"/>
  <c r="Z44" i="51"/>
  <c r="V47" i="51"/>
  <c r="V46" i="51"/>
  <c r="V45" i="51"/>
  <c r="V44" i="51"/>
  <c r="R47" i="51"/>
  <c r="R46" i="51"/>
  <c r="R45" i="51"/>
  <c r="R44" i="51"/>
  <c r="N47" i="51"/>
  <c r="N46" i="51"/>
  <c r="N45" i="51"/>
  <c r="N44" i="51"/>
  <c r="J47" i="51"/>
  <c r="J46" i="51"/>
  <c r="J45" i="51"/>
  <c r="J44" i="51"/>
  <c r="F47" i="51"/>
  <c r="F46" i="51"/>
  <c r="F45" i="51"/>
  <c r="F44" i="51"/>
  <c r="IS51" i="47"/>
  <c r="IR51" i="47"/>
  <c r="IQ51" i="47"/>
  <c r="IS50" i="47"/>
  <c r="IR50" i="47"/>
  <c r="IQ50" i="47"/>
  <c r="IS49" i="47"/>
  <c r="IR49" i="47"/>
  <c r="IQ49" i="47"/>
  <c r="IS48" i="47"/>
  <c r="IR48" i="47"/>
  <c r="IQ48" i="47"/>
  <c r="IP51" i="47"/>
  <c r="IP50" i="47"/>
  <c r="IP49" i="47"/>
  <c r="IP48" i="47"/>
  <c r="IL51" i="47"/>
  <c r="IL50" i="47"/>
  <c r="IL49" i="47"/>
  <c r="IL48" i="47"/>
  <c r="IH51" i="47"/>
  <c r="IH50" i="47"/>
  <c r="IH49" i="47"/>
  <c r="IH48" i="47"/>
  <c r="ID51" i="47"/>
  <c r="ID50" i="47"/>
  <c r="ID49" i="47"/>
  <c r="ID48" i="47"/>
  <c r="HZ51" i="47"/>
  <c r="HZ50" i="47"/>
  <c r="HZ49" i="47"/>
  <c r="HZ48" i="47"/>
  <c r="HV51" i="47"/>
  <c r="HV50" i="47"/>
  <c r="HV49" i="47"/>
  <c r="HV48" i="47"/>
  <c r="HR51" i="47"/>
  <c r="HR50" i="47"/>
  <c r="HR49" i="47"/>
  <c r="HR48" i="47"/>
  <c r="HN51" i="47"/>
  <c r="HN50" i="47"/>
  <c r="HN49" i="47"/>
  <c r="HN48" i="47"/>
  <c r="HJ51" i="47"/>
  <c r="HJ50" i="47"/>
  <c r="HJ49" i="47"/>
  <c r="HJ48" i="47"/>
  <c r="HF51" i="47"/>
  <c r="HF50" i="47"/>
  <c r="HF49" i="47"/>
  <c r="HF48" i="47"/>
  <c r="HB51" i="47"/>
  <c r="HB50" i="47"/>
  <c r="HB49" i="47"/>
  <c r="HB48" i="47"/>
  <c r="GX51" i="47"/>
  <c r="GX50" i="47"/>
  <c r="GX49" i="47"/>
  <c r="GX48" i="47"/>
  <c r="GT51" i="47"/>
  <c r="GT50" i="47"/>
  <c r="GT49" i="47"/>
  <c r="GT48" i="47"/>
  <c r="GP51" i="47"/>
  <c r="GP50" i="47"/>
  <c r="GP49" i="47"/>
  <c r="GP48" i="47"/>
  <c r="GL51" i="47"/>
  <c r="GL50" i="47"/>
  <c r="GL49" i="47"/>
  <c r="GL48" i="47"/>
  <c r="GH51" i="47"/>
  <c r="GH50" i="47"/>
  <c r="GH49" i="47"/>
  <c r="GH48" i="47"/>
  <c r="GD51" i="47"/>
  <c r="GD50" i="47"/>
  <c r="GD49" i="47"/>
  <c r="GD48" i="47"/>
  <c r="FZ51" i="47"/>
  <c r="FZ50" i="47"/>
  <c r="FZ49" i="47"/>
  <c r="FZ48" i="47"/>
  <c r="FV51" i="47"/>
  <c r="FV50" i="47"/>
  <c r="FV49" i="47"/>
  <c r="FV48" i="47"/>
  <c r="FR51" i="47"/>
  <c r="FR50" i="47"/>
  <c r="FR49" i="47"/>
  <c r="FR48" i="47"/>
  <c r="FN51" i="47"/>
  <c r="FN50" i="47"/>
  <c r="FN49" i="47"/>
  <c r="FN48" i="47"/>
  <c r="FJ51" i="47"/>
  <c r="FJ50" i="47"/>
  <c r="FJ49" i="47"/>
  <c r="FJ48" i="47"/>
  <c r="FF51" i="47"/>
  <c r="FF50" i="47"/>
  <c r="FF49" i="47"/>
  <c r="FF48" i="47"/>
  <c r="FB51" i="47"/>
  <c r="FB50" i="47"/>
  <c r="FB49" i="47"/>
  <c r="FB48" i="47"/>
  <c r="EX51" i="47"/>
  <c r="EX50" i="47"/>
  <c r="EX49" i="47"/>
  <c r="EX48" i="47"/>
  <c r="ET51" i="47"/>
  <c r="ET50" i="47"/>
  <c r="ET49" i="47"/>
  <c r="ET48" i="47"/>
  <c r="EP51" i="47"/>
  <c r="EP50" i="47"/>
  <c r="EP49" i="47"/>
  <c r="EP48" i="47"/>
  <c r="EL51" i="47"/>
  <c r="EL50" i="47"/>
  <c r="EL49" i="47"/>
  <c r="EL48" i="47"/>
  <c r="EH51" i="47"/>
  <c r="EH50" i="47"/>
  <c r="EH49" i="47"/>
  <c r="EH48" i="47"/>
  <c r="ED51" i="47"/>
  <c r="ED50" i="47"/>
  <c r="ED49" i="47"/>
  <c r="ED48" i="47"/>
  <c r="DV51" i="47"/>
  <c r="DV50" i="47"/>
  <c r="DV49" i="47"/>
  <c r="DV48" i="47"/>
  <c r="DR51" i="47"/>
  <c r="DR50" i="47"/>
  <c r="DR49" i="47"/>
  <c r="DR48" i="47"/>
  <c r="DN51" i="47"/>
  <c r="DN50" i="47"/>
  <c r="DN49" i="47"/>
  <c r="DN48" i="47"/>
  <c r="DJ51" i="47"/>
  <c r="DJ50" i="47"/>
  <c r="DJ49" i="47"/>
  <c r="DJ48" i="47"/>
  <c r="DF51" i="47"/>
  <c r="DF50" i="47"/>
  <c r="DF49" i="47"/>
  <c r="DF48" i="47"/>
  <c r="DB51" i="47"/>
  <c r="DB50" i="47"/>
  <c r="DB49" i="47"/>
  <c r="DB48" i="47"/>
  <c r="CX51" i="47"/>
  <c r="CX50" i="47"/>
  <c r="CX49" i="47"/>
  <c r="CX48" i="47"/>
  <c r="CT51" i="47"/>
  <c r="CT50" i="47"/>
  <c r="CT49" i="47"/>
  <c r="CT48" i="47"/>
  <c r="CP51" i="47"/>
  <c r="CP50" i="47"/>
  <c r="CP49" i="47"/>
  <c r="CP48" i="47"/>
  <c r="CL51" i="47"/>
  <c r="CL50" i="47"/>
  <c r="CL49" i="47"/>
  <c r="CL48" i="47"/>
  <c r="CH51" i="47"/>
  <c r="CH50" i="47"/>
  <c r="CH49" i="47"/>
  <c r="CH48" i="47"/>
  <c r="CD51" i="47"/>
  <c r="CD50" i="47"/>
  <c r="CD49" i="47"/>
  <c r="CD48" i="47"/>
  <c r="BZ51" i="47"/>
  <c r="BZ50" i="47"/>
  <c r="BZ49" i="47"/>
  <c r="BZ48" i="47"/>
  <c r="BV51" i="47"/>
  <c r="BV50" i="47"/>
  <c r="BV49" i="47"/>
  <c r="BV48" i="47"/>
  <c r="BR51" i="47"/>
  <c r="BR50" i="47"/>
  <c r="BR49" i="47"/>
  <c r="BR48" i="47"/>
  <c r="BN51" i="47"/>
  <c r="BN50" i="47"/>
  <c r="BN49" i="47"/>
  <c r="BN48" i="47"/>
  <c r="BJ51" i="47"/>
  <c r="BJ50" i="47"/>
  <c r="BJ49" i="47"/>
  <c r="BJ48" i="47"/>
  <c r="BF51" i="47"/>
  <c r="BF50" i="47"/>
  <c r="BF49" i="47"/>
  <c r="BF48" i="47"/>
  <c r="BB51" i="47"/>
  <c r="BB50" i="47"/>
  <c r="BB49" i="47"/>
  <c r="BB48" i="47"/>
  <c r="AX51" i="47"/>
  <c r="AX50" i="47"/>
  <c r="AX49" i="47"/>
  <c r="AX48" i="47"/>
  <c r="AT51" i="47"/>
  <c r="AT50" i="47"/>
  <c r="AT49" i="47"/>
  <c r="AT48" i="47"/>
  <c r="AP51" i="47"/>
  <c r="AP50" i="47"/>
  <c r="AP49" i="47"/>
  <c r="AP48" i="47"/>
  <c r="AL51" i="47"/>
  <c r="AL50" i="47"/>
  <c r="AL49" i="47"/>
  <c r="AL48" i="47"/>
  <c r="AH51" i="47"/>
  <c r="AH50" i="47"/>
  <c r="AH49" i="47"/>
  <c r="AH48" i="47"/>
  <c r="AD51" i="47"/>
  <c r="AD50" i="47"/>
  <c r="AD49" i="47"/>
  <c r="AD48" i="47"/>
  <c r="Z51" i="47"/>
  <c r="Z50" i="47"/>
  <c r="Z49" i="47"/>
  <c r="Z48" i="47"/>
  <c r="V51" i="47"/>
  <c r="V50" i="47"/>
  <c r="V49" i="47"/>
  <c r="V48" i="47"/>
  <c r="R51" i="47"/>
  <c r="R50" i="47"/>
  <c r="R49" i="47"/>
  <c r="R48" i="47"/>
  <c r="N51" i="47"/>
  <c r="N50" i="47"/>
  <c r="N49" i="47"/>
  <c r="N48" i="47"/>
  <c r="J51" i="47"/>
  <c r="J50" i="47"/>
  <c r="J49" i="47"/>
  <c r="J48" i="47"/>
  <c r="F51" i="47"/>
  <c r="F50" i="47"/>
  <c r="F49" i="47"/>
  <c r="F48" i="47"/>
  <c r="AD51" i="42"/>
  <c r="AD50" i="42"/>
  <c r="AD49" i="42"/>
  <c r="AD48" i="42"/>
  <c r="Z51" i="42"/>
  <c r="Z50" i="42"/>
  <c r="Z49" i="42"/>
  <c r="Z48" i="42"/>
  <c r="V51" i="42"/>
  <c r="V50" i="42"/>
  <c r="V49" i="42"/>
  <c r="V48" i="42"/>
  <c r="R51" i="42"/>
  <c r="R50" i="42"/>
  <c r="R49" i="42"/>
  <c r="R48" i="42"/>
  <c r="N51" i="42"/>
  <c r="N50" i="42"/>
  <c r="N49" i="42"/>
  <c r="N48" i="42"/>
  <c r="J51" i="42"/>
  <c r="J50" i="42"/>
  <c r="J49" i="42"/>
  <c r="J48" i="42"/>
  <c r="F51" i="42"/>
  <c r="F50" i="42"/>
  <c r="F49" i="42"/>
  <c r="F48" i="42"/>
  <c r="D51" i="14"/>
  <c r="D50" i="14"/>
  <c r="D49" i="14"/>
  <c r="D48" i="14"/>
  <c r="F292" i="40"/>
  <c r="F291" i="40"/>
  <c r="F290" i="40"/>
  <c r="F289" i="40"/>
  <c r="D75" i="11"/>
  <c r="D77" i="11"/>
  <c r="D69" i="11"/>
  <c r="M66" i="13"/>
  <c r="M64" i="13"/>
  <c r="F124" i="77"/>
  <c r="E124" i="77"/>
  <c r="D124" i="77"/>
  <c r="C124" i="77"/>
  <c r="F119" i="77"/>
  <c r="E119" i="77"/>
  <c r="D119" i="77"/>
  <c r="C119" i="77"/>
  <c r="C84" i="77"/>
  <c r="C69" i="77"/>
  <c r="C65" i="77"/>
  <c r="M51" i="37"/>
  <c r="M39" i="37"/>
  <c r="M26" i="37"/>
  <c r="M40" i="37"/>
  <c r="M38" i="37"/>
  <c r="M37" i="37"/>
  <c r="M36" i="37"/>
  <c r="M35" i="37"/>
  <c r="M34" i="37"/>
  <c r="M32" i="37"/>
  <c r="M27" i="37"/>
  <c r="M25" i="37"/>
  <c r="M24" i="37"/>
  <c r="M23" i="37"/>
  <c r="M22" i="37"/>
  <c r="M19" i="37"/>
  <c r="M17" i="37"/>
  <c r="M18" i="37"/>
  <c r="M46" i="37"/>
  <c r="M47" i="37"/>
  <c r="M48" i="37"/>
  <c r="M49" i="37"/>
  <c r="M50" i="37"/>
  <c r="M56" i="37"/>
  <c r="H55" i="52"/>
  <c r="N55" i="50"/>
  <c r="M72" i="13"/>
  <c r="M71" i="13"/>
  <c r="M70" i="13"/>
  <c r="M68" i="13"/>
  <c r="M67" i="13"/>
  <c r="M65" i="13"/>
  <c r="M62" i="13"/>
  <c r="M61" i="13"/>
  <c r="M60" i="13"/>
  <c r="M59" i="13"/>
  <c r="M58" i="13"/>
  <c r="M56" i="13"/>
  <c r="BN60" i="45"/>
  <c r="BN58" i="45"/>
  <c r="BN57" i="45"/>
  <c r="F27" i="66"/>
  <c r="I3" i="75"/>
  <c r="G10" i="55"/>
  <c r="E8" i="56" s="1"/>
  <c r="G9" i="55"/>
  <c r="E7" i="56" s="1"/>
  <c r="F10" i="55"/>
  <c r="D8" i="56" s="1"/>
  <c r="F9" i="55"/>
  <c r="D7" i="56" s="1"/>
  <c r="E10" i="55"/>
  <c r="C8" i="56" s="1"/>
  <c r="E9" i="55"/>
  <c r="C7" i="56" s="1"/>
  <c r="D10" i="55"/>
  <c r="B8" i="56" s="1"/>
  <c r="D9" i="55"/>
  <c r="B7" i="56" s="1"/>
  <c r="D44" i="18"/>
  <c r="D56" i="18" s="1"/>
  <c r="C44" i="18"/>
  <c r="C56" i="18" s="1"/>
  <c r="B44" i="18"/>
  <c r="B56" i="18" s="1"/>
  <c r="E36" i="18"/>
  <c r="D35" i="18"/>
  <c r="D36" i="18" s="1"/>
  <c r="C35" i="18"/>
  <c r="C36" i="18" s="1"/>
  <c r="B35" i="18"/>
  <c r="B36" i="18" s="1"/>
  <c r="D25" i="18"/>
  <c r="C25" i="18"/>
  <c r="B25" i="18"/>
  <c r="B31" i="18" s="1"/>
  <c r="D21" i="18"/>
  <c r="D19" i="18"/>
  <c r="D22" i="18" s="1"/>
  <c r="C19" i="18"/>
  <c r="B19" i="18"/>
  <c r="D14" i="18"/>
  <c r="D13" i="18"/>
  <c r="C13" i="18"/>
  <c r="B13" i="18"/>
  <c r="B3" i="12"/>
  <c r="A4" i="4"/>
  <c r="A1" i="4"/>
  <c r="E10" i="18"/>
  <c r="E9" i="18"/>
  <c r="D10" i="18"/>
  <c r="D9" i="18"/>
  <c r="C10" i="18"/>
  <c r="C9" i="18"/>
  <c r="B10" i="18"/>
  <c r="B9" i="18"/>
  <c r="H76" i="54"/>
  <c r="F10" i="58"/>
  <c r="D8" i="59" s="1"/>
  <c r="F9" i="58"/>
  <c r="D7" i="59" s="1"/>
  <c r="E10" i="58"/>
  <c r="C8" i="59" s="1"/>
  <c r="E9" i="58"/>
  <c r="C7" i="59" s="1"/>
  <c r="D10" i="58"/>
  <c r="B8" i="59" s="1"/>
  <c r="D9" i="58"/>
  <c r="B7" i="59" s="1"/>
  <c r="H23" i="55"/>
  <c r="F9" i="70"/>
  <c r="G15" i="75"/>
  <c r="I15" i="75" s="1"/>
  <c r="M15" i="75" s="1"/>
  <c r="O15" i="75" s="1"/>
  <c r="Q15" i="75" s="1"/>
  <c r="G14" i="75"/>
  <c r="I14" i="75" s="1"/>
  <c r="M14" i="75" s="1"/>
  <c r="G13" i="75"/>
  <c r="I13" i="75" s="1"/>
  <c r="M13" i="75" s="1"/>
  <c r="O13" i="75" s="1"/>
  <c r="Q13" i="75" s="1"/>
  <c r="G12" i="75"/>
  <c r="I12" i="75" s="1"/>
  <c r="M12" i="75" s="1"/>
  <c r="O12" i="75" s="1"/>
  <c r="Q12" i="75" s="1"/>
  <c r="G11" i="75"/>
  <c r="I11" i="75" s="1"/>
  <c r="M11" i="75" s="1"/>
  <c r="O11" i="75" s="1"/>
  <c r="Q11" i="75" s="1"/>
  <c r="G10" i="75"/>
  <c r="I10" i="75" s="1"/>
  <c r="M10" i="75" s="1"/>
  <c r="O10" i="75" s="1"/>
  <c r="Q10" i="75" s="1"/>
  <c r="G9" i="75"/>
  <c r="I9" i="75" s="1"/>
  <c r="M9" i="75" s="1"/>
  <c r="O9" i="75" s="1"/>
  <c r="Q9" i="75" s="1"/>
  <c r="K8" i="14"/>
  <c r="K7" i="14"/>
  <c r="J8" i="14"/>
  <c r="J7" i="14"/>
  <c r="I8" i="14"/>
  <c r="I7" i="14"/>
  <c r="H8" i="14"/>
  <c r="H7" i="14"/>
  <c r="G8" i="14"/>
  <c r="G7" i="14"/>
  <c r="F8" i="14"/>
  <c r="F7" i="14"/>
  <c r="D22" i="12"/>
  <c r="D20" i="12"/>
  <c r="D19" i="12"/>
  <c r="D17" i="12"/>
  <c r="D18" i="12"/>
  <c r="D16" i="12"/>
  <c r="D15" i="12"/>
  <c r="D14" i="12"/>
  <c r="D13" i="12"/>
  <c r="E10" i="17"/>
  <c r="D76" i="144" s="1"/>
  <c r="E9" i="17"/>
  <c r="D10" i="17"/>
  <c r="D9" i="17"/>
  <c r="C10" i="17"/>
  <c r="D74" i="144" s="1"/>
  <c r="C9" i="17"/>
  <c r="IM1" i="47"/>
  <c r="II1" i="47"/>
  <c r="IE1" i="47"/>
  <c r="IA1" i="47"/>
  <c r="HW1" i="47"/>
  <c r="HS1" i="47"/>
  <c r="HO1" i="47"/>
  <c r="HK1" i="47"/>
  <c r="HG1" i="47"/>
  <c r="HC1" i="47"/>
  <c r="GY1" i="47"/>
  <c r="GU1" i="47"/>
  <c r="GQ1" i="47"/>
  <c r="GM1" i="47"/>
  <c r="GI1" i="47"/>
  <c r="GE1" i="47"/>
  <c r="GA1" i="47"/>
  <c r="FW1" i="47"/>
  <c r="FS1" i="47"/>
  <c r="FO1" i="47"/>
  <c r="FK1" i="47"/>
  <c r="FG1" i="47"/>
  <c r="FC1" i="47"/>
  <c r="EY1" i="47"/>
  <c r="EU1" i="47"/>
  <c r="EQ1" i="47"/>
  <c r="EM1" i="47"/>
  <c r="EI1" i="47"/>
  <c r="EE1" i="47"/>
  <c r="EA1" i="47"/>
  <c r="DW1" i="47"/>
  <c r="DS1" i="47"/>
  <c r="DO1" i="47"/>
  <c r="DK1" i="47"/>
  <c r="DG1" i="47"/>
  <c r="DC1" i="47"/>
  <c r="CY1" i="47"/>
  <c r="CU1" i="47"/>
  <c r="CQ1" i="47"/>
  <c r="CM1" i="47"/>
  <c r="CI1" i="47"/>
  <c r="CE1" i="47"/>
  <c r="CA1" i="47"/>
  <c r="BW1" i="47"/>
  <c r="BS1" i="47"/>
  <c r="BO1" i="47"/>
  <c r="BK1" i="47"/>
  <c r="BG1" i="47"/>
  <c r="BC1" i="47"/>
  <c r="AY1" i="47"/>
  <c r="AU1" i="47"/>
  <c r="AQ1" i="47"/>
  <c r="AM1" i="47"/>
  <c r="AI1" i="47"/>
  <c r="AE1" i="47"/>
  <c r="AA1" i="47"/>
  <c r="W1" i="47"/>
  <c r="S1" i="47"/>
  <c r="O1" i="47"/>
  <c r="K1" i="47"/>
  <c r="G1" i="47"/>
  <c r="C1" i="47"/>
  <c r="A49" i="7"/>
  <c r="H8" i="69"/>
  <c r="H9" i="69"/>
  <c r="B27" i="11" s="1"/>
  <c r="H11" i="69"/>
  <c r="H17" i="69"/>
  <c r="H20" i="69"/>
  <c r="H23" i="69"/>
  <c r="H14" i="69"/>
  <c r="M20" i="28" s="1"/>
  <c r="H12" i="69"/>
  <c r="H18" i="69"/>
  <c r="H21" i="69"/>
  <c r="H24" i="69"/>
  <c r="H15" i="69"/>
  <c r="M28" i="28" s="1"/>
  <c r="F20" i="70"/>
  <c r="F21" i="70"/>
  <c r="F22" i="70"/>
  <c r="F23" i="70"/>
  <c r="F24" i="70"/>
  <c r="F25" i="70"/>
  <c r="F26" i="70"/>
  <c r="F27" i="70"/>
  <c r="F28" i="70"/>
  <c r="F29" i="70"/>
  <c r="F30" i="70"/>
  <c r="F31" i="70"/>
  <c r="F32" i="70"/>
  <c r="F33" i="70"/>
  <c r="F34" i="70"/>
  <c r="F35" i="70"/>
  <c r="F36" i="70"/>
  <c r="F37" i="70"/>
  <c r="F39" i="70"/>
  <c r="G51" i="66" s="1"/>
  <c r="M51" i="66" s="1"/>
  <c r="B53" i="11" s="1"/>
  <c r="F40" i="70"/>
  <c r="F41" i="70"/>
  <c r="M48" i="66"/>
  <c r="G55" i="11" s="1"/>
  <c r="L76" i="66"/>
  <c r="K76" i="66"/>
  <c r="J76" i="66"/>
  <c r="E76" i="66"/>
  <c r="L27" i="66"/>
  <c r="K27" i="66"/>
  <c r="J27" i="66"/>
  <c r="G27" i="66"/>
  <c r="E27" i="66"/>
  <c r="M71" i="66"/>
  <c r="M73" i="66"/>
  <c r="M74" i="66"/>
  <c r="BN45" i="45"/>
  <c r="N43" i="50"/>
  <c r="H43" i="52"/>
  <c r="BN12" i="45"/>
  <c r="N10" i="50"/>
  <c r="H10" i="52"/>
  <c r="BN13" i="45"/>
  <c r="N11" i="50"/>
  <c r="H11" i="52"/>
  <c r="BN43" i="45"/>
  <c r="N41" i="50"/>
  <c r="H41" i="52"/>
  <c r="BN46" i="45"/>
  <c r="N44" i="50"/>
  <c r="H44" i="52"/>
  <c r="BN38" i="45"/>
  <c r="N36" i="50"/>
  <c r="H36" i="52"/>
  <c r="BN59" i="45"/>
  <c r="N56" i="50"/>
  <c r="N57" i="50"/>
  <c r="M68" i="66"/>
  <c r="N58" i="50"/>
  <c r="BN8" i="45"/>
  <c r="N6" i="50"/>
  <c r="H6" i="52"/>
  <c r="BN9" i="45"/>
  <c r="N7" i="50"/>
  <c r="BN10" i="45"/>
  <c r="N8" i="50"/>
  <c r="H8" i="52"/>
  <c r="BN11" i="45"/>
  <c r="N9" i="50"/>
  <c r="H9" i="52"/>
  <c r="BN15" i="45"/>
  <c r="BN16" i="45"/>
  <c r="BN17" i="45"/>
  <c r="BN18" i="45"/>
  <c r="BN19" i="45"/>
  <c r="BN20" i="45"/>
  <c r="N13" i="50"/>
  <c r="N14" i="50"/>
  <c r="N15" i="50"/>
  <c r="N16" i="50"/>
  <c r="N17" i="50"/>
  <c r="N18" i="50"/>
  <c r="H13" i="52"/>
  <c r="H14" i="52"/>
  <c r="H15" i="52"/>
  <c r="H16" i="52"/>
  <c r="H17" i="52"/>
  <c r="H18" i="52"/>
  <c r="BN21" i="45"/>
  <c r="N19" i="50"/>
  <c r="H19" i="52"/>
  <c r="BN23" i="45"/>
  <c r="N21" i="50"/>
  <c r="H21" i="52"/>
  <c r="BN24" i="45"/>
  <c r="N22" i="50"/>
  <c r="H22" i="52"/>
  <c r="BN25" i="45"/>
  <c r="N23" i="50"/>
  <c r="H23" i="52"/>
  <c r="BN26" i="45"/>
  <c r="N24" i="50"/>
  <c r="H24" i="52"/>
  <c r="BN27" i="45"/>
  <c r="N25" i="50"/>
  <c r="H25" i="52"/>
  <c r="BN28" i="45"/>
  <c r="N26" i="50"/>
  <c r="H26" i="52"/>
  <c r="H56" i="52"/>
  <c r="M69" i="66"/>
  <c r="H57" i="52"/>
  <c r="H58" i="52"/>
  <c r="N59" i="50"/>
  <c r="H59" i="52"/>
  <c r="BN37" i="45"/>
  <c r="N35" i="50"/>
  <c r="H35" i="52"/>
  <c r="BN40" i="45"/>
  <c r="N38" i="50"/>
  <c r="H38" i="52"/>
  <c r="BN44" i="45"/>
  <c r="N42" i="50"/>
  <c r="H42" i="52"/>
  <c r="BN41" i="45"/>
  <c r="N39" i="50"/>
  <c r="H39" i="52"/>
  <c r="BN48" i="45"/>
  <c r="N46" i="50"/>
  <c r="H46" i="52"/>
  <c r="N37" i="50"/>
  <c r="M47" i="50"/>
  <c r="L47" i="50"/>
  <c r="K47" i="50"/>
  <c r="J47" i="50"/>
  <c r="I47" i="50"/>
  <c r="H47" i="50"/>
  <c r="G47" i="50"/>
  <c r="F47" i="50"/>
  <c r="E47" i="50"/>
  <c r="D47" i="50"/>
  <c r="M60" i="50"/>
  <c r="L60" i="50"/>
  <c r="K60" i="50"/>
  <c r="J60" i="50"/>
  <c r="I60" i="50"/>
  <c r="H60" i="50"/>
  <c r="G60" i="50"/>
  <c r="F60" i="50"/>
  <c r="E60" i="50"/>
  <c r="D60" i="50"/>
  <c r="M27" i="50"/>
  <c r="L27" i="50"/>
  <c r="K27" i="50"/>
  <c r="J27" i="50"/>
  <c r="I27" i="50"/>
  <c r="H27" i="50"/>
  <c r="G27" i="50"/>
  <c r="F27" i="50"/>
  <c r="E27" i="50"/>
  <c r="D27" i="50"/>
  <c r="C47" i="50"/>
  <c r="C60" i="50"/>
  <c r="C27" i="50"/>
  <c r="H47" i="48"/>
  <c r="G47" i="48"/>
  <c r="F47" i="48"/>
  <c r="E47" i="48"/>
  <c r="D47" i="48"/>
  <c r="C47" i="48"/>
  <c r="H27" i="48"/>
  <c r="G27" i="48"/>
  <c r="F27" i="48"/>
  <c r="E27" i="48"/>
  <c r="D27" i="48"/>
  <c r="C27" i="48"/>
  <c r="BN39" i="45"/>
  <c r="BM49" i="45"/>
  <c r="BM62" i="45"/>
  <c r="BL49" i="45"/>
  <c r="BK49" i="45"/>
  <c r="BM29" i="45"/>
  <c r="BL29" i="45"/>
  <c r="BK29" i="45"/>
  <c r="BJ49" i="45"/>
  <c r="BI49" i="45"/>
  <c r="BH49" i="45"/>
  <c r="BG49" i="45"/>
  <c r="BJ29" i="45"/>
  <c r="BI29" i="45"/>
  <c r="BH29" i="45"/>
  <c r="BG29" i="45"/>
  <c r="BF49" i="45"/>
  <c r="BE49" i="45"/>
  <c r="BD49" i="45"/>
  <c r="BC49" i="45"/>
  <c r="BF29" i="45"/>
  <c r="BE29" i="45"/>
  <c r="BD29" i="45"/>
  <c r="BC29" i="45"/>
  <c r="BC61" i="45" s="1"/>
  <c r="BC62" i="45" s="1"/>
  <c r="BC63" i="45" s="1"/>
  <c r="BB49" i="45"/>
  <c r="BB29" i="45"/>
  <c r="BA49" i="45"/>
  <c r="AZ49" i="45"/>
  <c r="AY49" i="45"/>
  <c r="AX49" i="45"/>
  <c r="BA29" i="45"/>
  <c r="AZ29" i="45"/>
  <c r="AY29" i="45"/>
  <c r="AY61" i="45" s="1"/>
  <c r="AY62" i="45" s="1"/>
  <c r="AY63" i="45" s="1"/>
  <c r="AX29" i="45"/>
  <c r="AW49" i="45"/>
  <c r="AV49" i="45"/>
  <c r="AU49" i="45"/>
  <c r="AW29" i="45"/>
  <c r="AV29" i="45"/>
  <c r="AU29" i="45"/>
  <c r="AT49" i="45"/>
  <c r="AT29" i="45"/>
  <c r="AS49" i="45"/>
  <c r="AS29" i="45"/>
  <c r="AS61" i="45" s="1"/>
  <c r="AS62" i="45" s="1"/>
  <c r="AS63" i="45" s="1"/>
  <c r="AR49" i="45"/>
  <c r="AR29" i="45"/>
  <c r="AQ49" i="45"/>
  <c r="AQ29" i="45"/>
  <c r="AP49" i="45"/>
  <c r="AP29" i="45"/>
  <c r="AO49" i="45"/>
  <c r="AO29" i="45"/>
  <c r="AN49" i="45"/>
  <c r="AN29" i="45"/>
  <c r="AM49" i="45"/>
  <c r="AM29" i="45"/>
  <c r="AL49" i="45"/>
  <c r="AL29" i="45"/>
  <c r="AK49" i="45"/>
  <c r="AJ49" i="45"/>
  <c r="AI49" i="45"/>
  <c r="AH49" i="45"/>
  <c r="AG49" i="45"/>
  <c r="AF49" i="45"/>
  <c r="AE49" i="45"/>
  <c r="AD49" i="45"/>
  <c r="AC49" i="45"/>
  <c r="AB49" i="45"/>
  <c r="AA49" i="45"/>
  <c r="Z49" i="45"/>
  <c r="Y49" i="45"/>
  <c r="X49" i="45"/>
  <c r="W49" i="45"/>
  <c r="V49" i="45"/>
  <c r="U49" i="45"/>
  <c r="T49" i="45"/>
  <c r="S49" i="45"/>
  <c r="R49" i="45"/>
  <c r="Q49" i="45"/>
  <c r="P49" i="45"/>
  <c r="O49" i="45"/>
  <c r="N49" i="45"/>
  <c r="M49" i="45"/>
  <c r="L49" i="45"/>
  <c r="K49" i="45"/>
  <c r="J49" i="45"/>
  <c r="I49" i="45"/>
  <c r="H49" i="45"/>
  <c r="G49" i="45"/>
  <c r="F49" i="45"/>
  <c r="E49" i="45"/>
  <c r="D49" i="45"/>
  <c r="C49" i="45"/>
  <c r="AK29" i="45"/>
  <c r="AJ29" i="45"/>
  <c r="AI29" i="45"/>
  <c r="AH29" i="45"/>
  <c r="AG29" i="45"/>
  <c r="AF29" i="45"/>
  <c r="AE29" i="45"/>
  <c r="AD29" i="45"/>
  <c r="AC29" i="45"/>
  <c r="AC61" i="45" s="1"/>
  <c r="AC62" i="45" s="1"/>
  <c r="AC63" i="45" s="1"/>
  <c r="AB29" i="45"/>
  <c r="AA29" i="45"/>
  <c r="Z29" i="45"/>
  <c r="Y29" i="45"/>
  <c r="X29" i="45"/>
  <c r="W29" i="45"/>
  <c r="V29" i="45"/>
  <c r="V61" i="45" s="1"/>
  <c r="V62" i="45" s="1"/>
  <c r="V63" i="45" s="1"/>
  <c r="U29" i="45"/>
  <c r="T29" i="45"/>
  <c r="S29" i="45"/>
  <c r="R29" i="45"/>
  <c r="Q29" i="45"/>
  <c r="P29" i="45"/>
  <c r="O29" i="45"/>
  <c r="N29" i="45"/>
  <c r="M29" i="45"/>
  <c r="L29" i="45"/>
  <c r="K29" i="45"/>
  <c r="J29" i="45"/>
  <c r="I29" i="45"/>
  <c r="H29" i="45"/>
  <c r="G29" i="45"/>
  <c r="F29" i="45"/>
  <c r="F61" i="45" s="1"/>
  <c r="F62" i="45" s="1"/>
  <c r="F63" i="45" s="1"/>
  <c r="E29" i="45"/>
  <c r="D29" i="45"/>
  <c r="C29" i="45"/>
  <c r="H37" i="52"/>
  <c r="G60" i="52"/>
  <c r="G47" i="52"/>
  <c r="F60" i="52"/>
  <c r="F47" i="52"/>
  <c r="E60" i="52"/>
  <c r="E47" i="52"/>
  <c r="D60" i="52"/>
  <c r="D47" i="52"/>
  <c r="H7" i="52"/>
  <c r="G27" i="52"/>
  <c r="F27" i="52"/>
  <c r="E27" i="52"/>
  <c r="D27" i="52"/>
  <c r="C47" i="52"/>
  <c r="C60" i="52"/>
  <c r="C27" i="52"/>
  <c r="F35" i="20"/>
  <c r="F20" i="20"/>
  <c r="F30" i="20"/>
  <c r="E35" i="20"/>
  <c r="E20" i="20"/>
  <c r="E30" i="20"/>
  <c r="D20" i="20"/>
  <c r="D30" i="20"/>
  <c r="D35" i="20"/>
  <c r="B50" i="17"/>
  <c r="C50" i="58" s="1"/>
  <c r="B46" i="17"/>
  <c r="C46" i="58" s="1"/>
  <c r="B51" i="17"/>
  <c r="C36" i="20" s="1"/>
  <c r="G44" i="58"/>
  <c r="G43" i="58"/>
  <c r="G35" i="58"/>
  <c r="G33" i="58"/>
  <c r="G32" i="58"/>
  <c r="G31" i="58"/>
  <c r="G30" i="58"/>
  <c r="G25" i="58"/>
  <c r="G24" i="58"/>
  <c r="G23" i="58"/>
  <c r="G22" i="58"/>
  <c r="G21" i="58"/>
  <c r="G20" i="58"/>
  <c r="G19" i="58"/>
  <c r="G14" i="58"/>
  <c r="G13" i="58"/>
  <c r="G12" i="58"/>
  <c r="H32" i="55"/>
  <c r="H30" i="55"/>
  <c r="H33" i="55"/>
  <c r="H44" i="55"/>
  <c r="H20" i="55"/>
  <c r="H19" i="55"/>
  <c r="H21" i="55"/>
  <c r="H22" i="55"/>
  <c r="H24" i="55"/>
  <c r="H25" i="55"/>
  <c r="H26" i="55"/>
  <c r="H12" i="55"/>
  <c r="H13" i="55"/>
  <c r="H14" i="55"/>
  <c r="H15" i="55"/>
  <c r="H31" i="55"/>
  <c r="H35" i="55"/>
  <c r="H40" i="55"/>
  <c r="H43" i="55"/>
  <c r="G27" i="17"/>
  <c r="G16" i="17"/>
  <c r="F12" i="18" s="1"/>
  <c r="G41" i="17"/>
  <c r="E27" i="17"/>
  <c r="E16" i="17"/>
  <c r="D12" i="18" s="1"/>
  <c r="E41" i="17"/>
  <c r="D27" i="17"/>
  <c r="D16" i="17"/>
  <c r="C12" i="18" s="1"/>
  <c r="D41" i="17"/>
  <c r="C27" i="17"/>
  <c r="C16" i="17"/>
  <c r="B12" i="18" s="1"/>
  <c r="C41" i="17"/>
  <c r="D8" i="55"/>
  <c r="G27" i="55"/>
  <c r="G16" i="55"/>
  <c r="E10" i="56" s="1"/>
  <c r="E15" i="56" s="1"/>
  <c r="E35" i="56" s="1"/>
  <c r="E37" i="56" s="1"/>
  <c r="F125" i="77" s="1"/>
  <c r="G41" i="55"/>
  <c r="F27" i="55"/>
  <c r="F16" i="55"/>
  <c r="D10" i="56" s="1"/>
  <c r="D15" i="56" s="1"/>
  <c r="F41" i="55"/>
  <c r="E27" i="55"/>
  <c r="E16" i="55"/>
  <c r="C10" i="56" s="1"/>
  <c r="C15" i="56" s="1"/>
  <c r="E41" i="55"/>
  <c r="D27" i="55"/>
  <c r="D16" i="55"/>
  <c r="B10" i="56" s="1"/>
  <c r="B15" i="56" s="1"/>
  <c r="D41" i="55"/>
  <c r="F16" i="58"/>
  <c r="D10" i="59" s="1"/>
  <c r="F27" i="58"/>
  <c r="F41" i="58"/>
  <c r="E16" i="58"/>
  <c r="C10" i="59" s="1"/>
  <c r="C15" i="59" s="1"/>
  <c r="E27" i="58"/>
  <c r="E41" i="58"/>
  <c r="D16" i="58"/>
  <c r="D27" i="58"/>
  <c r="D41" i="58"/>
  <c r="F62" i="57"/>
  <c r="F64" i="57"/>
  <c r="F37" i="57"/>
  <c r="F36" i="57"/>
  <c r="F35" i="57"/>
  <c r="F34" i="57"/>
  <c r="F33" i="57"/>
  <c r="F32" i="57"/>
  <c r="F31" i="57"/>
  <c r="F19" i="57"/>
  <c r="F90" i="57"/>
  <c r="J91" i="16" s="1"/>
  <c r="F92" i="57"/>
  <c r="F93" i="57"/>
  <c r="F69" i="57"/>
  <c r="F70" i="57"/>
  <c r="F71" i="57"/>
  <c r="F73" i="57"/>
  <c r="F74" i="57"/>
  <c r="J74" i="16" s="1"/>
  <c r="F77" i="57"/>
  <c r="F55" i="57"/>
  <c r="F56" i="57"/>
  <c r="F57" i="57"/>
  <c r="F61" i="57"/>
  <c r="F63" i="57"/>
  <c r="F65" i="57"/>
  <c r="E78" i="57"/>
  <c r="E67" i="57"/>
  <c r="D78" i="57"/>
  <c r="D67" i="57"/>
  <c r="F25" i="57"/>
  <c r="F26" i="57"/>
  <c r="F28" i="57"/>
  <c r="F29" i="57"/>
  <c r="F42" i="57"/>
  <c r="J43" i="16" s="1"/>
  <c r="F12" i="57"/>
  <c r="F13" i="57"/>
  <c r="F14" i="57"/>
  <c r="F15" i="57"/>
  <c r="F16" i="57"/>
  <c r="F18" i="57"/>
  <c r="F20" i="57"/>
  <c r="F21" i="57"/>
  <c r="E22" i="57"/>
  <c r="D22" i="57"/>
  <c r="D44" i="57" s="1"/>
  <c r="C67" i="57"/>
  <c r="C78" i="57"/>
  <c r="C22" i="57"/>
  <c r="G14" i="71"/>
  <c r="G16" i="71" s="1"/>
  <c r="T15" i="71"/>
  <c r="T6" i="71"/>
  <c r="T9" i="71"/>
  <c r="T10" i="71"/>
  <c r="T19" i="71"/>
  <c r="T21" i="71"/>
  <c r="T25" i="71"/>
  <c r="T26" i="71"/>
  <c r="T27" i="71"/>
  <c r="T28" i="71"/>
  <c r="T29" i="71"/>
  <c r="T30" i="71"/>
  <c r="S35" i="71"/>
  <c r="Q11" i="71"/>
  <c r="Q16" i="71"/>
  <c r="Q22" i="71"/>
  <c r="Q31" i="71"/>
  <c r="Q36" i="71"/>
  <c r="P11" i="71"/>
  <c r="P16" i="71"/>
  <c r="P22" i="71"/>
  <c r="P31" i="71"/>
  <c r="P36" i="71"/>
  <c r="O11" i="71"/>
  <c r="O16" i="71"/>
  <c r="O22" i="71"/>
  <c r="O31" i="71"/>
  <c r="O36" i="71"/>
  <c r="N11" i="71"/>
  <c r="N16" i="71"/>
  <c r="N22" i="71"/>
  <c r="N31" i="71"/>
  <c r="N36" i="71"/>
  <c r="M11" i="71"/>
  <c r="M16" i="71"/>
  <c r="M22" i="71"/>
  <c r="M31" i="71"/>
  <c r="M36" i="71"/>
  <c r="L11" i="71"/>
  <c r="L16" i="71"/>
  <c r="L22" i="71"/>
  <c r="L31" i="71"/>
  <c r="L36" i="71"/>
  <c r="K11" i="71"/>
  <c r="K16" i="71"/>
  <c r="K22" i="71"/>
  <c r="K31" i="71"/>
  <c r="K36" i="71"/>
  <c r="J11" i="71"/>
  <c r="J16" i="71"/>
  <c r="J22" i="71"/>
  <c r="J31" i="71"/>
  <c r="J36" i="71"/>
  <c r="I11" i="71"/>
  <c r="I16" i="71"/>
  <c r="I22" i="71"/>
  <c r="I31" i="71"/>
  <c r="I36" i="71"/>
  <c r="H11" i="71"/>
  <c r="H16" i="71"/>
  <c r="H22" i="71"/>
  <c r="H31" i="71"/>
  <c r="H36" i="71"/>
  <c r="G9" i="71"/>
  <c r="G11" i="71" s="1"/>
  <c r="G19" i="71"/>
  <c r="G22" i="71" s="1"/>
  <c r="G25" i="71"/>
  <c r="G31" i="71" s="1"/>
  <c r="G34" i="71"/>
  <c r="G36" i="71" s="1"/>
  <c r="E11" i="71"/>
  <c r="E16" i="71"/>
  <c r="E22" i="71"/>
  <c r="E31" i="71"/>
  <c r="E36" i="71"/>
  <c r="G15" i="71"/>
  <c r="G35" i="71"/>
  <c r="G10" i="71"/>
  <c r="G21" i="71"/>
  <c r="G30" i="71"/>
  <c r="G29" i="71"/>
  <c r="G28" i="71"/>
  <c r="G27" i="71"/>
  <c r="G26" i="71"/>
  <c r="G20" i="71"/>
  <c r="T37" i="71"/>
  <c r="S7" i="73"/>
  <c r="F23" i="73"/>
  <c r="F17" i="73"/>
  <c r="F11" i="73"/>
  <c r="D13" i="73"/>
  <c r="G13" i="73"/>
  <c r="H13" i="73"/>
  <c r="I13" i="73"/>
  <c r="J13" i="73"/>
  <c r="K13" i="73"/>
  <c r="L13" i="73"/>
  <c r="M13" i="73"/>
  <c r="N13" i="73"/>
  <c r="O13" i="73"/>
  <c r="P13" i="73"/>
  <c r="D19" i="73"/>
  <c r="G19" i="73"/>
  <c r="H19" i="73"/>
  <c r="I19" i="73"/>
  <c r="J19" i="73"/>
  <c r="K19" i="73"/>
  <c r="L19" i="73"/>
  <c r="M19" i="73"/>
  <c r="N19" i="73"/>
  <c r="O19" i="73"/>
  <c r="P19" i="73"/>
  <c r="D25" i="73"/>
  <c r="G25" i="73"/>
  <c r="H25" i="73"/>
  <c r="I25" i="73"/>
  <c r="J25" i="73"/>
  <c r="K25" i="73"/>
  <c r="L25" i="73"/>
  <c r="M25" i="73"/>
  <c r="N25" i="73"/>
  <c r="O25" i="73"/>
  <c r="P25" i="73"/>
  <c r="D32" i="73"/>
  <c r="G32" i="73"/>
  <c r="H32" i="73"/>
  <c r="I32" i="73"/>
  <c r="J32" i="73"/>
  <c r="K32" i="73"/>
  <c r="L32" i="73"/>
  <c r="M32" i="73"/>
  <c r="N32" i="73"/>
  <c r="O32" i="73"/>
  <c r="P32" i="73"/>
  <c r="D38" i="73"/>
  <c r="G38" i="73"/>
  <c r="H38" i="73"/>
  <c r="I38" i="73"/>
  <c r="J38" i="73"/>
  <c r="K38" i="73"/>
  <c r="L38" i="73"/>
  <c r="M38" i="73"/>
  <c r="N38" i="73"/>
  <c r="O38" i="73"/>
  <c r="P38" i="73"/>
  <c r="D44" i="73"/>
  <c r="G44" i="73"/>
  <c r="H44" i="73"/>
  <c r="I44" i="73"/>
  <c r="J44" i="73"/>
  <c r="K44" i="73"/>
  <c r="L44" i="73"/>
  <c r="M44" i="73"/>
  <c r="N44" i="73"/>
  <c r="O44" i="73"/>
  <c r="P44" i="73"/>
  <c r="D50" i="73"/>
  <c r="G50" i="73"/>
  <c r="H50" i="73"/>
  <c r="I50" i="73"/>
  <c r="J50" i="73"/>
  <c r="K50" i="73"/>
  <c r="L50" i="73"/>
  <c r="M50" i="73"/>
  <c r="N50" i="73"/>
  <c r="O50" i="73"/>
  <c r="P50" i="73"/>
  <c r="D56" i="73"/>
  <c r="G56" i="73"/>
  <c r="H56" i="73"/>
  <c r="I56" i="73"/>
  <c r="J56" i="73"/>
  <c r="K56" i="73"/>
  <c r="L56" i="73"/>
  <c r="M56" i="73"/>
  <c r="N56" i="73"/>
  <c r="O56" i="73"/>
  <c r="P56" i="73"/>
  <c r="D62" i="73"/>
  <c r="G62" i="73"/>
  <c r="H62" i="73"/>
  <c r="I62" i="73"/>
  <c r="J62" i="73"/>
  <c r="K62" i="73"/>
  <c r="L62" i="73"/>
  <c r="M62" i="73"/>
  <c r="N62" i="73"/>
  <c r="O62" i="73"/>
  <c r="P62" i="73"/>
  <c r="F10" i="73"/>
  <c r="F13" i="73" s="1"/>
  <c r="F16" i="73"/>
  <c r="F19" i="73" s="1"/>
  <c r="F22" i="73"/>
  <c r="F25" i="73" s="1"/>
  <c r="F28" i="73"/>
  <c r="F32" i="73" s="1"/>
  <c r="F35" i="73"/>
  <c r="F38" i="73" s="1"/>
  <c r="F41" i="73"/>
  <c r="F44" i="73" s="1"/>
  <c r="F47" i="73"/>
  <c r="F50" i="73" s="1"/>
  <c r="F53" i="73"/>
  <c r="F56" i="73" s="1"/>
  <c r="F59" i="73"/>
  <c r="F62" i="73" s="1"/>
  <c r="S18" i="73"/>
  <c r="S17" i="73"/>
  <c r="S16" i="73"/>
  <c r="S61" i="73"/>
  <c r="S60" i="73"/>
  <c r="F60" i="73"/>
  <c r="S59" i="73"/>
  <c r="S55" i="73"/>
  <c r="S54" i="73"/>
  <c r="F54" i="73"/>
  <c r="S53" i="73"/>
  <c r="S49" i="73"/>
  <c r="S48" i="73"/>
  <c r="F48" i="73"/>
  <c r="S47" i="73"/>
  <c r="S43" i="73"/>
  <c r="S42" i="73"/>
  <c r="F42" i="73"/>
  <c r="S41" i="73"/>
  <c r="S10" i="73"/>
  <c r="S11" i="73"/>
  <c r="S12" i="73"/>
  <c r="S22" i="73"/>
  <c r="S23" i="73"/>
  <c r="S24" i="73"/>
  <c r="S28" i="73"/>
  <c r="F29" i="73"/>
  <c r="S29" i="73"/>
  <c r="F30" i="73"/>
  <c r="S30" i="73"/>
  <c r="F31" i="73"/>
  <c r="S31" i="73"/>
  <c r="S35" i="73"/>
  <c r="F36" i="73"/>
  <c r="S36" i="73"/>
  <c r="S37" i="73"/>
  <c r="S7" i="74"/>
  <c r="F23" i="74"/>
  <c r="F17" i="74"/>
  <c r="F11" i="74"/>
  <c r="D13" i="74"/>
  <c r="G13" i="74"/>
  <c r="H13" i="74"/>
  <c r="I13" i="74"/>
  <c r="J13" i="74"/>
  <c r="K13" i="74"/>
  <c r="L13" i="74"/>
  <c r="M13" i="74"/>
  <c r="N13" i="74"/>
  <c r="O13" i="74"/>
  <c r="P13" i="74"/>
  <c r="D19" i="74"/>
  <c r="G19" i="74"/>
  <c r="H19" i="74"/>
  <c r="I19" i="74"/>
  <c r="J19" i="74"/>
  <c r="K19" i="74"/>
  <c r="L19" i="74"/>
  <c r="M19" i="74"/>
  <c r="N19" i="74"/>
  <c r="O19" i="74"/>
  <c r="P19" i="74"/>
  <c r="D25" i="74"/>
  <c r="G25" i="74"/>
  <c r="H25" i="74"/>
  <c r="I25" i="74"/>
  <c r="J25" i="74"/>
  <c r="K25" i="74"/>
  <c r="L25" i="74"/>
  <c r="M25" i="74"/>
  <c r="N25" i="74"/>
  <c r="O25" i="74"/>
  <c r="P25" i="74"/>
  <c r="D32" i="74"/>
  <c r="G32" i="74"/>
  <c r="H32" i="74"/>
  <c r="I32" i="74"/>
  <c r="J32" i="74"/>
  <c r="K32" i="74"/>
  <c r="L32" i="74"/>
  <c r="M32" i="74"/>
  <c r="N32" i="74"/>
  <c r="O32" i="74"/>
  <c r="P32" i="74"/>
  <c r="D38" i="74"/>
  <c r="G38" i="74"/>
  <c r="H38" i="74"/>
  <c r="I38" i="74"/>
  <c r="J38" i="74"/>
  <c r="K38" i="74"/>
  <c r="L38" i="74"/>
  <c r="M38" i="74"/>
  <c r="N38" i="74"/>
  <c r="O38" i="74"/>
  <c r="P38" i="74"/>
  <c r="D44" i="74"/>
  <c r="G44" i="74"/>
  <c r="H44" i="74"/>
  <c r="I44" i="74"/>
  <c r="J44" i="74"/>
  <c r="K44" i="74"/>
  <c r="L44" i="74"/>
  <c r="M44" i="74"/>
  <c r="N44" i="74"/>
  <c r="O44" i="74"/>
  <c r="P44" i="74"/>
  <c r="D50" i="74"/>
  <c r="G50" i="74"/>
  <c r="H50" i="74"/>
  <c r="I50" i="74"/>
  <c r="J50" i="74"/>
  <c r="K50" i="74"/>
  <c r="L50" i="74"/>
  <c r="M50" i="74"/>
  <c r="N50" i="74"/>
  <c r="O50" i="74"/>
  <c r="P50" i="74"/>
  <c r="D56" i="74"/>
  <c r="G56" i="74"/>
  <c r="H56" i="74"/>
  <c r="I56" i="74"/>
  <c r="J56" i="74"/>
  <c r="K56" i="74"/>
  <c r="L56" i="74"/>
  <c r="M56" i="74"/>
  <c r="N56" i="74"/>
  <c r="O56" i="74"/>
  <c r="P56" i="74"/>
  <c r="D62" i="74"/>
  <c r="G62" i="74"/>
  <c r="H62" i="74"/>
  <c r="I62" i="74"/>
  <c r="J62" i="74"/>
  <c r="K62" i="74"/>
  <c r="L62" i="74"/>
  <c r="M62" i="74"/>
  <c r="N62" i="74"/>
  <c r="O62" i="74"/>
  <c r="P62" i="74"/>
  <c r="F10" i="74"/>
  <c r="F13" i="74" s="1"/>
  <c r="F16" i="74"/>
  <c r="F19" i="74" s="1"/>
  <c r="F22" i="74"/>
  <c r="F25" i="74" s="1"/>
  <c r="F28" i="74"/>
  <c r="F32" i="74" s="1"/>
  <c r="F35" i="74"/>
  <c r="F38" i="74" s="1"/>
  <c r="F41" i="74"/>
  <c r="F44" i="74" s="1"/>
  <c r="F47" i="74"/>
  <c r="F50" i="74" s="1"/>
  <c r="F53" i="74"/>
  <c r="F56" i="74" s="1"/>
  <c r="F59" i="74"/>
  <c r="F62" i="74" s="1"/>
  <c r="S18" i="74"/>
  <c r="S17" i="74"/>
  <c r="S16" i="74"/>
  <c r="S61" i="74"/>
  <c r="S60" i="74"/>
  <c r="F60" i="74"/>
  <c r="S59" i="74"/>
  <c r="S55" i="74"/>
  <c r="S54" i="74"/>
  <c r="F54" i="74"/>
  <c r="S53" i="74"/>
  <c r="S49" i="74"/>
  <c r="S48" i="74"/>
  <c r="F48" i="74"/>
  <c r="S47" i="74"/>
  <c r="S43" i="74"/>
  <c r="S42" i="74"/>
  <c r="F42" i="74"/>
  <c r="S41" i="74"/>
  <c r="S11" i="74"/>
  <c r="S12" i="74"/>
  <c r="S22" i="74"/>
  <c r="S23" i="74"/>
  <c r="S24" i="74"/>
  <c r="S28" i="74"/>
  <c r="F29" i="74"/>
  <c r="S29" i="74"/>
  <c r="F30" i="74"/>
  <c r="S30" i="74"/>
  <c r="F31" i="74"/>
  <c r="S31" i="74"/>
  <c r="S35" i="74"/>
  <c r="F36" i="74"/>
  <c r="S36" i="74"/>
  <c r="S37" i="74"/>
  <c r="S7" i="72"/>
  <c r="F23" i="72"/>
  <c r="F17" i="72"/>
  <c r="F11" i="72"/>
  <c r="D13" i="72"/>
  <c r="G13" i="72"/>
  <c r="H13" i="72"/>
  <c r="I13" i="72"/>
  <c r="J13" i="72"/>
  <c r="K13" i="72"/>
  <c r="L13" i="72"/>
  <c r="M13" i="72"/>
  <c r="N13" i="72"/>
  <c r="O13" i="72"/>
  <c r="P13" i="72"/>
  <c r="D19" i="72"/>
  <c r="G19" i="72"/>
  <c r="H19" i="72"/>
  <c r="I19" i="72"/>
  <c r="J19" i="72"/>
  <c r="K19" i="72"/>
  <c r="L19" i="72"/>
  <c r="M19" i="72"/>
  <c r="N19" i="72"/>
  <c r="O19" i="72"/>
  <c r="P19" i="72"/>
  <c r="D25" i="72"/>
  <c r="G25" i="72"/>
  <c r="H25" i="72"/>
  <c r="I25" i="72"/>
  <c r="J25" i="72"/>
  <c r="K25" i="72"/>
  <c r="L25" i="72"/>
  <c r="M25" i="72"/>
  <c r="N25" i="72"/>
  <c r="O25" i="72"/>
  <c r="P25" i="72"/>
  <c r="D32" i="72"/>
  <c r="G32" i="72"/>
  <c r="H32" i="72"/>
  <c r="I32" i="72"/>
  <c r="J32" i="72"/>
  <c r="K32" i="72"/>
  <c r="L32" i="72"/>
  <c r="M32" i="72"/>
  <c r="N32" i="72"/>
  <c r="O32" i="72"/>
  <c r="P32" i="72"/>
  <c r="D38" i="72"/>
  <c r="G38" i="72"/>
  <c r="H38" i="72"/>
  <c r="I38" i="72"/>
  <c r="J38" i="72"/>
  <c r="K38" i="72"/>
  <c r="L38" i="72"/>
  <c r="M38" i="72"/>
  <c r="N38" i="72"/>
  <c r="O38" i="72"/>
  <c r="P38" i="72"/>
  <c r="D44" i="72"/>
  <c r="G44" i="72"/>
  <c r="H44" i="72"/>
  <c r="I44" i="72"/>
  <c r="J44" i="72"/>
  <c r="K44" i="72"/>
  <c r="L44" i="72"/>
  <c r="M44" i="72"/>
  <c r="N44" i="72"/>
  <c r="O44" i="72"/>
  <c r="P44" i="72"/>
  <c r="D50" i="72"/>
  <c r="G50" i="72"/>
  <c r="H50" i="72"/>
  <c r="I50" i="72"/>
  <c r="J50" i="72"/>
  <c r="K50" i="72"/>
  <c r="L50" i="72"/>
  <c r="M50" i="72"/>
  <c r="N50" i="72"/>
  <c r="O50" i="72"/>
  <c r="P50" i="72"/>
  <c r="D56" i="72"/>
  <c r="G56" i="72"/>
  <c r="H56" i="72"/>
  <c r="I56" i="72"/>
  <c r="J56" i="72"/>
  <c r="K56" i="72"/>
  <c r="L56" i="72"/>
  <c r="M56" i="72"/>
  <c r="N56" i="72"/>
  <c r="O56" i="72"/>
  <c r="P56" i="72"/>
  <c r="D62" i="72"/>
  <c r="G62" i="72"/>
  <c r="H62" i="72"/>
  <c r="I62" i="72"/>
  <c r="J62" i="72"/>
  <c r="K62" i="72"/>
  <c r="L62" i="72"/>
  <c r="M62" i="72"/>
  <c r="N62" i="72"/>
  <c r="O62" i="72"/>
  <c r="P62" i="72"/>
  <c r="F10" i="72"/>
  <c r="F13" i="72" s="1"/>
  <c r="F16" i="72"/>
  <c r="F19" i="72" s="1"/>
  <c r="F22" i="72"/>
  <c r="F25" i="72" s="1"/>
  <c r="F28" i="72"/>
  <c r="F32" i="72" s="1"/>
  <c r="F35" i="72"/>
  <c r="F38" i="72" s="1"/>
  <c r="F41" i="72"/>
  <c r="F44" i="72" s="1"/>
  <c r="F47" i="72"/>
  <c r="F50" i="72" s="1"/>
  <c r="F53" i="72"/>
  <c r="F56" i="72" s="1"/>
  <c r="F59" i="72"/>
  <c r="F62" i="72" s="1"/>
  <c r="S18" i="72"/>
  <c r="S17" i="72"/>
  <c r="S16" i="72"/>
  <c r="S61" i="72"/>
  <c r="S60" i="72"/>
  <c r="F60" i="72"/>
  <c r="S59" i="72"/>
  <c r="S55" i="72"/>
  <c r="S54" i="72"/>
  <c r="F54" i="72"/>
  <c r="S53" i="72"/>
  <c r="S49" i="72"/>
  <c r="S48" i="72"/>
  <c r="F48" i="72"/>
  <c r="S47" i="72"/>
  <c r="S43" i="72"/>
  <c r="S42" i="72"/>
  <c r="F42" i="72"/>
  <c r="S41" i="72"/>
  <c r="S10" i="72"/>
  <c r="S11" i="72"/>
  <c r="S12" i="72"/>
  <c r="S22" i="72"/>
  <c r="S23" i="72"/>
  <c r="S24" i="72"/>
  <c r="S28" i="72"/>
  <c r="F29" i="72"/>
  <c r="S29" i="72"/>
  <c r="F30" i="72"/>
  <c r="S30" i="72"/>
  <c r="F31" i="72"/>
  <c r="S31" i="72"/>
  <c r="S35" i="72"/>
  <c r="F36" i="72"/>
  <c r="S36" i="72"/>
  <c r="S37" i="72"/>
  <c r="E22" i="60"/>
  <c r="E35" i="60"/>
  <c r="E45" i="60"/>
  <c r="E58" i="60"/>
  <c r="F272" i="40"/>
  <c r="F48" i="40"/>
  <c r="F49" i="40"/>
  <c r="F50" i="40"/>
  <c r="F52" i="40"/>
  <c r="F53" i="40"/>
  <c r="F54" i="40"/>
  <c r="F56" i="40"/>
  <c r="F57" i="40"/>
  <c r="F58" i="40"/>
  <c r="F62" i="40"/>
  <c r="F63" i="40"/>
  <c r="F64" i="40"/>
  <c r="F66" i="40"/>
  <c r="F67" i="40"/>
  <c r="F68" i="40"/>
  <c r="F70" i="40"/>
  <c r="F71" i="40"/>
  <c r="F72" i="40"/>
  <c r="F74" i="40"/>
  <c r="F75" i="40"/>
  <c r="F76" i="40"/>
  <c r="F82" i="40"/>
  <c r="F83" i="40"/>
  <c r="F84" i="40"/>
  <c r="F86" i="40"/>
  <c r="F87" i="40"/>
  <c r="F88" i="40"/>
  <c r="F90" i="40"/>
  <c r="F91" i="40"/>
  <c r="F92" i="40"/>
  <c r="F99" i="40"/>
  <c r="F100" i="40"/>
  <c r="F101" i="40"/>
  <c r="F103" i="40"/>
  <c r="F104" i="40"/>
  <c r="F105" i="40"/>
  <c r="F107" i="40"/>
  <c r="F108" i="40"/>
  <c r="F109" i="40"/>
  <c r="F113" i="40"/>
  <c r="F114" i="40"/>
  <c r="F115" i="40"/>
  <c r="F117" i="40"/>
  <c r="F118" i="40"/>
  <c r="F119" i="40"/>
  <c r="F121" i="40"/>
  <c r="F122" i="40"/>
  <c r="F123" i="40"/>
  <c r="F125" i="40"/>
  <c r="F126" i="40"/>
  <c r="F127" i="40"/>
  <c r="F130" i="40"/>
  <c r="F131" i="40"/>
  <c r="F132" i="40"/>
  <c r="F134" i="40"/>
  <c r="F135" i="40"/>
  <c r="F136" i="40"/>
  <c r="F138" i="40"/>
  <c r="F139" i="40"/>
  <c r="F140" i="40"/>
  <c r="F142" i="40"/>
  <c r="F143" i="40"/>
  <c r="F144" i="40"/>
  <c r="F146" i="40"/>
  <c r="F147" i="40"/>
  <c r="F148" i="40"/>
  <c r="F150" i="40"/>
  <c r="F151" i="40"/>
  <c r="F152" i="40"/>
  <c r="F154" i="40"/>
  <c r="F155" i="40"/>
  <c r="F156" i="40"/>
  <c r="F158" i="40"/>
  <c r="F159" i="40"/>
  <c r="F160" i="40"/>
  <c r="F162" i="40"/>
  <c r="F163" i="40"/>
  <c r="F164" i="40"/>
  <c r="F168" i="40"/>
  <c r="F169" i="40"/>
  <c r="F170" i="40"/>
  <c r="F173" i="40"/>
  <c r="F174" i="40"/>
  <c r="F175" i="40"/>
  <c r="F177" i="40"/>
  <c r="F178" i="40"/>
  <c r="F179" i="40"/>
  <c r="F181" i="40"/>
  <c r="F182" i="40"/>
  <c r="F183" i="40"/>
  <c r="F185" i="40"/>
  <c r="F186" i="40"/>
  <c r="F187" i="40"/>
  <c r="F189" i="40"/>
  <c r="F190" i="40"/>
  <c r="F191" i="40"/>
  <c r="F193" i="40"/>
  <c r="F194" i="40"/>
  <c r="F195" i="40"/>
  <c r="F198" i="40"/>
  <c r="F199" i="40"/>
  <c r="F200" i="40"/>
  <c r="F202" i="40"/>
  <c r="F203" i="40"/>
  <c r="F204" i="40"/>
  <c r="F206" i="40"/>
  <c r="F207" i="40"/>
  <c r="F208" i="40"/>
  <c r="F211" i="40"/>
  <c r="F212" i="40"/>
  <c r="F213" i="40"/>
  <c r="F219" i="40"/>
  <c r="F220" i="40"/>
  <c r="F221" i="40"/>
  <c r="F223" i="40"/>
  <c r="F224" i="40"/>
  <c r="F225" i="40"/>
  <c r="F227" i="40"/>
  <c r="F228" i="40"/>
  <c r="F229" i="40"/>
  <c r="F231" i="40"/>
  <c r="F232" i="40"/>
  <c r="F233" i="40"/>
  <c r="F235" i="40"/>
  <c r="F236" i="40"/>
  <c r="F237" i="40"/>
  <c r="F239" i="40"/>
  <c r="F240" i="40"/>
  <c r="F241" i="40"/>
  <c r="F244" i="40"/>
  <c r="F245" i="40"/>
  <c r="F246" i="40"/>
  <c r="F248" i="40"/>
  <c r="F249" i="40"/>
  <c r="F250" i="40"/>
  <c r="F252" i="40"/>
  <c r="F253" i="40"/>
  <c r="F254" i="40"/>
  <c r="F256" i="40"/>
  <c r="F257" i="40"/>
  <c r="F258" i="40"/>
  <c r="F264" i="40"/>
  <c r="F265" i="40"/>
  <c r="F266" i="40"/>
  <c r="F268" i="40"/>
  <c r="F269" i="40"/>
  <c r="F270" i="40"/>
  <c r="F273" i="40"/>
  <c r="F274" i="40"/>
  <c r="F276" i="40"/>
  <c r="F277" i="40"/>
  <c r="F278" i="40"/>
  <c r="F32" i="40"/>
  <c r="F13" i="40"/>
  <c r="F14" i="40"/>
  <c r="F16" i="40"/>
  <c r="F17" i="40"/>
  <c r="F18" i="40"/>
  <c r="F19" i="40"/>
  <c r="F20" i="40"/>
  <c r="F22" i="40"/>
  <c r="F23" i="40"/>
  <c r="F24" i="40"/>
  <c r="F25" i="40"/>
  <c r="F26" i="40"/>
  <c r="F27" i="40"/>
  <c r="F29" i="40"/>
  <c r="F30" i="40"/>
  <c r="F31" i="40"/>
  <c r="F33" i="40"/>
  <c r="F34" i="40"/>
  <c r="F36" i="40"/>
  <c r="F37" i="40"/>
  <c r="F38" i="40"/>
  <c r="F39" i="40"/>
  <c r="F40" i="40"/>
  <c r="F288" i="40"/>
  <c r="F287" i="40"/>
  <c r="F286" i="40"/>
  <c r="F285" i="40"/>
  <c r="F284" i="40"/>
  <c r="F283" i="40"/>
  <c r="F282" i="40"/>
  <c r="D293" i="40"/>
  <c r="D42" i="40"/>
  <c r="D279" i="40"/>
  <c r="C42" i="40"/>
  <c r="C279" i="40"/>
  <c r="C293" i="40"/>
  <c r="B300" i="40"/>
  <c r="B56" i="51" s="1"/>
  <c r="B55" i="51"/>
  <c r="B295" i="40"/>
  <c r="B56" i="42" s="1"/>
  <c r="E42" i="40"/>
  <c r="E279" i="40"/>
  <c r="E293" i="40"/>
  <c r="H45" i="63"/>
  <c r="F27" i="69"/>
  <c r="E75" i="69" s="1"/>
  <c r="E27" i="69"/>
  <c r="F75" i="69" s="1"/>
  <c r="E73" i="69"/>
  <c r="D73" i="69"/>
  <c r="F73" i="69"/>
  <c r="G73" i="69"/>
  <c r="H72" i="69"/>
  <c r="H71" i="69"/>
  <c r="H70" i="69"/>
  <c r="H69" i="69"/>
  <c r="H68" i="69"/>
  <c r="H67" i="69"/>
  <c r="H66" i="69"/>
  <c r="H65" i="69"/>
  <c r="H64" i="69"/>
  <c r="F7" i="70"/>
  <c r="C7" i="70"/>
  <c r="F15" i="70"/>
  <c r="F14" i="70"/>
  <c r="F13" i="70"/>
  <c r="F12" i="70"/>
  <c r="F11" i="70"/>
  <c r="F10" i="70"/>
  <c r="D16" i="70"/>
  <c r="D42" i="70"/>
  <c r="E42" i="70"/>
  <c r="C42" i="70"/>
  <c r="F54" i="67" s="1"/>
  <c r="F56" i="67" s="1"/>
  <c r="E16" i="70"/>
  <c r="C16" i="70"/>
  <c r="D11" i="14"/>
  <c r="IS11" i="46"/>
  <c r="IS12" i="46"/>
  <c r="AW11" i="51"/>
  <c r="H11" i="53"/>
  <c r="D12" i="14"/>
  <c r="IS14" i="46"/>
  <c r="IS15" i="46"/>
  <c r="IS16" i="46"/>
  <c r="IS17" i="46"/>
  <c r="IS18" i="46"/>
  <c r="D13" i="14"/>
  <c r="IS20" i="46"/>
  <c r="IS21" i="46"/>
  <c r="IS22" i="46"/>
  <c r="IS23" i="46"/>
  <c r="AW13" i="51"/>
  <c r="AW15" i="51"/>
  <c r="AW16" i="51"/>
  <c r="AW17" i="51"/>
  <c r="AW18" i="51"/>
  <c r="H13" i="53"/>
  <c r="H14" i="53"/>
  <c r="H15" i="53"/>
  <c r="H16" i="53"/>
  <c r="H17" i="53"/>
  <c r="H18" i="53"/>
  <c r="IS24" i="46"/>
  <c r="IS25" i="46"/>
  <c r="D14" i="14"/>
  <c r="AW20" i="51"/>
  <c r="AW21" i="51"/>
  <c r="AW22" i="51"/>
  <c r="H20" i="53"/>
  <c r="H21" i="53"/>
  <c r="H22" i="53"/>
  <c r="IS27" i="46"/>
  <c r="IS28" i="46"/>
  <c r="IS29" i="46"/>
  <c r="IS30" i="46"/>
  <c r="IS31" i="46"/>
  <c r="IS32" i="46"/>
  <c r="D15" i="14"/>
  <c r="IS34" i="46"/>
  <c r="IS35" i="46"/>
  <c r="IS36" i="46"/>
  <c r="D16" i="14"/>
  <c r="IS37" i="46"/>
  <c r="AW24" i="51"/>
  <c r="AW25" i="51"/>
  <c r="AW26" i="51"/>
  <c r="H24" i="53"/>
  <c r="H25" i="53"/>
  <c r="H26" i="53"/>
  <c r="D17" i="14"/>
  <c r="IS38" i="46"/>
  <c r="AW27" i="51"/>
  <c r="H27" i="53"/>
  <c r="IS11" i="47"/>
  <c r="IS12" i="47"/>
  <c r="D24" i="14"/>
  <c r="IS14" i="47"/>
  <c r="IS15" i="47"/>
  <c r="D25" i="14"/>
  <c r="IS17" i="47"/>
  <c r="IS18" i="47"/>
  <c r="D26" i="14"/>
  <c r="IS20" i="47"/>
  <c r="IS21" i="47"/>
  <c r="D27" i="14"/>
  <c r="IS23" i="47"/>
  <c r="IS24" i="47"/>
  <c r="D28" i="14"/>
  <c r="IS26" i="47"/>
  <c r="IS27" i="47"/>
  <c r="D29" i="14"/>
  <c r="IS29" i="47"/>
  <c r="IS30" i="47"/>
  <c r="D30" i="14"/>
  <c r="IS32" i="47"/>
  <c r="IS33" i="47"/>
  <c r="D32" i="14"/>
  <c r="IS36" i="47"/>
  <c r="D33" i="14"/>
  <c r="IS37" i="47"/>
  <c r="D35" i="14"/>
  <c r="IS34" i="47"/>
  <c r="AW33" i="51"/>
  <c r="H33" i="53"/>
  <c r="D37" i="14"/>
  <c r="IS38" i="47"/>
  <c r="AW32" i="51"/>
  <c r="H32" i="53"/>
  <c r="D41" i="14"/>
  <c r="IS42" i="47"/>
  <c r="AW37" i="51"/>
  <c r="H37" i="53"/>
  <c r="D42" i="14"/>
  <c r="IS43" i="47"/>
  <c r="AW38" i="51"/>
  <c r="H38" i="53"/>
  <c r="D43" i="14"/>
  <c r="IS44" i="47"/>
  <c r="D44" i="14"/>
  <c r="IS45" i="47"/>
  <c r="AW40" i="51"/>
  <c r="H40" i="53"/>
  <c r="D45" i="14"/>
  <c r="IS46" i="47"/>
  <c r="AW41" i="51"/>
  <c r="H41" i="53"/>
  <c r="D46" i="14"/>
  <c r="IS47" i="47"/>
  <c r="AW42" i="51"/>
  <c r="H42" i="53"/>
  <c r="D47" i="14"/>
  <c r="IS52" i="47"/>
  <c r="AW43" i="51"/>
  <c r="H43" i="53"/>
  <c r="H54" i="53"/>
  <c r="D58" i="14"/>
  <c r="AW50" i="51"/>
  <c r="D54" i="14"/>
  <c r="K19" i="14"/>
  <c r="K38" i="14"/>
  <c r="K52" i="14"/>
  <c r="J19" i="14"/>
  <c r="J38" i="14"/>
  <c r="J52" i="14"/>
  <c r="I19" i="14"/>
  <c r="I38" i="14"/>
  <c r="I52" i="14"/>
  <c r="H19" i="14"/>
  <c r="H38" i="14"/>
  <c r="H52" i="14"/>
  <c r="E19" i="14"/>
  <c r="E38" i="14"/>
  <c r="E52" i="14"/>
  <c r="F19" i="14"/>
  <c r="F38" i="14"/>
  <c r="F52" i="14"/>
  <c r="G19" i="14"/>
  <c r="G38" i="14"/>
  <c r="G52" i="14"/>
  <c r="M18" i="14"/>
  <c r="M34" i="14"/>
  <c r="M36" i="14"/>
  <c r="C36" i="67" s="1"/>
  <c r="Q36" i="67" s="1"/>
  <c r="D48" i="13"/>
  <c r="L91" i="13"/>
  <c r="K73" i="13"/>
  <c r="K57" i="37" s="1"/>
  <c r="K58" i="37" s="1"/>
  <c r="J73" i="13"/>
  <c r="J57" i="37" s="1"/>
  <c r="J58" i="37" s="1"/>
  <c r="H73" i="13"/>
  <c r="H57" i="37" s="1"/>
  <c r="H58" i="37" s="1"/>
  <c r="G73" i="13"/>
  <c r="G57" i="37" s="1"/>
  <c r="G58" i="37" s="1"/>
  <c r="F73" i="13"/>
  <c r="F57" i="37" s="1"/>
  <c r="F58" i="37" s="1"/>
  <c r="E73" i="13"/>
  <c r="E57" i="37" s="1"/>
  <c r="E58" i="37" s="1"/>
  <c r="I49" i="12"/>
  <c r="K49" i="12" s="1"/>
  <c r="E22" i="12"/>
  <c r="F22" i="12"/>
  <c r="E20" i="12"/>
  <c r="F20" i="12"/>
  <c r="E13" i="12"/>
  <c r="F13" i="12"/>
  <c r="E14" i="12"/>
  <c r="F14" i="12"/>
  <c r="E15" i="12"/>
  <c r="F15" i="12"/>
  <c r="E16" i="12"/>
  <c r="F16" i="12"/>
  <c r="E17" i="12"/>
  <c r="F17" i="12"/>
  <c r="E18" i="12"/>
  <c r="F18" i="12"/>
  <c r="E19" i="12"/>
  <c r="F19" i="12"/>
  <c r="D21" i="12"/>
  <c r="E21" i="12"/>
  <c r="F21" i="12"/>
  <c r="K33" i="12"/>
  <c r="J32" i="12"/>
  <c r="K32" i="12" s="1"/>
  <c r="J30" i="12"/>
  <c r="K30" i="12" s="1"/>
  <c r="J29" i="12"/>
  <c r="K29" i="12" s="1"/>
  <c r="J28" i="12"/>
  <c r="K28" i="12" s="1"/>
  <c r="J27" i="12"/>
  <c r="K27" i="12" s="1"/>
  <c r="F42" i="12"/>
  <c r="E42" i="12"/>
  <c r="D42" i="12"/>
  <c r="C42" i="12"/>
  <c r="J31" i="12"/>
  <c r="K31" i="12" s="1"/>
  <c r="E19" i="67"/>
  <c r="E54" i="67" s="1"/>
  <c r="E56" i="67" s="1"/>
  <c r="Q34" i="67"/>
  <c r="C23" i="12" s="1"/>
  <c r="I23" i="12" s="1"/>
  <c r="K23" i="12" s="1"/>
  <c r="D67" i="11"/>
  <c r="D73" i="11"/>
  <c r="D72" i="11"/>
  <c r="G81" i="11"/>
  <c r="F81" i="11"/>
  <c r="D74" i="11"/>
  <c r="D70" i="11"/>
  <c r="D71" i="11"/>
  <c r="H32" i="54"/>
  <c r="H31" i="54"/>
  <c r="H92" i="54"/>
  <c r="H93" i="54"/>
  <c r="H94" i="54"/>
  <c r="H95" i="54"/>
  <c r="H59" i="54"/>
  <c r="H63" i="54"/>
  <c r="H64" i="54"/>
  <c r="H57" i="54"/>
  <c r="H70" i="54"/>
  <c r="H55" i="54"/>
  <c r="H56" i="54"/>
  <c r="H65" i="54"/>
  <c r="H61" i="54"/>
  <c r="H62" i="54"/>
  <c r="H71" i="54"/>
  <c r="H72" i="54"/>
  <c r="H74" i="54"/>
  <c r="H77" i="54"/>
  <c r="H14" i="54"/>
  <c r="H13" i="54"/>
  <c r="H15" i="54"/>
  <c r="H16" i="54"/>
  <c r="H18" i="54"/>
  <c r="H21" i="54"/>
  <c r="H20" i="54"/>
  <c r="H19" i="54"/>
  <c r="H25" i="54"/>
  <c r="H26" i="54"/>
  <c r="H28" i="54"/>
  <c r="H29" i="54"/>
  <c r="H33" i="54"/>
  <c r="H34" i="54"/>
  <c r="H35" i="54"/>
  <c r="H36" i="54"/>
  <c r="H37" i="54"/>
  <c r="H12" i="54"/>
  <c r="F21" i="19"/>
  <c r="F34" i="19"/>
  <c r="E21" i="19"/>
  <c r="E34" i="19"/>
  <c r="D21" i="19"/>
  <c r="D34" i="19"/>
  <c r="G21" i="19"/>
  <c r="H69" i="54"/>
  <c r="G78" i="54"/>
  <c r="G67" i="54"/>
  <c r="F78" i="54"/>
  <c r="F67" i="54"/>
  <c r="E78" i="54"/>
  <c r="E67" i="54"/>
  <c r="G22" i="54"/>
  <c r="G44" i="54" s="1"/>
  <c r="F22" i="54"/>
  <c r="F44" i="54" s="1"/>
  <c r="E22" i="54"/>
  <c r="E44" i="54" s="1"/>
  <c r="D22" i="54"/>
  <c r="D44" i="54" s="1"/>
  <c r="D67" i="54"/>
  <c r="D78" i="54"/>
  <c r="F79" i="16"/>
  <c r="E79" i="16"/>
  <c r="D79" i="16"/>
  <c r="F23" i="16"/>
  <c r="E23" i="16"/>
  <c r="D23" i="16"/>
  <c r="C23" i="16"/>
  <c r="C79" i="16"/>
  <c r="A37" i="56"/>
  <c r="A36" i="56"/>
  <c r="C54" i="56"/>
  <c r="B54" i="56"/>
  <c r="F14" i="56"/>
  <c r="G16" i="18" s="1"/>
  <c r="H16" i="18" s="1"/>
  <c r="F34" i="56"/>
  <c r="D20" i="56"/>
  <c r="D29" i="56"/>
  <c r="D34" i="56"/>
  <c r="C20" i="56"/>
  <c r="C29" i="56"/>
  <c r="C34" i="56"/>
  <c r="D54" i="56"/>
  <c r="B20" i="56"/>
  <c r="B29" i="56"/>
  <c r="B34" i="56"/>
  <c r="I27" i="28"/>
  <c r="K31" i="28"/>
  <c r="K30" i="28"/>
  <c r="K29" i="28"/>
  <c r="K28" i="28"/>
  <c r="K27" i="28"/>
  <c r="I23" i="28"/>
  <c r="I22" i="28"/>
  <c r="I21" i="28"/>
  <c r="I20" i="28"/>
  <c r="I19" i="28"/>
  <c r="I15" i="28"/>
  <c r="I14" i="28"/>
  <c r="M46" i="28"/>
  <c r="M54" i="28"/>
  <c r="G28" i="28"/>
  <c r="K20" i="28"/>
  <c r="G20" i="28"/>
  <c r="M57" i="28"/>
  <c r="M56" i="28"/>
  <c r="M55" i="28"/>
  <c r="M53" i="28"/>
  <c r="M49" i="28"/>
  <c r="M48" i="28"/>
  <c r="M47" i="28"/>
  <c r="M45" i="28"/>
  <c r="M41" i="28"/>
  <c r="M40" i="28"/>
  <c r="M39" i="28"/>
  <c r="K42" i="28"/>
  <c r="K50" i="28"/>
  <c r="K58" i="28"/>
  <c r="I42" i="28"/>
  <c r="I50" i="28"/>
  <c r="I58" i="28"/>
  <c r="G42" i="28"/>
  <c r="G50" i="28"/>
  <c r="G58" i="28"/>
  <c r="G19" i="28"/>
  <c r="K19" i="28"/>
  <c r="G21" i="28"/>
  <c r="K21" i="28"/>
  <c r="G22" i="28"/>
  <c r="K22" i="28"/>
  <c r="G23" i="28"/>
  <c r="K23" i="28"/>
  <c r="G27" i="28"/>
  <c r="G29" i="28"/>
  <c r="G30" i="28"/>
  <c r="G31" i="28"/>
  <c r="G14" i="28"/>
  <c r="K14" i="28"/>
  <c r="G15" i="28"/>
  <c r="K15" i="28"/>
  <c r="H32" i="67"/>
  <c r="H38" i="67" s="1"/>
  <c r="Q18" i="67"/>
  <c r="K8" i="68" s="1"/>
  <c r="P19" i="67"/>
  <c r="P38" i="67"/>
  <c r="P52" i="67"/>
  <c r="P56" i="67"/>
  <c r="O19" i="67"/>
  <c r="O38" i="67"/>
  <c r="O52" i="67"/>
  <c r="O56" i="67"/>
  <c r="I19" i="67"/>
  <c r="I52" i="67"/>
  <c r="J38" i="67"/>
  <c r="J19" i="67"/>
  <c r="J52" i="67"/>
  <c r="N52" i="67"/>
  <c r="N19" i="67"/>
  <c r="N38" i="67"/>
  <c r="N56" i="67"/>
  <c r="M19" i="67"/>
  <c r="M38" i="67"/>
  <c r="C70" i="77" s="1"/>
  <c r="M52" i="67"/>
  <c r="M56" i="67"/>
  <c r="L19" i="67"/>
  <c r="L38" i="67"/>
  <c r="L52" i="67"/>
  <c r="L56" i="67"/>
  <c r="K19" i="67"/>
  <c r="K52" i="67"/>
  <c r="K56" i="67"/>
  <c r="I56" i="67"/>
  <c r="H19" i="67"/>
  <c r="H52" i="67"/>
  <c r="H56" i="67"/>
  <c r="G19" i="67"/>
  <c r="G38" i="67"/>
  <c r="G52" i="67"/>
  <c r="G56" i="67"/>
  <c r="F19" i="67"/>
  <c r="F38" i="67"/>
  <c r="C54" i="15" s="1"/>
  <c r="F52" i="67"/>
  <c r="E38" i="67"/>
  <c r="E52" i="67"/>
  <c r="D56" i="67"/>
  <c r="D52" i="67"/>
  <c r="D38" i="67"/>
  <c r="AC39" i="42"/>
  <c r="AC40" i="41"/>
  <c r="AC54" i="42"/>
  <c r="AD11" i="42"/>
  <c r="AD12" i="42"/>
  <c r="AD14" i="42"/>
  <c r="AD15" i="42"/>
  <c r="AD17" i="42"/>
  <c r="AD18" i="42"/>
  <c r="AD20" i="42"/>
  <c r="AD21" i="42"/>
  <c r="AD23" i="42"/>
  <c r="AD24" i="42"/>
  <c r="AD26" i="42"/>
  <c r="AD27" i="42"/>
  <c r="AD29" i="42"/>
  <c r="AD30" i="42"/>
  <c r="AD32" i="42"/>
  <c r="AD33" i="42"/>
  <c r="AD34" i="42"/>
  <c r="AD36" i="42"/>
  <c r="AD37" i="42"/>
  <c r="AD38" i="42"/>
  <c r="AD11" i="41"/>
  <c r="AD12" i="41"/>
  <c r="AD14" i="41"/>
  <c r="AD15" i="41"/>
  <c r="AD16" i="41"/>
  <c r="AD17" i="41"/>
  <c r="AD18" i="41"/>
  <c r="AD20" i="41"/>
  <c r="AD21" i="41"/>
  <c r="AD22" i="41"/>
  <c r="AD23" i="41"/>
  <c r="AD24" i="41"/>
  <c r="AD25" i="41"/>
  <c r="AD27" i="41"/>
  <c r="AD28" i="41"/>
  <c r="AD29" i="41"/>
  <c r="AD30" i="41"/>
  <c r="AD31" i="41"/>
  <c r="AD32" i="41"/>
  <c r="AD34" i="41"/>
  <c r="AD35" i="41"/>
  <c r="AD36" i="41"/>
  <c r="AD37" i="41"/>
  <c r="AD38" i="41"/>
  <c r="AD42" i="42"/>
  <c r="AD43" i="42"/>
  <c r="AD44" i="42"/>
  <c r="AD45" i="42"/>
  <c r="AD46" i="42"/>
  <c r="AD47" i="42"/>
  <c r="AD52" i="42"/>
  <c r="AB39" i="42"/>
  <c r="AB40" i="41"/>
  <c r="AB54" i="42"/>
  <c r="AA39" i="42"/>
  <c r="AA40" i="41"/>
  <c r="AA54" i="42"/>
  <c r="Y39" i="42"/>
  <c r="Y40" i="41"/>
  <c r="Y54" i="42"/>
  <c r="Z11" i="42"/>
  <c r="Z12" i="42"/>
  <c r="Z14" i="42"/>
  <c r="Z15" i="42"/>
  <c r="Z17" i="42"/>
  <c r="Z18" i="42"/>
  <c r="Z20" i="42"/>
  <c r="Z21" i="42"/>
  <c r="Z23" i="42"/>
  <c r="Z24" i="42"/>
  <c r="Z26" i="42"/>
  <c r="Z27" i="42"/>
  <c r="Z29" i="42"/>
  <c r="Z30" i="42"/>
  <c r="Z32" i="42"/>
  <c r="Z33" i="42"/>
  <c r="Z34" i="42"/>
  <c r="Z36" i="42"/>
  <c r="Z37" i="42"/>
  <c r="Z38" i="42"/>
  <c r="Z11" i="41"/>
  <c r="Z12" i="41"/>
  <c r="Z14" i="41"/>
  <c r="Z15" i="41"/>
  <c r="Z16" i="41"/>
  <c r="Z17" i="41"/>
  <c r="Z18" i="41"/>
  <c r="Z20" i="41"/>
  <c r="Z21" i="41"/>
  <c r="Z22" i="41"/>
  <c r="Z23" i="41"/>
  <c r="Z24" i="41"/>
  <c r="Z25" i="41"/>
  <c r="Z27" i="41"/>
  <c r="Z28" i="41"/>
  <c r="Z29" i="41"/>
  <c r="Z30" i="41"/>
  <c r="Z31" i="41"/>
  <c r="Z32" i="41"/>
  <c r="Z34" i="41"/>
  <c r="Z35" i="41"/>
  <c r="Z36" i="41"/>
  <c r="Z37" i="41"/>
  <c r="Z38" i="41"/>
  <c r="Z42" i="42"/>
  <c r="Z43" i="42"/>
  <c r="Z44" i="42"/>
  <c r="Z45" i="42"/>
  <c r="Z46" i="42"/>
  <c r="Z47" i="42"/>
  <c r="Z52" i="42"/>
  <c r="X39" i="42"/>
  <c r="X40" i="41"/>
  <c r="X54" i="42"/>
  <c r="W39" i="42"/>
  <c r="W40" i="41"/>
  <c r="W54" i="42"/>
  <c r="U39" i="42"/>
  <c r="U40" i="41"/>
  <c r="U54" i="42"/>
  <c r="V11" i="42"/>
  <c r="V12" i="42"/>
  <c r="V14" i="42"/>
  <c r="V15" i="42"/>
  <c r="V17" i="42"/>
  <c r="V18" i="42"/>
  <c r="V20" i="42"/>
  <c r="V21" i="42"/>
  <c r="V23" i="42"/>
  <c r="V24" i="42"/>
  <c r="V26" i="42"/>
  <c r="V27" i="42"/>
  <c r="V29" i="42"/>
  <c r="V30" i="42"/>
  <c r="V32" i="42"/>
  <c r="V33" i="42"/>
  <c r="V34" i="42"/>
  <c r="V36" i="42"/>
  <c r="V37" i="42"/>
  <c r="V38" i="42"/>
  <c r="V11" i="41"/>
  <c r="V12" i="41"/>
  <c r="V14" i="41"/>
  <c r="V15" i="41"/>
  <c r="V16" i="41"/>
  <c r="V17" i="41"/>
  <c r="V18" i="41"/>
  <c r="V20" i="41"/>
  <c r="V21" i="41"/>
  <c r="V22" i="41"/>
  <c r="V23" i="41"/>
  <c r="V24" i="41"/>
  <c r="V25" i="41"/>
  <c r="V27" i="41"/>
  <c r="V28" i="41"/>
  <c r="V29" i="41"/>
  <c r="V30" i="41"/>
  <c r="V31" i="41"/>
  <c r="V32" i="41"/>
  <c r="V34" i="41"/>
  <c r="V35" i="41"/>
  <c r="V36" i="41"/>
  <c r="V37" i="41"/>
  <c r="V38" i="41"/>
  <c r="V42" i="42"/>
  <c r="V43" i="42"/>
  <c r="V44" i="42"/>
  <c r="V45" i="42"/>
  <c r="V46" i="42"/>
  <c r="V47" i="42"/>
  <c r="V52" i="42"/>
  <c r="T39" i="42"/>
  <c r="T40" i="41"/>
  <c r="T54" i="42"/>
  <c r="S39" i="42"/>
  <c r="S40" i="41"/>
  <c r="S54" i="42"/>
  <c r="Q39" i="42"/>
  <c r="Q40" i="41"/>
  <c r="Q54" i="42"/>
  <c r="R11" i="42"/>
  <c r="R12" i="42"/>
  <c r="R14" i="42"/>
  <c r="R15" i="42"/>
  <c r="R17" i="42"/>
  <c r="R18" i="42"/>
  <c r="R20" i="42"/>
  <c r="R21" i="42"/>
  <c r="R23" i="42"/>
  <c r="R24" i="42"/>
  <c r="R26" i="42"/>
  <c r="R27" i="42"/>
  <c r="R29" i="42"/>
  <c r="R30" i="42"/>
  <c r="R32" i="42"/>
  <c r="R33" i="42"/>
  <c r="R34" i="42"/>
  <c r="R36" i="42"/>
  <c r="R37" i="42"/>
  <c r="R38" i="42"/>
  <c r="R11" i="41"/>
  <c r="R12" i="41"/>
  <c r="R14" i="41"/>
  <c r="R15" i="41"/>
  <c r="R16" i="41"/>
  <c r="R17" i="41"/>
  <c r="R18" i="41"/>
  <c r="R20" i="41"/>
  <c r="R21" i="41"/>
  <c r="R22" i="41"/>
  <c r="R23" i="41"/>
  <c r="R24" i="41"/>
  <c r="R25" i="41"/>
  <c r="R27" i="41"/>
  <c r="R28" i="41"/>
  <c r="R29" i="41"/>
  <c r="R30" i="41"/>
  <c r="R31" i="41"/>
  <c r="R32" i="41"/>
  <c r="R34" i="41"/>
  <c r="R35" i="41"/>
  <c r="R36" i="41"/>
  <c r="R37" i="41"/>
  <c r="R38" i="41"/>
  <c r="R42" i="42"/>
  <c r="R43" i="42"/>
  <c r="R44" i="42"/>
  <c r="R45" i="42"/>
  <c r="R46" i="42"/>
  <c r="R47" i="42"/>
  <c r="R52" i="42"/>
  <c r="P39" i="42"/>
  <c r="P40" i="41"/>
  <c r="P54" i="42"/>
  <c r="O39" i="42"/>
  <c r="O40" i="41"/>
  <c r="O54" i="42"/>
  <c r="N11" i="42"/>
  <c r="N12" i="42"/>
  <c r="N14" i="42"/>
  <c r="N15" i="42"/>
  <c r="N17" i="42"/>
  <c r="N18" i="42"/>
  <c r="N20" i="42"/>
  <c r="N21" i="42"/>
  <c r="N23" i="42"/>
  <c r="N24" i="42"/>
  <c r="N26" i="42"/>
  <c r="N27" i="42"/>
  <c r="N29" i="42"/>
  <c r="N30" i="42"/>
  <c r="N32" i="42"/>
  <c r="N33" i="42"/>
  <c r="N34" i="42"/>
  <c r="N36" i="42"/>
  <c r="N37" i="42"/>
  <c r="N38" i="42"/>
  <c r="N11" i="41"/>
  <c r="N12" i="41"/>
  <c r="N14" i="41"/>
  <c r="N15" i="41"/>
  <c r="N16" i="41"/>
  <c r="N17" i="41"/>
  <c r="N18" i="41"/>
  <c r="N20" i="41"/>
  <c r="N21" i="41"/>
  <c r="N22" i="41"/>
  <c r="N23" i="41"/>
  <c r="N24" i="41"/>
  <c r="N25" i="41"/>
  <c r="N27" i="41"/>
  <c r="N28" i="41"/>
  <c r="N29" i="41"/>
  <c r="N30" i="41"/>
  <c r="N31" i="41"/>
  <c r="N32" i="41"/>
  <c r="N34" i="41"/>
  <c r="N35" i="41"/>
  <c r="N36" i="41"/>
  <c r="N37" i="41"/>
  <c r="N38" i="41"/>
  <c r="N42" i="42"/>
  <c r="N43" i="42"/>
  <c r="N44" i="42"/>
  <c r="N45" i="42"/>
  <c r="N46" i="42"/>
  <c r="N47" i="42"/>
  <c r="N52" i="42"/>
  <c r="L39" i="42"/>
  <c r="L40" i="41"/>
  <c r="L54" i="42"/>
  <c r="K39" i="42"/>
  <c r="K40" i="41"/>
  <c r="K54" i="42"/>
  <c r="J11" i="42"/>
  <c r="J12" i="42"/>
  <c r="J14" i="42"/>
  <c r="J15" i="42"/>
  <c r="J17" i="42"/>
  <c r="J18" i="42"/>
  <c r="J20" i="42"/>
  <c r="J21" i="42"/>
  <c r="J23" i="42"/>
  <c r="J24" i="42"/>
  <c r="J26" i="42"/>
  <c r="J27" i="42"/>
  <c r="J29" i="42"/>
  <c r="J30" i="42"/>
  <c r="J32" i="42"/>
  <c r="J33" i="42"/>
  <c r="J34" i="42"/>
  <c r="J36" i="42"/>
  <c r="J37" i="42"/>
  <c r="J38" i="42"/>
  <c r="J11" i="41"/>
  <c r="J12" i="41"/>
  <c r="J14" i="41"/>
  <c r="J15" i="41"/>
  <c r="J16" i="41"/>
  <c r="J17" i="41"/>
  <c r="J18" i="41"/>
  <c r="J20" i="41"/>
  <c r="J21" i="41"/>
  <c r="J22" i="41"/>
  <c r="J23" i="41"/>
  <c r="J24" i="41"/>
  <c r="J25" i="41"/>
  <c r="J27" i="41"/>
  <c r="J28" i="41"/>
  <c r="J29" i="41"/>
  <c r="J30" i="41"/>
  <c r="J31" i="41"/>
  <c r="J32" i="41"/>
  <c r="J34" i="41"/>
  <c r="J35" i="41"/>
  <c r="J36" i="41"/>
  <c r="J37" i="41"/>
  <c r="J38" i="41"/>
  <c r="J42" i="42"/>
  <c r="J43" i="42"/>
  <c r="J44" i="42"/>
  <c r="J45" i="42"/>
  <c r="J46" i="42"/>
  <c r="J47" i="42"/>
  <c r="J52" i="42"/>
  <c r="H39" i="42"/>
  <c r="H40" i="41"/>
  <c r="H54" i="42"/>
  <c r="G39" i="42"/>
  <c r="G40" i="41"/>
  <c r="G54" i="42"/>
  <c r="F11" i="42"/>
  <c r="F12" i="42"/>
  <c r="F14" i="42"/>
  <c r="F15" i="42"/>
  <c r="F17" i="42"/>
  <c r="F18" i="42"/>
  <c r="F20" i="42"/>
  <c r="F21" i="42"/>
  <c r="F23" i="42"/>
  <c r="F24" i="42"/>
  <c r="F26" i="42"/>
  <c r="F27" i="42"/>
  <c r="F29" i="42"/>
  <c r="F30" i="42"/>
  <c r="F32" i="42"/>
  <c r="F33" i="42"/>
  <c r="F34" i="42"/>
  <c r="F36" i="42"/>
  <c r="F37" i="42"/>
  <c r="F38" i="42"/>
  <c r="F11" i="41"/>
  <c r="F12" i="41"/>
  <c r="F14" i="41"/>
  <c r="F15" i="41"/>
  <c r="F16" i="41"/>
  <c r="F17" i="41"/>
  <c r="F18" i="41"/>
  <c r="F20" i="41"/>
  <c r="F21" i="41"/>
  <c r="F22" i="41"/>
  <c r="F23" i="41"/>
  <c r="F24" i="41"/>
  <c r="F25" i="41"/>
  <c r="F27" i="41"/>
  <c r="F28" i="41"/>
  <c r="F29" i="41"/>
  <c r="F30" i="41"/>
  <c r="F31" i="41"/>
  <c r="F32" i="41"/>
  <c r="F34" i="41"/>
  <c r="F35" i="41"/>
  <c r="F36" i="41"/>
  <c r="F37" i="41"/>
  <c r="F38" i="41"/>
  <c r="F42" i="42"/>
  <c r="F43" i="42"/>
  <c r="F44" i="42"/>
  <c r="F45" i="42"/>
  <c r="F46" i="42"/>
  <c r="F47" i="42"/>
  <c r="F52" i="42"/>
  <c r="D39" i="42"/>
  <c r="D40" i="41"/>
  <c r="D54" i="42"/>
  <c r="C39" i="42"/>
  <c r="C40" i="41"/>
  <c r="C54" i="42"/>
  <c r="M39" i="42"/>
  <c r="M40" i="41"/>
  <c r="M54" i="42"/>
  <c r="I39" i="42"/>
  <c r="I40" i="41"/>
  <c r="I54" i="42"/>
  <c r="E39" i="42"/>
  <c r="E40" i="41"/>
  <c r="E54" i="42"/>
  <c r="C34" i="51"/>
  <c r="G34" i="51"/>
  <c r="K34" i="51"/>
  <c r="O34" i="51"/>
  <c r="S34" i="51"/>
  <c r="W34" i="51"/>
  <c r="AA34" i="51"/>
  <c r="AE34" i="51"/>
  <c r="AI34" i="51"/>
  <c r="AM34" i="51"/>
  <c r="AQ34" i="51"/>
  <c r="AT10" i="51"/>
  <c r="AT11" i="51"/>
  <c r="AT13" i="51"/>
  <c r="AT14" i="51"/>
  <c r="AT15" i="51"/>
  <c r="AT16" i="51"/>
  <c r="AT17" i="51"/>
  <c r="AT18" i="51"/>
  <c r="AT20" i="51"/>
  <c r="AT21" i="51"/>
  <c r="AT22" i="51"/>
  <c r="AT24" i="51"/>
  <c r="AT25" i="51"/>
  <c r="AT26" i="51"/>
  <c r="AT27" i="51"/>
  <c r="AT32" i="51"/>
  <c r="AT33" i="51"/>
  <c r="AT37" i="51"/>
  <c r="AT38" i="51"/>
  <c r="AT40" i="51"/>
  <c r="AT41" i="51"/>
  <c r="AT42" i="51"/>
  <c r="AT43" i="51"/>
  <c r="AS29" i="51"/>
  <c r="AS34" i="51"/>
  <c r="AS48" i="51"/>
  <c r="AR29" i="51"/>
  <c r="AR34" i="51"/>
  <c r="AR48" i="51"/>
  <c r="AQ29" i="51"/>
  <c r="AQ48" i="51"/>
  <c r="AP10" i="51"/>
  <c r="AP11" i="51"/>
  <c r="AP13" i="51"/>
  <c r="AP14" i="51"/>
  <c r="AP15" i="51"/>
  <c r="AP16" i="51"/>
  <c r="AP17" i="51"/>
  <c r="AP18" i="51"/>
  <c r="AP20" i="51"/>
  <c r="AP21" i="51"/>
  <c r="AP22" i="51"/>
  <c r="AP24" i="51"/>
  <c r="AP25" i="51"/>
  <c r="AP26" i="51"/>
  <c r="AP27" i="51"/>
  <c r="AP32" i="51"/>
  <c r="AP33" i="51"/>
  <c r="AP37" i="51"/>
  <c r="AP38" i="51"/>
  <c r="AP40" i="51"/>
  <c r="AP41" i="51"/>
  <c r="AP42" i="51"/>
  <c r="AP43" i="51"/>
  <c r="AO29" i="51"/>
  <c r="AO34" i="51"/>
  <c r="AO48" i="51"/>
  <c r="AN29" i="51"/>
  <c r="AN34" i="51"/>
  <c r="AN48" i="51"/>
  <c r="AM29" i="51"/>
  <c r="AM48" i="51"/>
  <c r="AL10" i="51"/>
  <c r="AL11" i="51"/>
  <c r="AL13" i="51"/>
  <c r="AL14" i="51"/>
  <c r="AL15" i="51"/>
  <c r="AL16" i="51"/>
  <c r="AL17" i="51"/>
  <c r="AL18" i="51"/>
  <c r="AL20" i="51"/>
  <c r="AL21" i="51"/>
  <c r="AL22" i="51"/>
  <c r="AL24" i="51"/>
  <c r="AL25" i="51"/>
  <c r="AL26" i="51"/>
  <c r="AL27" i="51"/>
  <c r="AL32" i="51"/>
  <c r="AL33" i="51"/>
  <c r="AL37" i="51"/>
  <c r="AL38" i="51"/>
  <c r="AL40" i="51"/>
  <c r="AL41" i="51"/>
  <c r="AL42" i="51"/>
  <c r="AL43" i="51"/>
  <c r="AK29" i="51"/>
  <c r="AK34" i="51"/>
  <c r="AK48" i="51"/>
  <c r="AJ29" i="51"/>
  <c r="AJ34" i="51"/>
  <c r="AJ48" i="51"/>
  <c r="AI29" i="51"/>
  <c r="AI48" i="51"/>
  <c r="AH10" i="51"/>
  <c r="AH11" i="51"/>
  <c r="AH13" i="51"/>
  <c r="AH14" i="51"/>
  <c r="AH15" i="51"/>
  <c r="AH16" i="51"/>
  <c r="AH17" i="51"/>
  <c r="AH18" i="51"/>
  <c r="AH20" i="51"/>
  <c r="AH21" i="51"/>
  <c r="AH22" i="51"/>
  <c r="AH24" i="51"/>
  <c r="AH25" i="51"/>
  <c r="AH26" i="51"/>
  <c r="AH27" i="51"/>
  <c r="AH32" i="51"/>
  <c r="AH33" i="51"/>
  <c r="AH37" i="51"/>
  <c r="AH38" i="51"/>
  <c r="AH40" i="51"/>
  <c r="AH41" i="51"/>
  <c r="AH42" i="51"/>
  <c r="AH43" i="51"/>
  <c r="AG29" i="51"/>
  <c r="AG34" i="51"/>
  <c r="AG48" i="51"/>
  <c r="AF29" i="51"/>
  <c r="AF34" i="51"/>
  <c r="AF48" i="51"/>
  <c r="AE29" i="51"/>
  <c r="AE48" i="51"/>
  <c r="AD10" i="51"/>
  <c r="AD11" i="51"/>
  <c r="AD13" i="51"/>
  <c r="AD14" i="51"/>
  <c r="AD15" i="51"/>
  <c r="AD16" i="51"/>
  <c r="AD17" i="51"/>
  <c r="AD18" i="51"/>
  <c r="AD20" i="51"/>
  <c r="AD21" i="51"/>
  <c r="AD22" i="51"/>
  <c r="AD24" i="51"/>
  <c r="AD25" i="51"/>
  <c r="AD26" i="51"/>
  <c r="AD27" i="51"/>
  <c r="AD32" i="51"/>
  <c r="AD33" i="51"/>
  <c r="AD37" i="51"/>
  <c r="AD38" i="51"/>
  <c r="AD40" i="51"/>
  <c r="AD41" i="51"/>
  <c r="AD42" i="51"/>
  <c r="AD43" i="51"/>
  <c r="AC29" i="51"/>
  <c r="AC34" i="51"/>
  <c r="AC48" i="51"/>
  <c r="AB29" i="51"/>
  <c r="AB34" i="51"/>
  <c r="AB48" i="51"/>
  <c r="AA29" i="51"/>
  <c r="AA48" i="51"/>
  <c r="Z10" i="51"/>
  <c r="Z11" i="51"/>
  <c r="Z13" i="51"/>
  <c r="Z14" i="51"/>
  <c r="Z15" i="51"/>
  <c r="Z16" i="51"/>
  <c r="Z17" i="51"/>
  <c r="Z18" i="51"/>
  <c r="Z20" i="51"/>
  <c r="Z21" i="51"/>
  <c r="Z22" i="51"/>
  <c r="Z24" i="51"/>
  <c r="Z25" i="51"/>
  <c r="Z26" i="51"/>
  <c r="Z27" i="51"/>
  <c r="Z32" i="51"/>
  <c r="Z33" i="51"/>
  <c r="Z37" i="51"/>
  <c r="Z38" i="51"/>
  <c r="Z40" i="51"/>
  <c r="Z41" i="51"/>
  <c r="Z42" i="51"/>
  <c r="Z43" i="51"/>
  <c r="Y29" i="51"/>
  <c r="Y34" i="51"/>
  <c r="Y48" i="51"/>
  <c r="X29" i="51"/>
  <c r="X34" i="51"/>
  <c r="X48" i="51"/>
  <c r="W29" i="51"/>
  <c r="W48" i="51"/>
  <c r="V10" i="51"/>
  <c r="V11" i="51"/>
  <c r="V13" i="51"/>
  <c r="V14" i="51"/>
  <c r="V15" i="51"/>
  <c r="V16" i="51"/>
  <c r="V17" i="51"/>
  <c r="V18" i="51"/>
  <c r="V20" i="51"/>
  <c r="V21" i="51"/>
  <c r="V22" i="51"/>
  <c r="V24" i="51"/>
  <c r="V25" i="51"/>
  <c r="V26" i="51"/>
  <c r="V27" i="51"/>
  <c r="V32" i="51"/>
  <c r="V33" i="51"/>
  <c r="V37" i="51"/>
  <c r="V38" i="51"/>
  <c r="V40" i="51"/>
  <c r="V41" i="51"/>
  <c r="V42" i="51"/>
  <c r="V43" i="51"/>
  <c r="U29" i="51"/>
  <c r="U34" i="51"/>
  <c r="U48" i="51"/>
  <c r="T29" i="51"/>
  <c r="T34" i="51"/>
  <c r="T48" i="51"/>
  <c r="S29" i="51"/>
  <c r="S48" i="51"/>
  <c r="R10" i="51"/>
  <c r="R11" i="51"/>
  <c r="R13" i="51"/>
  <c r="R14" i="51"/>
  <c r="R15" i="51"/>
  <c r="R16" i="51"/>
  <c r="R17" i="51"/>
  <c r="R18" i="51"/>
  <c r="R20" i="51"/>
  <c r="R21" i="51"/>
  <c r="R22" i="51"/>
  <c r="R24" i="51"/>
  <c r="R25" i="51"/>
  <c r="R26" i="51"/>
  <c r="R27" i="51"/>
  <c r="R32" i="51"/>
  <c r="R33" i="51"/>
  <c r="R37" i="51"/>
  <c r="R38" i="51"/>
  <c r="R40" i="51"/>
  <c r="R41" i="51"/>
  <c r="R42" i="51"/>
  <c r="R43" i="51"/>
  <c r="Q29" i="51"/>
  <c r="Q34" i="51"/>
  <c r="Q48" i="51"/>
  <c r="P29" i="51"/>
  <c r="P34" i="51"/>
  <c r="P48" i="51"/>
  <c r="O29" i="51"/>
  <c r="O35" i="51" s="1"/>
  <c r="O48" i="51"/>
  <c r="N10" i="51"/>
  <c r="N11" i="51"/>
  <c r="N13" i="51"/>
  <c r="N14" i="51"/>
  <c r="N15" i="51"/>
  <c r="N16" i="51"/>
  <c r="N17" i="51"/>
  <c r="N18" i="51"/>
  <c r="N20" i="51"/>
  <c r="N21" i="51"/>
  <c r="N22" i="51"/>
  <c r="N24" i="51"/>
  <c r="N25" i="51"/>
  <c r="N26" i="51"/>
  <c r="N27" i="51"/>
  <c r="N32" i="51"/>
  <c r="N33" i="51"/>
  <c r="N37" i="51"/>
  <c r="N38" i="51"/>
  <c r="N40" i="51"/>
  <c r="N41" i="51"/>
  <c r="N42" i="51"/>
  <c r="N43" i="51"/>
  <c r="M29" i="51"/>
  <c r="M34" i="51"/>
  <c r="M48" i="51"/>
  <c r="L29" i="51"/>
  <c r="L34" i="51"/>
  <c r="L48" i="51"/>
  <c r="K29" i="51"/>
  <c r="K48" i="51"/>
  <c r="J10" i="51"/>
  <c r="J11" i="51"/>
  <c r="J13" i="51"/>
  <c r="J14" i="51"/>
  <c r="J15" i="51"/>
  <c r="J16" i="51"/>
  <c r="J17" i="51"/>
  <c r="J18" i="51"/>
  <c r="J20" i="51"/>
  <c r="J21" i="51"/>
  <c r="J22" i="51"/>
  <c r="J24" i="51"/>
  <c r="J25" i="51"/>
  <c r="J26" i="51"/>
  <c r="J27" i="51"/>
  <c r="J32" i="51"/>
  <c r="J33" i="51"/>
  <c r="J37" i="51"/>
  <c r="J38" i="51"/>
  <c r="J40" i="51"/>
  <c r="J41" i="51"/>
  <c r="J42" i="51"/>
  <c r="J43" i="51"/>
  <c r="I29" i="51"/>
  <c r="I34" i="51"/>
  <c r="I48" i="51"/>
  <c r="H29" i="51"/>
  <c r="H34" i="51"/>
  <c r="H48" i="51"/>
  <c r="G29" i="51"/>
  <c r="G48" i="51"/>
  <c r="F10" i="51"/>
  <c r="F11" i="51"/>
  <c r="F13" i="51"/>
  <c r="F14" i="51"/>
  <c r="F15" i="51"/>
  <c r="F16" i="51"/>
  <c r="F17" i="51"/>
  <c r="F18" i="51"/>
  <c r="F20" i="51"/>
  <c r="F21" i="51"/>
  <c r="F22" i="51"/>
  <c r="F24" i="51"/>
  <c r="F25" i="51"/>
  <c r="F26" i="51"/>
  <c r="F27" i="51"/>
  <c r="F32" i="51"/>
  <c r="F33" i="51"/>
  <c r="F37" i="51"/>
  <c r="F38" i="51"/>
  <c r="F40" i="51"/>
  <c r="F41" i="51"/>
  <c r="F42" i="51"/>
  <c r="F43" i="51"/>
  <c r="D29" i="51"/>
  <c r="D34" i="51"/>
  <c r="D48" i="51"/>
  <c r="C29" i="51"/>
  <c r="C48" i="51"/>
  <c r="E29" i="51"/>
  <c r="E34" i="51"/>
  <c r="E48" i="51"/>
  <c r="AV43" i="51"/>
  <c r="AV42" i="51"/>
  <c r="AV41" i="51"/>
  <c r="AV40" i="51"/>
  <c r="AV38" i="51"/>
  <c r="AV37" i="51"/>
  <c r="AV33" i="51"/>
  <c r="AV32" i="51"/>
  <c r="AV27" i="51"/>
  <c r="AV26" i="51"/>
  <c r="AV25" i="51"/>
  <c r="AV24" i="51"/>
  <c r="AV22" i="51"/>
  <c r="AV21" i="51"/>
  <c r="AV20" i="51"/>
  <c r="AV18" i="51"/>
  <c r="AV17" i="51"/>
  <c r="AV16" i="51"/>
  <c r="AV15" i="51"/>
  <c r="AW14" i="51"/>
  <c r="AV14" i="51"/>
  <c r="AV13" i="51"/>
  <c r="AV11" i="51"/>
  <c r="AU43" i="51"/>
  <c r="AU42" i="51"/>
  <c r="AU41" i="51"/>
  <c r="AU40" i="51"/>
  <c r="AU38" i="51"/>
  <c r="AU37" i="51"/>
  <c r="AU33" i="51"/>
  <c r="AU32" i="51"/>
  <c r="AU27" i="51"/>
  <c r="AU26" i="51"/>
  <c r="AU25" i="51"/>
  <c r="AU24" i="51"/>
  <c r="AU22" i="51"/>
  <c r="AU21" i="51"/>
  <c r="AU20" i="51"/>
  <c r="AU18" i="51"/>
  <c r="AU17" i="51"/>
  <c r="AU16" i="51"/>
  <c r="AU15" i="51"/>
  <c r="AU14" i="51"/>
  <c r="AU13" i="51"/>
  <c r="AU11" i="51"/>
  <c r="AW10" i="51"/>
  <c r="AV10" i="51"/>
  <c r="AU10" i="51"/>
  <c r="Z10" i="49"/>
  <c r="Z11" i="49"/>
  <c r="Z13" i="49"/>
  <c r="Z14" i="49"/>
  <c r="Z16" i="49"/>
  <c r="Z17" i="49"/>
  <c r="Z19" i="49"/>
  <c r="Z21" i="49"/>
  <c r="Z23" i="49"/>
  <c r="Z24" i="49"/>
  <c r="Z25" i="49"/>
  <c r="V10" i="49"/>
  <c r="V11" i="49"/>
  <c r="V13" i="49"/>
  <c r="V14" i="49"/>
  <c r="V16" i="49"/>
  <c r="V17" i="49"/>
  <c r="V19" i="49"/>
  <c r="V21" i="49"/>
  <c r="V23" i="49"/>
  <c r="V24" i="49"/>
  <c r="V25" i="49"/>
  <c r="R10" i="49"/>
  <c r="R11" i="49"/>
  <c r="R13" i="49"/>
  <c r="R14" i="49"/>
  <c r="R16" i="49"/>
  <c r="R17" i="49"/>
  <c r="R19" i="49"/>
  <c r="R21" i="49"/>
  <c r="R23" i="49"/>
  <c r="R24" i="49"/>
  <c r="R25" i="49"/>
  <c r="N10" i="49"/>
  <c r="N11" i="49"/>
  <c r="N13" i="49"/>
  <c r="N14" i="49"/>
  <c r="N16" i="49"/>
  <c r="N17" i="49"/>
  <c r="N19" i="49"/>
  <c r="N21" i="49"/>
  <c r="N23" i="49"/>
  <c r="N24" i="49"/>
  <c r="N25" i="49"/>
  <c r="N34" i="49"/>
  <c r="J10" i="49"/>
  <c r="J11" i="49"/>
  <c r="J13" i="49"/>
  <c r="J14" i="49"/>
  <c r="J16" i="49"/>
  <c r="J17" i="49"/>
  <c r="J19" i="49"/>
  <c r="J21" i="49"/>
  <c r="J23" i="49"/>
  <c r="J24" i="49"/>
  <c r="J25" i="49"/>
  <c r="F10" i="49"/>
  <c r="F11" i="49"/>
  <c r="F13" i="49"/>
  <c r="F14" i="49"/>
  <c r="F16" i="49"/>
  <c r="F17" i="49"/>
  <c r="F19" i="49"/>
  <c r="F21" i="49"/>
  <c r="F23" i="49"/>
  <c r="F24" i="49"/>
  <c r="F25" i="49"/>
  <c r="F31" i="49"/>
  <c r="AT31" i="49" s="1"/>
  <c r="F37" i="49"/>
  <c r="F38" i="49"/>
  <c r="J37" i="49"/>
  <c r="J38" i="49"/>
  <c r="N37" i="49"/>
  <c r="N38" i="49"/>
  <c r="R37" i="49"/>
  <c r="R38" i="49"/>
  <c r="V37" i="49"/>
  <c r="V38" i="49"/>
  <c r="Z37" i="49"/>
  <c r="Z38" i="49"/>
  <c r="C27" i="49"/>
  <c r="C34" i="49"/>
  <c r="C44" i="49"/>
  <c r="G27" i="49"/>
  <c r="G34" i="49"/>
  <c r="G44" i="49"/>
  <c r="K27" i="49"/>
  <c r="K34" i="49"/>
  <c r="K44" i="49"/>
  <c r="O27" i="49"/>
  <c r="O34" i="49"/>
  <c r="O44" i="49"/>
  <c r="S27" i="49"/>
  <c r="S34" i="49"/>
  <c r="S44" i="49"/>
  <c r="W27" i="49"/>
  <c r="W34" i="49"/>
  <c r="W44" i="49"/>
  <c r="D27" i="49"/>
  <c r="D34" i="49"/>
  <c r="D44" i="49"/>
  <c r="H27" i="49"/>
  <c r="H34" i="49"/>
  <c r="H44" i="49"/>
  <c r="L27" i="49"/>
  <c r="L34" i="49"/>
  <c r="L44" i="49"/>
  <c r="P27" i="49"/>
  <c r="P34" i="49"/>
  <c r="P44" i="49"/>
  <c r="T27" i="49"/>
  <c r="T34" i="49"/>
  <c r="T44" i="49"/>
  <c r="X27" i="49"/>
  <c r="X34" i="49"/>
  <c r="X44" i="49"/>
  <c r="Y27" i="49"/>
  <c r="Y34" i="49"/>
  <c r="Y44" i="49"/>
  <c r="U27" i="49"/>
  <c r="U34" i="49"/>
  <c r="U44" i="49"/>
  <c r="Q27" i="49"/>
  <c r="Q34" i="49"/>
  <c r="Q44" i="49"/>
  <c r="M27" i="49"/>
  <c r="M34" i="49"/>
  <c r="M44" i="49"/>
  <c r="I27" i="49"/>
  <c r="I34" i="49"/>
  <c r="I44" i="49"/>
  <c r="E27" i="49"/>
  <c r="E34" i="49"/>
  <c r="E44" i="49"/>
  <c r="BO40" i="46"/>
  <c r="BO39" i="47"/>
  <c r="BN11" i="47"/>
  <c r="E39" i="47"/>
  <c r="E40" i="46"/>
  <c r="E54" i="47"/>
  <c r="I39" i="47"/>
  <c r="I40" i="46"/>
  <c r="I54" i="47"/>
  <c r="M39" i="47"/>
  <c r="M40" i="46"/>
  <c r="M54" i="47"/>
  <c r="Q39" i="47"/>
  <c r="Q40" i="46"/>
  <c r="Q54" i="47"/>
  <c r="U39" i="47"/>
  <c r="U40" i="46"/>
  <c r="U54" i="47"/>
  <c r="Y39" i="47"/>
  <c r="Y40" i="46"/>
  <c r="Y54" i="47"/>
  <c r="AC39" i="47"/>
  <c r="AC40" i="46"/>
  <c r="AC54" i="47"/>
  <c r="AG39" i="47"/>
  <c r="AG40" i="46"/>
  <c r="AG54" i="47"/>
  <c r="AK39" i="47"/>
  <c r="AK40" i="46"/>
  <c r="AK54" i="47"/>
  <c r="AO39" i="47"/>
  <c r="AO40" i="46"/>
  <c r="AO54" i="47"/>
  <c r="AS39" i="47"/>
  <c r="AS40" i="46"/>
  <c r="AS54" i="47"/>
  <c r="AW39" i="47"/>
  <c r="AW40" i="46"/>
  <c r="AW54" i="47"/>
  <c r="BA39" i="47"/>
  <c r="BA40" i="46"/>
  <c r="BA54" i="47"/>
  <c r="BE39" i="47"/>
  <c r="BE40" i="46"/>
  <c r="BE54" i="47"/>
  <c r="BI39" i="47"/>
  <c r="BI40" i="46"/>
  <c r="BI54" i="47"/>
  <c r="BM39" i="47"/>
  <c r="BM40" i="46"/>
  <c r="BM54" i="47"/>
  <c r="BQ39" i="47"/>
  <c r="BQ40" i="46"/>
  <c r="BQ54" i="47"/>
  <c r="BU39" i="47"/>
  <c r="BU40" i="46"/>
  <c r="BU54" i="47"/>
  <c r="BY39" i="47"/>
  <c r="BY40" i="46"/>
  <c r="BY54" i="47"/>
  <c r="CC39" i="47"/>
  <c r="CC40" i="46"/>
  <c r="CC54" i="47"/>
  <c r="CG39" i="47"/>
  <c r="CG40" i="46"/>
  <c r="CG54" i="47"/>
  <c r="CK39" i="47"/>
  <c r="CK40" i="46"/>
  <c r="CK54" i="47"/>
  <c r="CO39" i="47"/>
  <c r="CO40" i="46"/>
  <c r="CO54" i="47"/>
  <c r="CS39" i="47"/>
  <c r="CS40" i="46"/>
  <c r="CS54" i="47"/>
  <c r="CW39" i="47"/>
  <c r="CW40" i="46"/>
  <c r="CW54" i="47"/>
  <c r="DA39" i="47"/>
  <c r="DA40" i="46"/>
  <c r="DA54" i="47"/>
  <c r="DE39" i="47"/>
  <c r="DE40" i="46"/>
  <c r="DE54" i="47"/>
  <c r="DI39" i="47"/>
  <c r="DI40" i="46"/>
  <c r="DI40" i="47" s="1"/>
  <c r="DI54" i="47"/>
  <c r="DM39" i="47"/>
  <c r="DM40" i="46"/>
  <c r="DM54" i="47"/>
  <c r="DQ39" i="47"/>
  <c r="DQ40" i="46"/>
  <c r="DQ54" i="47"/>
  <c r="DU39" i="47"/>
  <c r="DU40" i="46"/>
  <c r="DU54" i="47"/>
  <c r="DY39" i="47"/>
  <c r="DY40" i="46"/>
  <c r="DY54" i="47"/>
  <c r="EC39" i="47"/>
  <c r="EC40" i="46"/>
  <c r="EC54" i="47"/>
  <c r="EG39" i="47"/>
  <c r="EG40" i="46"/>
  <c r="EG54" i="47"/>
  <c r="EK39" i="47"/>
  <c r="EK40" i="46"/>
  <c r="EK54" i="47"/>
  <c r="EO39" i="47"/>
  <c r="EO40" i="46"/>
  <c r="EO54" i="47"/>
  <c r="ES39" i="47"/>
  <c r="ES40" i="46"/>
  <c r="ES54" i="47"/>
  <c r="EW39" i="47"/>
  <c r="EW40" i="46"/>
  <c r="EW54" i="47"/>
  <c r="FA39" i="47"/>
  <c r="FA40" i="46"/>
  <c r="FA54" i="47"/>
  <c r="FE39" i="47"/>
  <c r="FE40" i="46"/>
  <c r="FE54" i="47"/>
  <c r="FI39" i="47"/>
  <c r="FI40" i="46"/>
  <c r="FI54" i="47"/>
  <c r="FM39" i="47"/>
  <c r="FM40" i="46"/>
  <c r="FM54" i="47"/>
  <c r="FQ39" i="47"/>
  <c r="FQ40" i="46"/>
  <c r="FQ54" i="47"/>
  <c r="FU39" i="47"/>
  <c r="FU40" i="46"/>
  <c r="FU54" i="47"/>
  <c r="FY39" i="47"/>
  <c r="FY40" i="46"/>
  <c r="FY54" i="47"/>
  <c r="GC39" i="47"/>
  <c r="GC40" i="46"/>
  <c r="GC54" i="47"/>
  <c r="GG39" i="47"/>
  <c r="GG40" i="46"/>
  <c r="GG54" i="47"/>
  <c r="GK39" i="47"/>
  <c r="GK40" i="46"/>
  <c r="GK54" i="47"/>
  <c r="GO39" i="47"/>
  <c r="GO40" i="46"/>
  <c r="GO54" i="47"/>
  <c r="GS39" i="47"/>
  <c r="GS40" i="46"/>
  <c r="GS54" i="47"/>
  <c r="GW39" i="47"/>
  <c r="GW40" i="46"/>
  <c r="GW54" i="47"/>
  <c r="HA39" i="47"/>
  <c r="HA40" i="46"/>
  <c r="HA54" i="47"/>
  <c r="HE39" i="47"/>
  <c r="HE40" i="46"/>
  <c r="HE54" i="47"/>
  <c r="HI39" i="47"/>
  <c r="HI40" i="46"/>
  <c r="HI54" i="47"/>
  <c r="HM39" i="47"/>
  <c r="HM40" i="46"/>
  <c r="HM54" i="47"/>
  <c r="HQ39" i="47"/>
  <c r="HQ40" i="46"/>
  <c r="HQ54" i="47"/>
  <c r="HU39" i="47"/>
  <c r="HU40" i="46"/>
  <c r="HU54" i="47"/>
  <c r="HY39" i="47"/>
  <c r="HY40" i="46"/>
  <c r="HY54" i="47"/>
  <c r="IC39" i="47"/>
  <c r="IC40" i="46"/>
  <c r="IC54" i="47"/>
  <c r="IG39" i="47"/>
  <c r="IG40" i="46"/>
  <c r="IG54" i="47"/>
  <c r="IK39" i="47"/>
  <c r="IK40" i="46"/>
  <c r="IK54" i="47"/>
  <c r="IO39" i="47"/>
  <c r="IO40" i="46"/>
  <c r="IO54" i="47"/>
  <c r="F11" i="47"/>
  <c r="F12" i="47"/>
  <c r="F14" i="47"/>
  <c r="F15" i="47"/>
  <c r="F17" i="47"/>
  <c r="F18" i="47"/>
  <c r="F20" i="47"/>
  <c r="F21" i="47"/>
  <c r="F23" i="47"/>
  <c r="F24" i="47"/>
  <c r="F26" i="47"/>
  <c r="F27" i="47"/>
  <c r="F29" i="47"/>
  <c r="F30" i="47"/>
  <c r="F32" i="47"/>
  <c r="F33" i="47"/>
  <c r="F34" i="47"/>
  <c r="F36" i="47"/>
  <c r="F37" i="47"/>
  <c r="F38" i="47"/>
  <c r="F11" i="46"/>
  <c r="F12" i="46"/>
  <c r="F14" i="46"/>
  <c r="F15" i="46"/>
  <c r="F16" i="46"/>
  <c r="F17" i="46"/>
  <c r="F18" i="46"/>
  <c r="F20" i="46"/>
  <c r="F21" i="46"/>
  <c r="F22" i="46"/>
  <c r="F23" i="46"/>
  <c r="F24" i="46"/>
  <c r="F25" i="46"/>
  <c r="F27" i="46"/>
  <c r="F28" i="46"/>
  <c r="F29" i="46"/>
  <c r="F30" i="46"/>
  <c r="F31" i="46"/>
  <c r="F32" i="46"/>
  <c r="F34" i="46"/>
  <c r="F35" i="46"/>
  <c r="F36" i="46"/>
  <c r="F37" i="46"/>
  <c r="F38" i="46"/>
  <c r="F52" i="47"/>
  <c r="F42" i="47"/>
  <c r="F43" i="47"/>
  <c r="F44" i="47"/>
  <c r="F45" i="47"/>
  <c r="F46" i="47"/>
  <c r="F47" i="47"/>
  <c r="J11" i="47"/>
  <c r="J12" i="47"/>
  <c r="J14" i="47"/>
  <c r="J15" i="47"/>
  <c r="J17" i="47"/>
  <c r="J18" i="47"/>
  <c r="J20" i="47"/>
  <c r="J21" i="47"/>
  <c r="J23" i="47"/>
  <c r="J24" i="47"/>
  <c r="J26" i="47"/>
  <c r="J27" i="47"/>
  <c r="J29" i="47"/>
  <c r="J30" i="47"/>
  <c r="J32" i="47"/>
  <c r="J33" i="47"/>
  <c r="J34" i="47"/>
  <c r="J36" i="47"/>
  <c r="J37" i="47"/>
  <c r="J38" i="47"/>
  <c r="J11" i="46"/>
  <c r="J12" i="46"/>
  <c r="J14" i="46"/>
  <c r="J15" i="46"/>
  <c r="J16" i="46"/>
  <c r="J17" i="46"/>
  <c r="J18" i="46"/>
  <c r="J20" i="46"/>
  <c r="J21" i="46"/>
  <c r="J22" i="46"/>
  <c r="J23" i="46"/>
  <c r="J24" i="46"/>
  <c r="J25" i="46"/>
  <c r="J27" i="46"/>
  <c r="J28" i="46"/>
  <c r="J29" i="46"/>
  <c r="J30" i="46"/>
  <c r="J31" i="46"/>
  <c r="J32" i="46"/>
  <c r="J34" i="46"/>
  <c r="J35" i="46"/>
  <c r="J36" i="46"/>
  <c r="J37" i="46"/>
  <c r="J38" i="46"/>
  <c r="J42" i="47"/>
  <c r="J43" i="47"/>
  <c r="J44" i="47"/>
  <c r="J45" i="47"/>
  <c r="J46" i="47"/>
  <c r="J47" i="47"/>
  <c r="J52" i="47"/>
  <c r="N11" i="47"/>
  <c r="N12" i="47"/>
  <c r="N14" i="47"/>
  <c r="N15" i="47"/>
  <c r="N17" i="47"/>
  <c r="N18" i="47"/>
  <c r="N20" i="47"/>
  <c r="N21" i="47"/>
  <c r="N23" i="47"/>
  <c r="N24" i="47"/>
  <c r="N26" i="47"/>
  <c r="N27" i="47"/>
  <c r="N29" i="47"/>
  <c r="N30" i="47"/>
  <c r="N32" i="47"/>
  <c r="N33" i="47"/>
  <c r="N34" i="47"/>
  <c r="N36" i="47"/>
  <c r="N37" i="47"/>
  <c r="N38" i="47"/>
  <c r="N11" i="46"/>
  <c r="N12" i="46"/>
  <c r="N14" i="46"/>
  <c r="N15" i="46"/>
  <c r="N16" i="46"/>
  <c r="N17" i="46"/>
  <c r="N18" i="46"/>
  <c r="N20" i="46"/>
  <c r="N21" i="46"/>
  <c r="N22" i="46"/>
  <c r="N23" i="46"/>
  <c r="N24" i="46"/>
  <c r="N25" i="46"/>
  <c r="N27" i="46"/>
  <c r="N28" i="46"/>
  <c r="N29" i="46"/>
  <c r="N30" i="46"/>
  <c r="N31" i="46"/>
  <c r="N32" i="46"/>
  <c r="N34" i="46"/>
  <c r="N35" i="46"/>
  <c r="N36" i="46"/>
  <c r="N37" i="46"/>
  <c r="N38" i="46"/>
  <c r="N42" i="47"/>
  <c r="N43" i="47"/>
  <c r="N44" i="47"/>
  <c r="N45" i="47"/>
  <c r="N46" i="47"/>
  <c r="N47" i="47"/>
  <c r="N52" i="47"/>
  <c r="R11" i="47"/>
  <c r="R12" i="47"/>
  <c r="R14" i="47"/>
  <c r="R15" i="47"/>
  <c r="R17" i="47"/>
  <c r="R18" i="47"/>
  <c r="R20" i="47"/>
  <c r="R21" i="47"/>
  <c r="R23" i="47"/>
  <c r="R24" i="47"/>
  <c r="R26" i="47"/>
  <c r="R27" i="47"/>
  <c r="R29" i="47"/>
  <c r="R30" i="47"/>
  <c r="R32" i="47"/>
  <c r="R33" i="47"/>
  <c r="R34" i="47"/>
  <c r="R36" i="47"/>
  <c r="R37" i="47"/>
  <c r="R38" i="47"/>
  <c r="R11" i="46"/>
  <c r="R12" i="46"/>
  <c r="R14" i="46"/>
  <c r="R15" i="46"/>
  <c r="R16" i="46"/>
  <c r="R17" i="46"/>
  <c r="R18" i="46"/>
  <c r="R20" i="46"/>
  <c r="R21" i="46"/>
  <c r="R22" i="46"/>
  <c r="R23" i="46"/>
  <c r="R24" i="46"/>
  <c r="R25" i="46"/>
  <c r="R27" i="46"/>
  <c r="R28" i="46"/>
  <c r="R29" i="46"/>
  <c r="R30" i="46"/>
  <c r="R31" i="46"/>
  <c r="R32" i="46"/>
  <c r="R34" i="46"/>
  <c r="R35" i="46"/>
  <c r="R36" i="46"/>
  <c r="R37" i="46"/>
  <c r="R38" i="46"/>
  <c r="R42" i="47"/>
  <c r="R43" i="47"/>
  <c r="R44" i="47"/>
  <c r="R45" i="47"/>
  <c r="R46" i="47"/>
  <c r="R47" i="47"/>
  <c r="R52" i="47"/>
  <c r="V11" i="47"/>
  <c r="V12" i="47"/>
  <c r="V14" i="47"/>
  <c r="V15" i="47"/>
  <c r="V17" i="47"/>
  <c r="V18" i="47"/>
  <c r="V20" i="47"/>
  <c r="V21" i="47"/>
  <c r="V23" i="47"/>
  <c r="V24" i="47"/>
  <c r="V26" i="47"/>
  <c r="V27" i="47"/>
  <c r="V29" i="47"/>
  <c r="V30" i="47"/>
  <c r="V32" i="47"/>
  <c r="V33" i="47"/>
  <c r="V34" i="47"/>
  <c r="V36" i="47"/>
  <c r="V37" i="47"/>
  <c r="V38" i="47"/>
  <c r="V11" i="46"/>
  <c r="V12" i="46"/>
  <c r="V14" i="46"/>
  <c r="V15" i="46"/>
  <c r="V16" i="46"/>
  <c r="V17" i="46"/>
  <c r="V18" i="46"/>
  <c r="V20" i="46"/>
  <c r="V21" i="46"/>
  <c r="V22" i="46"/>
  <c r="V23" i="46"/>
  <c r="V24" i="46"/>
  <c r="V25" i="46"/>
  <c r="V27" i="46"/>
  <c r="V28" i="46"/>
  <c r="V29" i="46"/>
  <c r="V30" i="46"/>
  <c r="V31" i="46"/>
  <c r="V32" i="46"/>
  <c r="V34" i="46"/>
  <c r="V35" i="46"/>
  <c r="V36" i="46"/>
  <c r="V37" i="46"/>
  <c r="V38" i="46"/>
  <c r="V42" i="47"/>
  <c r="V43" i="47"/>
  <c r="V44" i="47"/>
  <c r="V45" i="47"/>
  <c r="V46" i="47"/>
  <c r="V47" i="47"/>
  <c r="V52" i="47"/>
  <c r="Z11" i="47"/>
  <c r="Z12" i="47"/>
  <c r="Z14" i="47"/>
  <c r="Z15" i="47"/>
  <c r="Z17" i="47"/>
  <c r="Z18" i="47"/>
  <c r="Z20" i="47"/>
  <c r="Z21" i="47"/>
  <c r="Z23" i="47"/>
  <c r="Z24" i="47"/>
  <c r="Z26" i="47"/>
  <c r="Z27" i="47"/>
  <c r="Z29" i="47"/>
  <c r="Z30" i="47"/>
  <c r="Z32" i="47"/>
  <c r="Z33" i="47"/>
  <c r="Z34" i="47"/>
  <c r="Z36" i="47"/>
  <c r="Z37" i="47"/>
  <c r="Z38" i="47"/>
  <c r="Z11" i="46"/>
  <c r="Z12" i="46"/>
  <c r="Z14" i="46"/>
  <c r="Z15" i="46"/>
  <c r="Z16" i="46"/>
  <c r="Z17" i="46"/>
  <c r="Z18" i="46"/>
  <c r="Z20" i="46"/>
  <c r="Z21" i="46"/>
  <c r="Z22" i="46"/>
  <c r="Z23" i="46"/>
  <c r="Z24" i="46"/>
  <c r="Z25" i="46"/>
  <c r="Z27" i="46"/>
  <c r="Z28" i="46"/>
  <c r="Z29" i="46"/>
  <c r="Z30" i="46"/>
  <c r="Z31" i="46"/>
  <c r="Z32" i="46"/>
  <c r="Z34" i="46"/>
  <c r="Z35" i="46"/>
  <c r="Z36" i="46"/>
  <c r="Z37" i="46"/>
  <c r="Z38" i="46"/>
  <c r="Z42" i="47"/>
  <c r="Z43" i="47"/>
  <c r="Z44" i="47"/>
  <c r="Z45" i="47"/>
  <c r="Z46" i="47"/>
  <c r="Z47" i="47"/>
  <c r="Z52" i="47"/>
  <c r="AD11" i="47"/>
  <c r="AD12" i="47"/>
  <c r="AD14" i="47"/>
  <c r="AD15" i="47"/>
  <c r="AD17" i="47"/>
  <c r="AD18" i="47"/>
  <c r="AD20" i="47"/>
  <c r="AD21" i="47"/>
  <c r="AD23" i="47"/>
  <c r="AD24" i="47"/>
  <c r="AD26" i="47"/>
  <c r="AD27" i="47"/>
  <c r="AD29" i="47"/>
  <c r="AD30" i="47"/>
  <c r="AD32" i="47"/>
  <c r="AD33" i="47"/>
  <c r="AD34" i="47"/>
  <c r="AD36" i="47"/>
  <c r="AD37" i="47"/>
  <c r="AD38" i="47"/>
  <c r="AD11" i="46"/>
  <c r="AD12" i="46"/>
  <c r="AD14" i="46"/>
  <c r="AD15" i="46"/>
  <c r="AD16" i="46"/>
  <c r="AD17" i="46"/>
  <c r="AD18" i="46"/>
  <c r="AD20" i="46"/>
  <c r="AD21" i="46"/>
  <c r="AD22" i="46"/>
  <c r="AD23" i="46"/>
  <c r="AD24" i="46"/>
  <c r="AD25" i="46"/>
  <c r="AD27" i="46"/>
  <c r="AD28" i="46"/>
  <c r="AD29" i="46"/>
  <c r="AD30" i="46"/>
  <c r="AD31" i="46"/>
  <c r="AD32" i="46"/>
  <c r="AD34" i="46"/>
  <c r="AD35" i="46"/>
  <c r="AD36" i="46"/>
  <c r="AD37" i="46"/>
  <c r="AD38" i="46"/>
  <c r="AD42" i="47"/>
  <c r="AD43" i="47"/>
  <c r="AD44" i="47"/>
  <c r="AD45" i="47"/>
  <c r="AD46" i="47"/>
  <c r="AD47" i="47"/>
  <c r="AD52" i="47"/>
  <c r="AH11" i="47"/>
  <c r="AH12" i="47"/>
  <c r="AH14" i="47"/>
  <c r="AH15" i="47"/>
  <c r="AH17" i="47"/>
  <c r="AH18" i="47"/>
  <c r="AH20" i="47"/>
  <c r="AH21" i="47"/>
  <c r="AH23" i="47"/>
  <c r="AH24" i="47"/>
  <c r="AH26" i="47"/>
  <c r="AH27" i="47"/>
  <c r="AH29" i="47"/>
  <c r="AH30" i="47"/>
  <c r="AH32" i="47"/>
  <c r="AH33" i="47"/>
  <c r="AH34" i="47"/>
  <c r="AH36" i="47"/>
  <c r="AH37" i="47"/>
  <c r="AH38" i="47"/>
  <c r="AH11" i="46"/>
  <c r="AH12" i="46"/>
  <c r="AH14" i="46"/>
  <c r="AH15" i="46"/>
  <c r="AH16" i="46"/>
  <c r="AH17" i="46"/>
  <c r="AH18" i="46"/>
  <c r="AH20" i="46"/>
  <c r="AH21" i="46"/>
  <c r="AH22" i="46"/>
  <c r="AH23" i="46"/>
  <c r="AH24" i="46"/>
  <c r="AH25" i="46"/>
  <c r="AH27" i="46"/>
  <c r="AH28" i="46"/>
  <c r="AH29" i="46"/>
  <c r="AH30" i="46"/>
  <c r="AH31" i="46"/>
  <c r="AH32" i="46"/>
  <c r="AH34" i="46"/>
  <c r="AH35" i="46"/>
  <c r="AH36" i="46"/>
  <c r="AH37" i="46"/>
  <c r="AH38" i="46"/>
  <c r="AH42" i="47"/>
  <c r="AH43" i="47"/>
  <c r="AH44" i="47"/>
  <c r="AH45" i="47"/>
  <c r="AH46" i="47"/>
  <c r="AH47" i="47"/>
  <c r="AH52" i="47"/>
  <c r="AL11" i="47"/>
  <c r="AL12" i="47"/>
  <c r="AL14" i="47"/>
  <c r="AL15" i="47"/>
  <c r="AL17" i="47"/>
  <c r="AL18" i="47"/>
  <c r="AL20" i="47"/>
  <c r="AL21" i="47"/>
  <c r="AL23" i="47"/>
  <c r="AL24" i="47"/>
  <c r="AL26" i="47"/>
  <c r="AL27" i="47"/>
  <c r="AL29" i="47"/>
  <c r="AL30" i="47"/>
  <c r="AL32" i="47"/>
  <c r="AL33" i="47"/>
  <c r="AL34" i="47"/>
  <c r="AL36" i="47"/>
  <c r="AL37" i="47"/>
  <c r="AL38" i="47"/>
  <c r="AL11" i="46"/>
  <c r="AL12" i="46"/>
  <c r="AL14" i="46"/>
  <c r="AL15" i="46"/>
  <c r="AL16" i="46"/>
  <c r="AL17" i="46"/>
  <c r="AL18" i="46"/>
  <c r="AL20" i="46"/>
  <c r="AL21" i="46"/>
  <c r="AL22" i="46"/>
  <c r="AL23" i="46"/>
  <c r="AL24" i="46"/>
  <c r="AL25" i="46"/>
  <c r="AL27" i="46"/>
  <c r="AL28" i="46"/>
  <c r="AL29" i="46"/>
  <c r="AL30" i="46"/>
  <c r="AL31" i="46"/>
  <c r="AL32" i="46"/>
  <c r="AL34" i="46"/>
  <c r="AL35" i="46"/>
  <c r="AL36" i="46"/>
  <c r="AL37" i="46"/>
  <c r="AL38" i="46"/>
  <c r="AL42" i="47"/>
  <c r="AL43" i="47"/>
  <c r="AL44" i="47"/>
  <c r="AL45" i="47"/>
  <c r="AL46" i="47"/>
  <c r="AL47" i="47"/>
  <c r="AL52" i="47"/>
  <c r="AP11" i="47"/>
  <c r="AP12" i="47"/>
  <c r="AP14" i="47"/>
  <c r="AP15" i="47"/>
  <c r="AP17" i="47"/>
  <c r="AP18" i="47"/>
  <c r="AP20" i="47"/>
  <c r="AP21" i="47"/>
  <c r="AP23" i="47"/>
  <c r="AP24" i="47"/>
  <c r="AP26" i="47"/>
  <c r="AP27" i="47"/>
  <c r="AP29" i="47"/>
  <c r="AP30" i="47"/>
  <c r="AP32" i="47"/>
  <c r="AP33" i="47"/>
  <c r="AP34" i="47"/>
  <c r="AP36" i="47"/>
  <c r="AP37" i="47"/>
  <c r="AP38" i="47"/>
  <c r="AP11" i="46"/>
  <c r="AP12" i="46"/>
  <c r="AP14" i="46"/>
  <c r="AP15" i="46"/>
  <c r="AP16" i="46"/>
  <c r="AP17" i="46"/>
  <c r="AP18" i="46"/>
  <c r="AP20" i="46"/>
  <c r="AP21" i="46"/>
  <c r="AP22" i="46"/>
  <c r="AP23" i="46"/>
  <c r="AP24" i="46"/>
  <c r="AP25" i="46"/>
  <c r="AP27" i="46"/>
  <c r="AP28" i="46"/>
  <c r="AP29" i="46"/>
  <c r="AP30" i="46"/>
  <c r="AP31" i="46"/>
  <c r="AP32" i="46"/>
  <c r="AP34" i="46"/>
  <c r="AP35" i="46"/>
  <c r="AP36" i="46"/>
  <c r="AP37" i="46"/>
  <c r="AP38" i="46"/>
  <c r="AP42" i="47"/>
  <c r="AP43" i="47"/>
  <c r="AP44" i="47"/>
  <c r="AP45" i="47"/>
  <c r="AP46" i="47"/>
  <c r="AP47" i="47"/>
  <c r="AP52" i="47"/>
  <c r="AT11" i="47"/>
  <c r="AT12" i="47"/>
  <c r="AT14" i="47"/>
  <c r="AT15" i="47"/>
  <c r="AT17" i="47"/>
  <c r="AT18" i="47"/>
  <c r="AT20" i="47"/>
  <c r="AT21" i="47"/>
  <c r="AT23" i="47"/>
  <c r="AT24" i="47"/>
  <c r="AT26" i="47"/>
  <c r="AT27" i="47"/>
  <c r="AT29" i="47"/>
  <c r="AT30" i="47"/>
  <c r="AT32" i="47"/>
  <c r="AT33" i="47"/>
  <c r="AT34" i="47"/>
  <c r="AT36" i="47"/>
  <c r="AT37" i="47"/>
  <c r="AT38" i="47"/>
  <c r="AT11" i="46"/>
  <c r="AT12" i="46"/>
  <c r="AT14" i="46"/>
  <c r="AT15" i="46"/>
  <c r="AT16" i="46"/>
  <c r="AT17" i="46"/>
  <c r="AT18" i="46"/>
  <c r="AT20" i="46"/>
  <c r="AT21" i="46"/>
  <c r="AT22" i="46"/>
  <c r="AT23" i="46"/>
  <c r="AT24" i="46"/>
  <c r="AT25" i="46"/>
  <c r="AT27" i="46"/>
  <c r="AT28" i="46"/>
  <c r="AT29" i="46"/>
  <c r="AT30" i="46"/>
  <c r="AT31" i="46"/>
  <c r="AT32" i="46"/>
  <c r="AT34" i="46"/>
  <c r="AT35" i="46"/>
  <c r="AT36" i="46"/>
  <c r="AT37" i="46"/>
  <c r="AT38" i="46"/>
  <c r="AT42" i="47"/>
  <c r="AT43" i="47"/>
  <c r="AT44" i="47"/>
  <c r="AT45" i="47"/>
  <c r="AT46" i="47"/>
  <c r="AT47" i="47"/>
  <c r="AT52" i="47"/>
  <c r="AX11" i="47"/>
  <c r="AX12" i="47"/>
  <c r="AX14" i="47"/>
  <c r="AX15" i="47"/>
  <c r="AX17" i="47"/>
  <c r="AX18" i="47"/>
  <c r="AX20" i="47"/>
  <c r="AX21" i="47"/>
  <c r="AX23" i="47"/>
  <c r="AX24" i="47"/>
  <c r="AX26" i="47"/>
  <c r="AX27" i="47"/>
  <c r="AX29" i="47"/>
  <c r="AX30" i="47"/>
  <c r="AX32" i="47"/>
  <c r="AX33" i="47"/>
  <c r="AX34" i="47"/>
  <c r="AX36" i="47"/>
  <c r="AX37" i="47"/>
  <c r="AX38" i="47"/>
  <c r="AX11" i="46"/>
  <c r="AX12" i="46"/>
  <c r="AX14" i="46"/>
  <c r="AX15" i="46"/>
  <c r="AX16" i="46"/>
  <c r="AX17" i="46"/>
  <c r="AX18" i="46"/>
  <c r="AX20" i="46"/>
  <c r="AX21" i="46"/>
  <c r="AX22" i="46"/>
  <c r="AX23" i="46"/>
  <c r="AX24" i="46"/>
  <c r="AX25" i="46"/>
  <c r="AX27" i="46"/>
  <c r="AX28" i="46"/>
  <c r="AX29" i="46"/>
  <c r="AX30" i="46"/>
  <c r="AX31" i="46"/>
  <c r="AX32" i="46"/>
  <c r="AX34" i="46"/>
  <c r="AX35" i="46"/>
  <c r="AX36" i="46"/>
  <c r="AX37" i="46"/>
  <c r="AX38" i="46"/>
  <c r="AX42" i="47"/>
  <c r="AX43" i="47"/>
  <c r="AX44" i="47"/>
  <c r="AX45" i="47"/>
  <c r="AX46" i="47"/>
  <c r="AX47" i="47"/>
  <c r="AX52" i="47"/>
  <c r="BB11" i="47"/>
  <c r="BB12" i="47"/>
  <c r="BB14" i="47"/>
  <c r="BB15" i="47"/>
  <c r="BB17" i="47"/>
  <c r="BB18" i="47"/>
  <c r="BB20" i="47"/>
  <c r="BB21" i="47"/>
  <c r="BB23" i="47"/>
  <c r="BB24" i="47"/>
  <c r="BB26" i="47"/>
  <c r="BB27" i="47"/>
  <c r="BB29" i="47"/>
  <c r="BB30" i="47"/>
  <c r="BB32" i="47"/>
  <c r="BB33" i="47"/>
  <c r="BB34" i="47"/>
  <c r="BB36" i="47"/>
  <c r="BB37" i="47"/>
  <c r="BB38" i="47"/>
  <c r="BB11" i="46"/>
  <c r="BB12" i="46"/>
  <c r="BB14" i="46"/>
  <c r="BB15" i="46"/>
  <c r="BB16" i="46"/>
  <c r="BB17" i="46"/>
  <c r="BB18" i="46"/>
  <c r="BB20" i="46"/>
  <c r="BB21" i="46"/>
  <c r="BB22" i="46"/>
  <c r="BB23" i="46"/>
  <c r="BB24" i="46"/>
  <c r="BB25" i="46"/>
  <c r="BB27" i="46"/>
  <c r="BB28" i="46"/>
  <c r="BB29" i="46"/>
  <c r="BB30" i="46"/>
  <c r="BB31" i="46"/>
  <c r="BB32" i="46"/>
  <c r="BB34" i="46"/>
  <c r="BB35" i="46"/>
  <c r="BB36" i="46"/>
  <c r="BB37" i="46"/>
  <c r="BB38" i="46"/>
  <c r="BB42" i="47"/>
  <c r="BB43" i="47"/>
  <c r="BB44" i="47"/>
  <c r="BB45" i="47"/>
  <c r="BB46" i="47"/>
  <c r="BB47" i="47"/>
  <c r="BB52" i="47"/>
  <c r="BF11" i="47"/>
  <c r="BF12" i="47"/>
  <c r="BF14" i="47"/>
  <c r="BF15" i="47"/>
  <c r="BF17" i="47"/>
  <c r="BF18" i="47"/>
  <c r="BF20" i="47"/>
  <c r="BF21" i="47"/>
  <c r="BF23" i="47"/>
  <c r="BF24" i="47"/>
  <c r="BF26" i="47"/>
  <c r="BF27" i="47"/>
  <c r="BF29" i="47"/>
  <c r="BF30" i="47"/>
  <c r="BF32" i="47"/>
  <c r="BF33" i="47"/>
  <c r="BF34" i="47"/>
  <c r="BF36" i="47"/>
  <c r="BF37" i="47"/>
  <c r="BF38" i="47"/>
  <c r="BF11" i="46"/>
  <c r="BF12" i="46"/>
  <c r="BF14" i="46"/>
  <c r="BF15" i="46"/>
  <c r="BF16" i="46"/>
  <c r="BF17" i="46"/>
  <c r="BF18" i="46"/>
  <c r="BF20" i="46"/>
  <c r="BF21" i="46"/>
  <c r="BF22" i="46"/>
  <c r="BF23" i="46"/>
  <c r="BF24" i="46"/>
  <c r="BF25" i="46"/>
  <c r="BF27" i="46"/>
  <c r="BF28" i="46"/>
  <c r="BF29" i="46"/>
  <c r="BF30" i="46"/>
  <c r="BF31" i="46"/>
  <c r="BF32" i="46"/>
  <c r="BF34" i="46"/>
  <c r="BF35" i="46"/>
  <c r="BF36" i="46"/>
  <c r="BF37" i="46"/>
  <c r="BF38" i="46"/>
  <c r="BF42" i="47"/>
  <c r="BF43" i="47"/>
  <c r="BF44" i="47"/>
  <c r="BF45" i="47"/>
  <c r="BF46" i="47"/>
  <c r="BF47" i="47"/>
  <c r="BF52" i="47"/>
  <c r="BJ11" i="47"/>
  <c r="BJ12" i="47"/>
  <c r="BJ14" i="47"/>
  <c r="BJ15" i="47"/>
  <c r="BJ17" i="47"/>
  <c r="BJ18" i="47"/>
  <c r="BJ20" i="47"/>
  <c r="BJ21" i="47"/>
  <c r="BJ23" i="47"/>
  <c r="BJ24" i="47"/>
  <c r="BJ26" i="47"/>
  <c r="BJ27" i="47"/>
  <c r="BJ29" i="47"/>
  <c r="BJ30" i="47"/>
  <c r="BJ32" i="47"/>
  <c r="BJ33" i="47"/>
  <c r="BJ34" i="47"/>
  <c r="BJ36" i="47"/>
  <c r="BJ37" i="47"/>
  <c r="BJ38" i="47"/>
  <c r="BJ11" i="46"/>
  <c r="BJ12" i="46"/>
  <c r="BJ14" i="46"/>
  <c r="BJ15" i="46"/>
  <c r="BJ16" i="46"/>
  <c r="BJ17" i="46"/>
  <c r="BJ18" i="46"/>
  <c r="BJ20" i="46"/>
  <c r="BJ21" i="46"/>
  <c r="BJ22" i="46"/>
  <c r="BJ23" i="46"/>
  <c r="BJ24" i="46"/>
  <c r="BJ25" i="46"/>
  <c r="BJ27" i="46"/>
  <c r="BJ28" i="46"/>
  <c r="BJ29" i="46"/>
  <c r="BJ30" i="46"/>
  <c r="BJ31" i="46"/>
  <c r="BJ32" i="46"/>
  <c r="BJ34" i="46"/>
  <c r="BJ35" i="46"/>
  <c r="BJ36" i="46"/>
  <c r="BJ37" i="46"/>
  <c r="BJ38" i="46"/>
  <c r="BJ42" i="47"/>
  <c r="BJ43" i="47"/>
  <c r="BJ44" i="47"/>
  <c r="BJ45" i="47"/>
  <c r="BJ46" i="47"/>
  <c r="BJ47" i="47"/>
  <c r="BJ52" i="47"/>
  <c r="BN12" i="47"/>
  <c r="BN14" i="47"/>
  <c r="BN15" i="47"/>
  <c r="BN17" i="47"/>
  <c r="BN18" i="47"/>
  <c r="BN20" i="47"/>
  <c r="BN21" i="47"/>
  <c r="BN23" i="47"/>
  <c r="BN24" i="47"/>
  <c r="BN26" i="47"/>
  <c r="BN27" i="47"/>
  <c r="BN29" i="47"/>
  <c r="BN30" i="47"/>
  <c r="BN32" i="47"/>
  <c r="BN33" i="47"/>
  <c r="BN34" i="47"/>
  <c r="BN36" i="47"/>
  <c r="BN37" i="47"/>
  <c r="BN38" i="47"/>
  <c r="BN11" i="46"/>
  <c r="BN12" i="46"/>
  <c r="BN14" i="46"/>
  <c r="BN15" i="46"/>
  <c r="BN16" i="46"/>
  <c r="BN17" i="46"/>
  <c r="BN18" i="46"/>
  <c r="BN20" i="46"/>
  <c r="BN21" i="46"/>
  <c r="BN22" i="46"/>
  <c r="BN23" i="46"/>
  <c r="BN24" i="46"/>
  <c r="BN25" i="46"/>
  <c r="BN27" i="46"/>
  <c r="BN28" i="46"/>
  <c r="BN29" i="46"/>
  <c r="BN30" i="46"/>
  <c r="BN31" i="46"/>
  <c r="BN32" i="46"/>
  <c r="BN34" i="46"/>
  <c r="BN35" i="46"/>
  <c r="BN36" i="46"/>
  <c r="BN37" i="46"/>
  <c r="BN38" i="46"/>
  <c r="BN42" i="47"/>
  <c r="BN43" i="47"/>
  <c r="BN44" i="47"/>
  <c r="BN45" i="47"/>
  <c r="BN46" i="47"/>
  <c r="BN47" i="47"/>
  <c r="BN52" i="47"/>
  <c r="BR11" i="47"/>
  <c r="BR12" i="47"/>
  <c r="BR14" i="47"/>
  <c r="BR15" i="47"/>
  <c r="BR17" i="47"/>
  <c r="BR18" i="47"/>
  <c r="BR20" i="47"/>
  <c r="BR21" i="47"/>
  <c r="BR23" i="47"/>
  <c r="BR24" i="47"/>
  <c r="BR26" i="47"/>
  <c r="BR27" i="47"/>
  <c r="BR29" i="47"/>
  <c r="BR30" i="47"/>
  <c r="BR32" i="47"/>
  <c r="BR33" i="47"/>
  <c r="BR34" i="47"/>
  <c r="BR36" i="47"/>
  <c r="BR37" i="47"/>
  <c r="BR38" i="47"/>
  <c r="BR11" i="46"/>
  <c r="BR12" i="46"/>
  <c r="BR14" i="46"/>
  <c r="BR15" i="46"/>
  <c r="BR16" i="46"/>
  <c r="BR17" i="46"/>
  <c r="BR18" i="46"/>
  <c r="BR20" i="46"/>
  <c r="BR21" i="46"/>
  <c r="BR22" i="46"/>
  <c r="BR23" i="46"/>
  <c r="BR24" i="46"/>
  <c r="BR25" i="46"/>
  <c r="BR27" i="46"/>
  <c r="BR28" i="46"/>
  <c r="BR29" i="46"/>
  <c r="BR30" i="46"/>
  <c r="BR31" i="46"/>
  <c r="BR32" i="46"/>
  <c r="BR34" i="46"/>
  <c r="BR35" i="46"/>
  <c r="BR36" i="46"/>
  <c r="BR37" i="46"/>
  <c r="BR38" i="46"/>
  <c r="BR42" i="47"/>
  <c r="BR43" i="47"/>
  <c r="BR44" i="47"/>
  <c r="BR45" i="47"/>
  <c r="BR46" i="47"/>
  <c r="BR47" i="47"/>
  <c r="BR52" i="47"/>
  <c r="BV11" i="47"/>
  <c r="BV12" i="47"/>
  <c r="BV14" i="47"/>
  <c r="BV15" i="47"/>
  <c r="BV17" i="47"/>
  <c r="BV18" i="47"/>
  <c r="BV20" i="47"/>
  <c r="BV21" i="47"/>
  <c r="BV23" i="47"/>
  <c r="BV24" i="47"/>
  <c r="BV26" i="47"/>
  <c r="BV27" i="47"/>
  <c r="BV29" i="47"/>
  <c r="BV30" i="47"/>
  <c r="BV32" i="47"/>
  <c r="BV33" i="47"/>
  <c r="BV34" i="47"/>
  <c r="BV36" i="47"/>
  <c r="BV37" i="47"/>
  <c r="BV38" i="47"/>
  <c r="BV11" i="46"/>
  <c r="BV12" i="46"/>
  <c r="BV14" i="46"/>
  <c r="BV15" i="46"/>
  <c r="BV16" i="46"/>
  <c r="BV17" i="46"/>
  <c r="BV18" i="46"/>
  <c r="BV20" i="46"/>
  <c r="BV21" i="46"/>
  <c r="BV22" i="46"/>
  <c r="BV23" i="46"/>
  <c r="BV24" i="46"/>
  <c r="BV25" i="46"/>
  <c r="BV27" i="46"/>
  <c r="BV28" i="46"/>
  <c r="BV29" i="46"/>
  <c r="BV30" i="46"/>
  <c r="BV31" i="46"/>
  <c r="BV32" i="46"/>
  <c r="BV34" i="46"/>
  <c r="BV35" i="46"/>
  <c r="BV36" i="46"/>
  <c r="BV37" i="46"/>
  <c r="BV38" i="46"/>
  <c r="BV42" i="47"/>
  <c r="BV43" i="47"/>
  <c r="BV44" i="47"/>
  <c r="BV45" i="47"/>
  <c r="BV46" i="47"/>
  <c r="BV47" i="47"/>
  <c r="BV52" i="47"/>
  <c r="BZ11" i="47"/>
  <c r="BZ12" i="47"/>
  <c r="BZ14" i="47"/>
  <c r="BZ15" i="47"/>
  <c r="BZ17" i="47"/>
  <c r="BZ18" i="47"/>
  <c r="BZ20" i="47"/>
  <c r="BZ21" i="47"/>
  <c r="BZ23" i="47"/>
  <c r="BZ24" i="47"/>
  <c r="BZ26" i="47"/>
  <c r="BZ27" i="47"/>
  <c r="BZ29" i="47"/>
  <c r="BZ30" i="47"/>
  <c r="BZ32" i="47"/>
  <c r="BZ33" i="47"/>
  <c r="BZ34" i="47"/>
  <c r="BZ36" i="47"/>
  <c r="BZ37" i="47"/>
  <c r="BZ38" i="47"/>
  <c r="BZ11" i="46"/>
  <c r="BZ12" i="46"/>
  <c r="BZ14" i="46"/>
  <c r="BZ15" i="46"/>
  <c r="BZ16" i="46"/>
  <c r="BZ17" i="46"/>
  <c r="BZ18" i="46"/>
  <c r="BZ20" i="46"/>
  <c r="BZ21" i="46"/>
  <c r="BZ22" i="46"/>
  <c r="BZ23" i="46"/>
  <c r="BZ24" i="46"/>
  <c r="BZ25" i="46"/>
  <c r="BZ27" i="46"/>
  <c r="BZ28" i="46"/>
  <c r="BZ29" i="46"/>
  <c r="BZ30" i="46"/>
  <c r="BZ31" i="46"/>
  <c r="BZ32" i="46"/>
  <c r="BZ34" i="46"/>
  <c r="BZ35" i="46"/>
  <c r="BZ36" i="46"/>
  <c r="BZ37" i="46"/>
  <c r="BZ38" i="46"/>
  <c r="BZ42" i="47"/>
  <c r="BZ43" i="47"/>
  <c r="BZ44" i="47"/>
  <c r="BZ45" i="47"/>
  <c r="BZ46" i="47"/>
  <c r="BZ47" i="47"/>
  <c r="BZ52" i="47"/>
  <c r="CD11" i="47"/>
  <c r="CD12" i="47"/>
  <c r="CD14" i="47"/>
  <c r="CD15" i="47"/>
  <c r="CD17" i="47"/>
  <c r="CD18" i="47"/>
  <c r="CD20" i="47"/>
  <c r="CD21" i="47"/>
  <c r="CD23" i="47"/>
  <c r="CD24" i="47"/>
  <c r="CD26" i="47"/>
  <c r="CD27" i="47"/>
  <c r="CD29" i="47"/>
  <c r="CD30" i="47"/>
  <c r="CD32" i="47"/>
  <c r="CD33" i="47"/>
  <c r="CD34" i="47"/>
  <c r="CD36" i="47"/>
  <c r="CD37" i="47"/>
  <c r="CD38" i="47"/>
  <c r="CD11" i="46"/>
  <c r="CD12" i="46"/>
  <c r="CD14" i="46"/>
  <c r="CD15" i="46"/>
  <c r="CD16" i="46"/>
  <c r="CD17" i="46"/>
  <c r="CD18" i="46"/>
  <c r="CD20" i="46"/>
  <c r="CD21" i="46"/>
  <c r="CD22" i="46"/>
  <c r="CD23" i="46"/>
  <c r="CD24" i="46"/>
  <c r="CD25" i="46"/>
  <c r="CD27" i="46"/>
  <c r="CD28" i="46"/>
  <c r="CD29" i="46"/>
  <c r="CD30" i="46"/>
  <c r="CD31" i="46"/>
  <c r="CD32" i="46"/>
  <c r="CD34" i="46"/>
  <c r="CD35" i="46"/>
  <c r="CD36" i="46"/>
  <c r="CD37" i="46"/>
  <c r="CD38" i="46"/>
  <c r="CD42" i="47"/>
  <c r="CD43" i="47"/>
  <c r="CD44" i="47"/>
  <c r="CD45" i="47"/>
  <c r="CD46" i="47"/>
  <c r="CD47" i="47"/>
  <c r="CD52" i="47"/>
  <c r="CH11" i="47"/>
  <c r="CH12" i="47"/>
  <c r="CH14" i="47"/>
  <c r="CH15" i="47"/>
  <c r="CH17" i="47"/>
  <c r="CH18" i="47"/>
  <c r="CH20" i="47"/>
  <c r="CH21" i="47"/>
  <c r="CH23" i="47"/>
  <c r="CH24" i="47"/>
  <c r="CH26" i="47"/>
  <c r="CH27" i="47"/>
  <c r="CH29" i="47"/>
  <c r="CH30" i="47"/>
  <c r="CH32" i="47"/>
  <c r="CH33" i="47"/>
  <c r="CH34" i="47"/>
  <c r="CH36" i="47"/>
  <c r="CH37" i="47"/>
  <c r="CH38" i="47"/>
  <c r="CH11" i="46"/>
  <c r="CH12" i="46"/>
  <c r="CH14" i="46"/>
  <c r="CH15" i="46"/>
  <c r="CH16" i="46"/>
  <c r="CH17" i="46"/>
  <c r="CH18" i="46"/>
  <c r="CH20" i="46"/>
  <c r="CH21" i="46"/>
  <c r="CH22" i="46"/>
  <c r="CH23" i="46"/>
  <c r="CH24" i="46"/>
  <c r="CH25" i="46"/>
  <c r="CH27" i="46"/>
  <c r="CH28" i="46"/>
  <c r="CH29" i="46"/>
  <c r="CH30" i="46"/>
  <c r="CH31" i="46"/>
  <c r="CH32" i="46"/>
  <c r="CH34" i="46"/>
  <c r="CH35" i="46"/>
  <c r="CH36" i="46"/>
  <c r="CH37" i="46"/>
  <c r="CH38" i="46"/>
  <c r="CH42" i="47"/>
  <c r="CH43" i="47"/>
  <c r="CH44" i="47"/>
  <c r="CH45" i="47"/>
  <c r="CH46" i="47"/>
  <c r="CH47" i="47"/>
  <c r="CH52" i="47"/>
  <c r="CL11" i="47"/>
  <c r="CL12" i="47"/>
  <c r="CL14" i="47"/>
  <c r="CL15" i="47"/>
  <c r="CL17" i="47"/>
  <c r="CL18" i="47"/>
  <c r="CL20" i="47"/>
  <c r="CL21" i="47"/>
  <c r="CL23" i="47"/>
  <c r="CL24" i="47"/>
  <c r="CL26" i="47"/>
  <c r="CL27" i="47"/>
  <c r="CL29" i="47"/>
  <c r="CL30" i="47"/>
  <c r="CL32" i="47"/>
  <c r="CL33" i="47"/>
  <c r="CL34" i="47"/>
  <c r="CL36" i="47"/>
  <c r="CL37" i="47"/>
  <c r="CL38" i="47"/>
  <c r="CL11" i="46"/>
  <c r="CL12" i="46"/>
  <c r="CL14" i="46"/>
  <c r="CL15" i="46"/>
  <c r="CL16" i="46"/>
  <c r="CL17" i="46"/>
  <c r="CL18" i="46"/>
  <c r="CL20" i="46"/>
  <c r="CL21" i="46"/>
  <c r="CL22" i="46"/>
  <c r="CL23" i="46"/>
  <c r="CL24" i="46"/>
  <c r="CL25" i="46"/>
  <c r="CL27" i="46"/>
  <c r="CL28" i="46"/>
  <c r="CL29" i="46"/>
  <c r="CL30" i="46"/>
  <c r="CL31" i="46"/>
  <c r="CL32" i="46"/>
  <c r="CL34" i="46"/>
  <c r="CL35" i="46"/>
  <c r="CL36" i="46"/>
  <c r="CL37" i="46"/>
  <c r="CL38" i="46"/>
  <c r="CL42" i="47"/>
  <c r="CL43" i="47"/>
  <c r="CL44" i="47"/>
  <c r="CL45" i="47"/>
  <c r="CL46" i="47"/>
  <c r="CL47" i="47"/>
  <c r="CL52" i="47"/>
  <c r="CP11" i="47"/>
  <c r="CP12" i="47"/>
  <c r="CP14" i="47"/>
  <c r="CP15" i="47"/>
  <c r="CP17" i="47"/>
  <c r="CP18" i="47"/>
  <c r="CP20" i="47"/>
  <c r="CP21" i="47"/>
  <c r="CP23" i="47"/>
  <c r="CP24" i="47"/>
  <c r="CP26" i="47"/>
  <c r="CP27" i="47"/>
  <c r="CP29" i="47"/>
  <c r="CP30" i="47"/>
  <c r="CP32" i="47"/>
  <c r="CP33" i="47"/>
  <c r="CP34" i="47"/>
  <c r="CP36" i="47"/>
  <c r="CP37" i="47"/>
  <c r="CP38" i="47"/>
  <c r="CP11" i="46"/>
  <c r="CP12" i="46"/>
  <c r="CP14" i="46"/>
  <c r="CP15" i="46"/>
  <c r="CP16" i="46"/>
  <c r="CP17" i="46"/>
  <c r="CP18" i="46"/>
  <c r="CP20" i="46"/>
  <c r="CP21" i="46"/>
  <c r="CP22" i="46"/>
  <c r="CP23" i="46"/>
  <c r="CP24" i="46"/>
  <c r="CP25" i="46"/>
  <c r="CP27" i="46"/>
  <c r="CP28" i="46"/>
  <c r="CP29" i="46"/>
  <c r="CP30" i="46"/>
  <c r="CP31" i="46"/>
  <c r="CP32" i="46"/>
  <c r="CP34" i="46"/>
  <c r="CP35" i="46"/>
  <c r="CP36" i="46"/>
  <c r="CP37" i="46"/>
  <c r="CP38" i="46"/>
  <c r="CP42" i="47"/>
  <c r="CP43" i="47"/>
  <c r="CP44" i="47"/>
  <c r="CP45" i="47"/>
  <c r="CP46" i="47"/>
  <c r="CP47" i="47"/>
  <c r="CP52" i="47"/>
  <c r="CT11" i="47"/>
  <c r="CT12" i="47"/>
  <c r="CT14" i="47"/>
  <c r="CT15" i="47"/>
  <c r="CT17" i="47"/>
  <c r="CT18" i="47"/>
  <c r="CT20" i="47"/>
  <c r="CT21" i="47"/>
  <c r="CT23" i="47"/>
  <c r="CT24" i="47"/>
  <c r="CT26" i="47"/>
  <c r="CT27" i="47"/>
  <c r="CT29" i="47"/>
  <c r="CT30" i="47"/>
  <c r="CT32" i="47"/>
  <c r="CT33" i="47"/>
  <c r="CT34" i="47"/>
  <c r="CT36" i="47"/>
  <c r="CT37" i="47"/>
  <c r="CT38" i="47"/>
  <c r="CT11" i="46"/>
  <c r="CT12" i="46"/>
  <c r="CT14" i="46"/>
  <c r="CT15" i="46"/>
  <c r="CT16" i="46"/>
  <c r="CT17" i="46"/>
  <c r="CT18" i="46"/>
  <c r="CT20" i="46"/>
  <c r="CT21" i="46"/>
  <c r="CT22" i="46"/>
  <c r="CT23" i="46"/>
  <c r="CT24" i="46"/>
  <c r="CT25" i="46"/>
  <c r="CT27" i="46"/>
  <c r="CT28" i="46"/>
  <c r="CT29" i="46"/>
  <c r="CT30" i="46"/>
  <c r="CT31" i="46"/>
  <c r="CT32" i="46"/>
  <c r="CT34" i="46"/>
  <c r="CT35" i="46"/>
  <c r="CT36" i="46"/>
  <c r="CT37" i="46"/>
  <c r="CT38" i="46"/>
  <c r="CT42" i="47"/>
  <c r="CT43" i="47"/>
  <c r="CT44" i="47"/>
  <c r="CT45" i="47"/>
  <c r="CT46" i="47"/>
  <c r="CT47" i="47"/>
  <c r="CT52" i="47"/>
  <c r="CX11" i="47"/>
  <c r="CX12" i="47"/>
  <c r="CX14" i="47"/>
  <c r="CX15" i="47"/>
  <c r="CX17" i="47"/>
  <c r="CX18" i="47"/>
  <c r="CX20" i="47"/>
  <c r="CX21" i="47"/>
  <c r="CX23" i="47"/>
  <c r="CX24" i="47"/>
  <c r="CX26" i="47"/>
  <c r="CX27" i="47"/>
  <c r="CX29" i="47"/>
  <c r="CX30" i="47"/>
  <c r="CX32" i="47"/>
  <c r="CX33" i="47"/>
  <c r="CX34" i="47"/>
  <c r="CX36" i="47"/>
  <c r="CX37" i="47"/>
  <c r="CX38" i="47"/>
  <c r="CX11" i="46"/>
  <c r="CX12" i="46"/>
  <c r="CX14" i="46"/>
  <c r="CX15" i="46"/>
  <c r="CX16" i="46"/>
  <c r="CX17" i="46"/>
  <c r="CX18" i="46"/>
  <c r="CX20" i="46"/>
  <c r="CX21" i="46"/>
  <c r="CX22" i="46"/>
  <c r="CX23" i="46"/>
  <c r="CX24" i="46"/>
  <c r="CX25" i="46"/>
  <c r="CX27" i="46"/>
  <c r="CX28" i="46"/>
  <c r="CX29" i="46"/>
  <c r="CX30" i="46"/>
  <c r="CX31" i="46"/>
  <c r="CX32" i="46"/>
  <c r="CX34" i="46"/>
  <c r="CX35" i="46"/>
  <c r="CX36" i="46"/>
  <c r="CX37" i="46"/>
  <c r="CX38" i="46"/>
  <c r="CX42" i="47"/>
  <c r="CX43" i="47"/>
  <c r="CX44" i="47"/>
  <c r="CX45" i="47"/>
  <c r="CX46" i="47"/>
  <c r="CX47" i="47"/>
  <c r="CX52" i="47"/>
  <c r="DB11" i="47"/>
  <c r="DB12" i="47"/>
  <c r="DB14" i="47"/>
  <c r="DB15" i="47"/>
  <c r="DB17" i="47"/>
  <c r="DB18" i="47"/>
  <c r="DB20" i="47"/>
  <c r="DB21" i="47"/>
  <c r="DB23" i="47"/>
  <c r="DB24" i="47"/>
  <c r="DB26" i="47"/>
  <c r="DB27" i="47"/>
  <c r="DB29" i="47"/>
  <c r="DB30" i="47"/>
  <c r="DB32" i="47"/>
  <c r="DB33" i="47"/>
  <c r="DB34" i="47"/>
  <c r="DB36" i="47"/>
  <c r="DB37" i="47"/>
  <c r="DB38" i="47"/>
  <c r="DB11" i="46"/>
  <c r="DB12" i="46"/>
  <c r="DB14" i="46"/>
  <c r="DB15" i="46"/>
  <c r="DB16" i="46"/>
  <c r="DB17" i="46"/>
  <c r="DB18" i="46"/>
  <c r="DB20" i="46"/>
  <c r="DB21" i="46"/>
  <c r="DB22" i="46"/>
  <c r="DB23" i="46"/>
  <c r="DB24" i="46"/>
  <c r="DB25" i="46"/>
  <c r="DB27" i="46"/>
  <c r="DB28" i="46"/>
  <c r="DB29" i="46"/>
  <c r="DB30" i="46"/>
  <c r="DB31" i="46"/>
  <c r="DB32" i="46"/>
  <c r="DB34" i="46"/>
  <c r="DB35" i="46"/>
  <c r="DB36" i="46"/>
  <c r="DB37" i="46"/>
  <c r="DB38" i="46"/>
  <c r="DB42" i="47"/>
  <c r="DB43" i="47"/>
  <c r="DB44" i="47"/>
  <c r="DB45" i="47"/>
  <c r="DB46" i="47"/>
  <c r="DB47" i="47"/>
  <c r="DB52" i="47"/>
  <c r="DF11" i="47"/>
  <c r="DF12" i="47"/>
  <c r="DF14" i="47"/>
  <c r="DF15" i="47"/>
  <c r="DF17" i="47"/>
  <c r="DF18" i="47"/>
  <c r="DF20" i="47"/>
  <c r="DF21" i="47"/>
  <c r="DF23" i="47"/>
  <c r="DF24" i="47"/>
  <c r="DF26" i="47"/>
  <c r="DF27" i="47"/>
  <c r="DF29" i="47"/>
  <c r="DF30" i="47"/>
  <c r="DF32" i="47"/>
  <c r="DF33" i="47"/>
  <c r="DF34" i="47"/>
  <c r="DF36" i="47"/>
  <c r="DF37" i="47"/>
  <c r="DF38" i="47"/>
  <c r="DF11" i="46"/>
  <c r="DF12" i="46"/>
  <c r="DF14" i="46"/>
  <c r="DF15" i="46"/>
  <c r="DF16" i="46"/>
  <c r="DF17" i="46"/>
  <c r="DF18" i="46"/>
  <c r="DF20" i="46"/>
  <c r="DF21" i="46"/>
  <c r="DF22" i="46"/>
  <c r="DF23" i="46"/>
  <c r="DF24" i="46"/>
  <c r="DF25" i="46"/>
  <c r="DF27" i="46"/>
  <c r="DF28" i="46"/>
  <c r="DF29" i="46"/>
  <c r="DF30" i="46"/>
  <c r="DF31" i="46"/>
  <c r="DF32" i="46"/>
  <c r="DF34" i="46"/>
  <c r="DF35" i="46"/>
  <c r="DF36" i="46"/>
  <c r="DF37" i="46"/>
  <c r="DF38" i="46"/>
  <c r="DF42" i="47"/>
  <c r="DF43" i="47"/>
  <c r="DF44" i="47"/>
  <c r="DF45" i="47"/>
  <c r="DF46" i="47"/>
  <c r="DF47" i="47"/>
  <c r="DF52" i="47"/>
  <c r="DJ11" i="47"/>
  <c r="DJ12" i="47"/>
  <c r="DJ14" i="47"/>
  <c r="DJ15" i="47"/>
  <c r="DJ17" i="47"/>
  <c r="DJ18" i="47"/>
  <c r="DJ20" i="47"/>
  <c r="DJ21" i="47"/>
  <c r="DJ23" i="47"/>
  <c r="DJ24" i="47"/>
  <c r="DJ26" i="47"/>
  <c r="DJ27" i="47"/>
  <c r="DJ29" i="47"/>
  <c r="DJ30" i="47"/>
  <c r="DJ32" i="47"/>
  <c r="DJ33" i="47"/>
  <c r="DJ34" i="47"/>
  <c r="DJ36" i="47"/>
  <c r="DJ37" i="47"/>
  <c r="DJ38" i="47"/>
  <c r="DJ11" i="46"/>
  <c r="DJ12" i="46"/>
  <c r="DJ14" i="46"/>
  <c r="DJ15" i="46"/>
  <c r="DJ16" i="46"/>
  <c r="DJ17" i="46"/>
  <c r="DJ18" i="46"/>
  <c r="DJ20" i="46"/>
  <c r="DJ21" i="46"/>
  <c r="DJ22" i="46"/>
  <c r="DJ23" i="46"/>
  <c r="DJ24" i="46"/>
  <c r="DJ25" i="46"/>
  <c r="DJ27" i="46"/>
  <c r="DJ28" i="46"/>
  <c r="DJ29" i="46"/>
  <c r="DJ30" i="46"/>
  <c r="DJ31" i="46"/>
  <c r="DJ32" i="46"/>
  <c r="DJ34" i="46"/>
  <c r="DJ35" i="46"/>
  <c r="DJ36" i="46"/>
  <c r="DJ37" i="46"/>
  <c r="DJ38" i="46"/>
  <c r="DJ42" i="47"/>
  <c r="DJ43" i="47"/>
  <c r="DJ44" i="47"/>
  <c r="DJ45" i="47"/>
  <c r="DJ46" i="47"/>
  <c r="DJ47" i="47"/>
  <c r="DJ52" i="47"/>
  <c r="DN11" i="47"/>
  <c r="DN12" i="47"/>
  <c r="DN14" i="47"/>
  <c r="DN15" i="47"/>
  <c r="DN17" i="47"/>
  <c r="DN18" i="47"/>
  <c r="DN20" i="47"/>
  <c r="DN21" i="47"/>
  <c r="DN23" i="47"/>
  <c r="DN24" i="47"/>
  <c r="DN26" i="47"/>
  <c r="DN27" i="47"/>
  <c r="DN29" i="47"/>
  <c r="DN30" i="47"/>
  <c r="DN32" i="47"/>
  <c r="DN33" i="47"/>
  <c r="DN34" i="47"/>
  <c r="DN36" i="47"/>
  <c r="DN37" i="47"/>
  <c r="DN38" i="47"/>
  <c r="DN11" i="46"/>
  <c r="DN12" i="46"/>
  <c r="DN14" i="46"/>
  <c r="DN15" i="46"/>
  <c r="DN16" i="46"/>
  <c r="DN17" i="46"/>
  <c r="DN18" i="46"/>
  <c r="DN20" i="46"/>
  <c r="DN21" i="46"/>
  <c r="DN22" i="46"/>
  <c r="DN23" i="46"/>
  <c r="DN24" i="46"/>
  <c r="DN25" i="46"/>
  <c r="DN27" i="46"/>
  <c r="DN28" i="46"/>
  <c r="DN29" i="46"/>
  <c r="DN30" i="46"/>
  <c r="DN31" i="46"/>
  <c r="DN32" i="46"/>
  <c r="DN34" i="46"/>
  <c r="DN35" i="46"/>
  <c r="DN36" i="46"/>
  <c r="DN37" i="46"/>
  <c r="DN38" i="46"/>
  <c r="DN42" i="47"/>
  <c r="DN43" i="47"/>
  <c r="DN44" i="47"/>
  <c r="DN45" i="47"/>
  <c r="DN46" i="47"/>
  <c r="DN47" i="47"/>
  <c r="DN52" i="47"/>
  <c r="DR11" i="47"/>
  <c r="DR12" i="47"/>
  <c r="DR14" i="47"/>
  <c r="DR15" i="47"/>
  <c r="DR17" i="47"/>
  <c r="DR18" i="47"/>
  <c r="DR20" i="47"/>
  <c r="DR21" i="47"/>
  <c r="DR23" i="47"/>
  <c r="DR24" i="47"/>
  <c r="DR26" i="47"/>
  <c r="DR27" i="47"/>
  <c r="DR29" i="47"/>
  <c r="DR30" i="47"/>
  <c r="DR32" i="47"/>
  <c r="DR33" i="47"/>
  <c r="DR34" i="47"/>
  <c r="DR36" i="47"/>
  <c r="DR37" i="47"/>
  <c r="DR38" i="47"/>
  <c r="DR11" i="46"/>
  <c r="DR12" i="46"/>
  <c r="DR14" i="46"/>
  <c r="DR15" i="46"/>
  <c r="DR16" i="46"/>
  <c r="DR17" i="46"/>
  <c r="DR18" i="46"/>
  <c r="DR20" i="46"/>
  <c r="DR21" i="46"/>
  <c r="DR22" i="46"/>
  <c r="DR23" i="46"/>
  <c r="DR24" i="46"/>
  <c r="DR25" i="46"/>
  <c r="DR27" i="46"/>
  <c r="DR28" i="46"/>
  <c r="DR29" i="46"/>
  <c r="DR30" i="46"/>
  <c r="DR31" i="46"/>
  <c r="DR32" i="46"/>
  <c r="DR34" i="46"/>
  <c r="DR35" i="46"/>
  <c r="DR36" i="46"/>
  <c r="DR37" i="46"/>
  <c r="DR38" i="46"/>
  <c r="DR42" i="47"/>
  <c r="DR43" i="47"/>
  <c r="DR44" i="47"/>
  <c r="DR45" i="47"/>
  <c r="DR46" i="47"/>
  <c r="DR47" i="47"/>
  <c r="DR52" i="47"/>
  <c r="DV11" i="47"/>
  <c r="DV12" i="47"/>
  <c r="DV14" i="47"/>
  <c r="DV15" i="47"/>
  <c r="DV17" i="47"/>
  <c r="DV18" i="47"/>
  <c r="DV20" i="47"/>
  <c r="DV21" i="47"/>
  <c r="DV23" i="47"/>
  <c r="DV24" i="47"/>
  <c r="DV26" i="47"/>
  <c r="DV27" i="47"/>
  <c r="DV29" i="47"/>
  <c r="DV30" i="47"/>
  <c r="DV32" i="47"/>
  <c r="DV33" i="47"/>
  <c r="DV34" i="47"/>
  <c r="DV36" i="47"/>
  <c r="DV37" i="47"/>
  <c r="DV38" i="47"/>
  <c r="DV11" i="46"/>
  <c r="DV12" i="46"/>
  <c r="DV14" i="46"/>
  <c r="DV15" i="46"/>
  <c r="DV16" i="46"/>
  <c r="DV17" i="46"/>
  <c r="DV18" i="46"/>
  <c r="DV20" i="46"/>
  <c r="DV21" i="46"/>
  <c r="DV22" i="46"/>
  <c r="DV23" i="46"/>
  <c r="DV24" i="46"/>
  <c r="DV25" i="46"/>
  <c r="DV27" i="46"/>
  <c r="DV28" i="46"/>
  <c r="DV29" i="46"/>
  <c r="DV30" i="46"/>
  <c r="DV31" i="46"/>
  <c r="DV32" i="46"/>
  <c r="DV34" i="46"/>
  <c r="DV35" i="46"/>
  <c r="DV36" i="46"/>
  <c r="DV37" i="46"/>
  <c r="DV38" i="46"/>
  <c r="DV42" i="47"/>
  <c r="DV43" i="47"/>
  <c r="DV44" i="47"/>
  <c r="DV45" i="47"/>
  <c r="DV46" i="47"/>
  <c r="DV47" i="47"/>
  <c r="DV52" i="47"/>
  <c r="DZ11" i="47"/>
  <c r="DZ12" i="47"/>
  <c r="DZ14" i="47"/>
  <c r="DZ15" i="47"/>
  <c r="DZ17" i="47"/>
  <c r="DZ18" i="47"/>
  <c r="DZ20" i="47"/>
  <c r="DZ21" i="47"/>
  <c r="DZ23" i="47"/>
  <c r="DZ24" i="47"/>
  <c r="DZ26" i="47"/>
  <c r="DZ27" i="47"/>
  <c r="DZ29" i="47"/>
  <c r="DZ30" i="47"/>
  <c r="DZ32" i="47"/>
  <c r="DZ33" i="47"/>
  <c r="DZ34" i="47"/>
  <c r="DZ36" i="47"/>
  <c r="DZ37" i="47"/>
  <c r="DZ38" i="47"/>
  <c r="DZ11" i="46"/>
  <c r="DZ12" i="46"/>
  <c r="DZ14" i="46"/>
  <c r="DZ15" i="46"/>
  <c r="DZ16" i="46"/>
  <c r="DZ17" i="46"/>
  <c r="DZ18" i="46"/>
  <c r="DZ20" i="46"/>
  <c r="DZ21" i="46"/>
  <c r="DZ22" i="46"/>
  <c r="DZ23" i="46"/>
  <c r="DZ24" i="46"/>
  <c r="DZ25" i="46"/>
  <c r="DZ27" i="46"/>
  <c r="DZ28" i="46"/>
  <c r="DZ29" i="46"/>
  <c r="DZ30" i="46"/>
  <c r="DZ31" i="46"/>
  <c r="DZ32" i="46"/>
  <c r="DZ34" i="46"/>
  <c r="DZ35" i="46"/>
  <c r="DZ36" i="46"/>
  <c r="DZ37" i="46"/>
  <c r="DZ38" i="46"/>
  <c r="DZ42" i="47"/>
  <c r="DZ43" i="47"/>
  <c r="DZ44" i="47"/>
  <c r="DZ45" i="47"/>
  <c r="DZ46" i="47"/>
  <c r="DZ47" i="47"/>
  <c r="DZ52" i="47"/>
  <c r="ED11" i="47"/>
  <c r="ED12" i="47"/>
  <c r="ED14" i="47"/>
  <c r="ED15" i="47"/>
  <c r="ED17" i="47"/>
  <c r="ED18" i="47"/>
  <c r="ED20" i="47"/>
  <c r="ED21" i="47"/>
  <c r="ED23" i="47"/>
  <c r="ED24" i="47"/>
  <c r="ED26" i="47"/>
  <c r="ED27" i="47"/>
  <c r="ED29" i="47"/>
  <c r="ED30" i="47"/>
  <c r="ED32" i="47"/>
  <c r="ED33" i="47"/>
  <c r="ED34" i="47"/>
  <c r="ED36" i="47"/>
  <c r="ED37" i="47"/>
  <c r="ED38" i="47"/>
  <c r="ED11" i="46"/>
  <c r="ED12" i="46"/>
  <c r="ED14" i="46"/>
  <c r="ED15" i="46"/>
  <c r="ED16" i="46"/>
  <c r="ED17" i="46"/>
  <c r="ED18" i="46"/>
  <c r="ED20" i="46"/>
  <c r="ED21" i="46"/>
  <c r="ED22" i="46"/>
  <c r="ED23" i="46"/>
  <c r="ED24" i="46"/>
  <c r="ED25" i="46"/>
  <c r="ED27" i="46"/>
  <c r="ED28" i="46"/>
  <c r="ED29" i="46"/>
  <c r="ED30" i="46"/>
  <c r="ED31" i="46"/>
  <c r="ED32" i="46"/>
  <c r="ED34" i="46"/>
  <c r="ED35" i="46"/>
  <c r="ED36" i="46"/>
  <c r="ED37" i="46"/>
  <c r="ED38" i="46"/>
  <c r="ED42" i="47"/>
  <c r="ED43" i="47"/>
  <c r="ED44" i="47"/>
  <c r="ED45" i="47"/>
  <c r="ED46" i="47"/>
  <c r="ED47" i="47"/>
  <c r="ED52" i="47"/>
  <c r="EH11" i="47"/>
  <c r="EH12" i="47"/>
  <c r="EH14" i="47"/>
  <c r="EH15" i="47"/>
  <c r="EH17" i="47"/>
  <c r="EH18" i="47"/>
  <c r="EH20" i="47"/>
  <c r="EH21" i="47"/>
  <c r="EH23" i="47"/>
  <c r="EH24" i="47"/>
  <c r="EH26" i="47"/>
  <c r="EH27" i="47"/>
  <c r="EH29" i="47"/>
  <c r="EH30" i="47"/>
  <c r="EH32" i="47"/>
  <c r="EH33" i="47"/>
  <c r="EH34" i="47"/>
  <c r="EH36" i="47"/>
  <c r="EH37" i="47"/>
  <c r="EH38" i="47"/>
  <c r="EH11" i="46"/>
  <c r="EH12" i="46"/>
  <c r="EH14" i="46"/>
  <c r="EH15" i="46"/>
  <c r="EH16" i="46"/>
  <c r="EH17" i="46"/>
  <c r="EH18" i="46"/>
  <c r="EH20" i="46"/>
  <c r="EH21" i="46"/>
  <c r="EH22" i="46"/>
  <c r="EH23" i="46"/>
  <c r="EH24" i="46"/>
  <c r="EH25" i="46"/>
  <c r="EH27" i="46"/>
  <c r="EH28" i="46"/>
  <c r="EH29" i="46"/>
  <c r="EH30" i="46"/>
  <c r="EH31" i="46"/>
  <c r="EH32" i="46"/>
  <c r="EH34" i="46"/>
  <c r="EH35" i="46"/>
  <c r="EH36" i="46"/>
  <c r="EH37" i="46"/>
  <c r="EH38" i="46"/>
  <c r="EH42" i="47"/>
  <c r="EH43" i="47"/>
  <c r="EH44" i="47"/>
  <c r="EH45" i="47"/>
  <c r="EH46" i="47"/>
  <c r="EH47" i="47"/>
  <c r="EH52" i="47"/>
  <c r="EL11" i="47"/>
  <c r="EL12" i="47"/>
  <c r="EL14" i="47"/>
  <c r="EL15" i="47"/>
  <c r="EL17" i="47"/>
  <c r="EL18" i="47"/>
  <c r="EL20" i="47"/>
  <c r="EL21" i="47"/>
  <c r="EL23" i="47"/>
  <c r="EL24" i="47"/>
  <c r="EL26" i="47"/>
  <c r="EL27" i="47"/>
  <c r="EL29" i="47"/>
  <c r="EL30" i="47"/>
  <c r="EL32" i="47"/>
  <c r="EL33" i="47"/>
  <c r="EL34" i="47"/>
  <c r="EL36" i="47"/>
  <c r="EL37" i="47"/>
  <c r="EL38" i="47"/>
  <c r="EL11" i="46"/>
  <c r="EL12" i="46"/>
  <c r="EL14" i="46"/>
  <c r="EL15" i="46"/>
  <c r="EL16" i="46"/>
  <c r="EL17" i="46"/>
  <c r="EL18" i="46"/>
  <c r="EL20" i="46"/>
  <c r="EL21" i="46"/>
  <c r="EL22" i="46"/>
  <c r="EL23" i="46"/>
  <c r="EL24" i="46"/>
  <c r="EL25" i="46"/>
  <c r="EL27" i="46"/>
  <c r="EL28" i="46"/>
  <c r="EL29" i="46"/>
  <c r="EL30" i="46"/>
  <c r="EL31" i="46"/>
  <c r="EL32" i="46"/>
  <c r="EL34" i="46"/>
  <c r="EL35" i="46"/>
  <c r="EL36" i="46"/>
  <c r="EL37" i="46"/>
  <c r="EL38" i="46"/>
  <c r="EL42" i="47"/>
  <c r="EL43" i="47"/>
  <c r="EL44" i="47"/>
  <c r="EL45" i="47"/>
  <c r="EL46" i="47"/>
  <c r="EL47" i="47"/>
  <c r="EL52" i="47"/>
  <c r="EP11" i="47"/>
  <c r="EP12" i="47"/>
  <c r="EP14" i="47"/>
  <c r="EP15" i="47"/>
  <c r="EP17" i="47"/>
  <c r="EP18" i="47"/>
  <c r="EP20" i="47"/>
  <c r="EP21" i="47"/>
  <c r="EP23" i="47"/>
  <c r="EP24" i="47"/>
  <c r="EP26" i="47"/>
  <c r="EP27" i="47"/>
  <c r="EP29" i="47"/>
  <c r="EP30" i="47"/>
  <c r="EP32" i="47"/>
  <c r="EP33" i="47"/>
  <c r="EP34" i="47"/>
  <c r="EP36" i="47"/>
  <c r="EP37" i="47"/>
  <c r="EP38" i="47"/>
  <c r="EP11" i="46"/>
  <c r="EP12" i="46"/>
  <c r="EP14" i="46"/>
  <c r="EP15" i="46"/>
  <c r="EP16" i="46"/>
  <c r="EP17" i="46"/>
  <c r="EP18" i="46"/>
  <c r="EP20" i="46"/>
  <c r="EP21" i="46"/>
  <c r="EP22" i="46"/>
  <c r="EP23" i="46"/>
  <c r="EP24" i="46"/>
  <c r="EP25" i="46"/>
  <c r="EP27" i="46"/>
  <c r="EP28" i="46"/>
  <c r="EP29" i="46"/>
  <c r="EP30" i="46"/>
  <c r="EP31" i="46"/>
  <c r="EP32" i="46"/>
  <c r="EP34" i="46"/>
  <c r="EP35" i="46"/>
  <c r="EP36" i="46"/>
  <c r="EP37" i="46"/>
  <c r="EP38" i="46"/>
  <c r="EP42" i="47"/>
  <c r="EP43" i="47"/>
  <c r="EP44" i="47"/>
  <c r="EP45" i="47"/>
  <c r="EP46" i="47"/>
  <c r="EP47" i="47"/>
  <c r="EP52" i="47"/>
  <c r="ET11" i="47"/>
  <c r="ET12" i="47"/>
  <c r="ET14" i="47"/>
  <c r="ET15" i="47"/>
  <c r="ET17" i="47"/>
  <c r="ET18" i="47"/>
  <c r="ET20" i="47"/>
  <c r="ET21" i="47"/>
  <c r="ET23" i="47"/>
  <c r="ET24" i="47"/>
  <c r="ET26" i="47"/>
  <c r="ET27" i="47"/>
  <c r="ET29" i="47"/>
  <c r="ET30" i="47"/>
  <c r="ET32" i="47"/>
  <c r="ET33" i="47"/>
  <c r="ET34" i="47"/>
  <c r="ET36" i="47"/>
  <c r="ET37" i="47"/>
  <c r="ET38" i="47"/>
  <c r="ET11" i="46"/>
  <c r="ET12" i="46"/>
  <c r="ET14" i="46"/>
  <c r="ET15" i="46"/>
  <c r="ET16" i="46"/>
  <c r="ET17" i="46"/>
  <c r="ET18" i="46"/>
  <c r="ET20" i="46"/>
  <c r="ET21" i="46"/>
  <c r="ET22" i="46"/>
  <c r="ET23" i="46"/>
  <c r="ET24" i="46"/>
  <c r="ET25" i="46"/>
  <c r="ET27" i="46"/>
  <c r="ET28" i="46"/>
  <c r="ET29" i="46"/>
  <c r="ET30" i="46"/>
  <c r="ET31" i="46"/>
  <c r="ET32" i="46"/>
  <c r="ET34" i="46"/>
  <c r="ET35" i="46"/>
  <c r="ET36" i="46"/>
  <c r="ET37" i="46"/>
  <c r="ET38" i="46"/>
  <c r="ET42" i="47"/>
  <c r="ET43" i="47"/>
  <c r="ET44" i="47"/>
  <c r="ET45" i="47"/>
  <c r="ET46" i="47"/>
  <c r="ET47" i="47"/>
  <c r="ET52" i="47"/>
  <c r="EX11" i="47"/>
  <c r="EX12" i="47"/>
  <c r="EX14" i="47"/>
  <c r="EX15" i="47"/>
  <c r="EX17" i="47"/>
  <c r="EX18" i="47"/>
  <c r="EX20" i="47"/>
  <c r="EX21" i="47"/>
  <c r="EX23" i="47"/>
  <c r="EX24" i="47"/>
  <c r="EX26" i="47"/>
  <c r="EX27" i="47"/>
  <c r="EX29" i="47"/>
  <c r="EX30" i="47"/>
  <c r="EX32" i="47"/>
  <c r="EX33" i="47"/>
  <c r="EX34" i="47"/>
  <c r="EX36" i="47"/>
  <c r="EX37" i="47"/>
  <c r="EX38" i="47"/>
  <c r="EX11" i="46"/>
  <c r="EX12" i="46"/>
  <c r="EX14" i="46"/>
  <c r="EX15" i="46"/>
  <c r="EX16" i="46"/>
  <c r="EX17" i="46"/>
  <c r="EX18" i="46"/>
  <c r="EX20" i="46"/>
  <c r="EX21" i="46"/>
  <c r="EX22" i="46"/>
  <c r="EX23" i="46"/>
  <c r="EX24" i="46"/>
  <c r="EX25" i="46"/>
  <c r="EX27" i="46"/>
  <c r="EX28" i="46"/>
  <c r="EX29" i="46"/>
  <c r="EX30" i="46"/>
  <c r="EX31" i="46"/>
  <c r="EX32" i="46"/>
  <c r="EX34" i="46"/>
  <c r="EX35" i="46"/>
  <c r="EX36" i="46"/>
  <c r="EX37" i="46"/>
  <c r="EX38" i="46"/>
  <c r="EX42" i="47"/>
  <c r="EX43" i="47"/>
  <c r="EX44" i="47"/>
  <c r="EX45" i="47"/>
  <c r="EX46" i="47"/>
  <c r="EX47" i="47"/>
  <c r="EX52" i="47"/>
  <c r="FB11" i="47"/>
  <c r="FB12" i="47"/>
  <c r="FB14" i="47"/>
  <c r="FB15" i="47"/>
  <c r="FB17" i="47"/>
  <c r="FB18" i="47"/>
  <c r="FB20" i="47"/>
  <c r="FB21" i="47"/>
  <c r="FB23" i="47"/>
  <c r="FB24" i="47"/>
  <c r="FB26" i="47"/>
  <c r="FB27" i="47"/>
  <c r="FB29" i="47"/>
  <c r="FB30" i="47"/>
  <c r="FB32" i="47"/>
  <c r="FB33" i="47"/>
  <c r="FB34" i="47"/>
  <c r="FB36" i="47"/>
  <c r="FB37" i="47"/>
  <c r="FB38" i="47"/>
  <c r="FB11" i="46"/>
  <c r="FB12" i="46"/>
  <c r="FB14" i="46"/>
  <c r="FB15" i="46"/>
  <c r="FB16" i="46"/>
  <c r="FB17" i="46"/>
  <c r="FB18" i="46"/>
  <c r="FB20" i="46"/>
  <c r="FB21" i="46"/>
  <c r="FB22" i="46"/>
  <c r="FB23" i="46"/>
  <c r="FB24" i="46"/>
  <c r="FB25" i="46"/>
  <c r="FB27" i="46"/>
  <c r="FB28" i="46"/>
  <c r="FB29" i="46"/>
  <c r="FB30" i="46"/>
  <c r="FB31" i="46"/>
  <c r="FB32" i="46"/>
  <c r="FB34" i="46"/>
  <c r="FB35" i="46"/>
  <c r="FB36" i="46"/>
  <c r="FB37" i="46"/>
  <c r="FB38" i="46"/>
  <c r="FB42" i="47"/>
  <c r="FB43" i="47"/>
  <c r="FB44" i="47"/>
  <c r="FB45" i="47"/>
  <c r="FB46" i="47"/>
  <c r="FB47" i="47"/>
  <c r="FB52" i="47"/>
  <c r="FF11" i="47"/>
  <c r="FF12" i="47"/>
  <c r="FF14" i="47"/>
  <c r="FF15" i="47"/>
  <c r="FF17" i="47"/>
  <c r="FF18" i="47"/>
  <c r="FF20" i="47"/>
  <c r="FF21" i="47"/>
  <c r="FF23" i="47"/>
  <c r="FF24" i="47"/>
  <c r="FF26" i="47"/>
  <c r="FF27" i="47"/>
  <c r="FF29" i="47"/>
  <c r="FF30" i="47"/>
  <c r="FF32" i="47"/>
  <c r="FF33" i="47"/>
  <c r="FF34" i="47"/>
  <c r="FF36" i="47"/>
  <c r="FF37" i="47"/>
  <c r="FF38" i="47"/>
  <c r="FF11" i="46"/>
  <c r="FF12" i="46"/>
  <c r="FF14" i="46"/>
  <c r="FF15" i="46"/>
  <c r="FF16" i="46"/>
  <c r="FF17" i="46"/>
  <c r="FF18" i="46"/>
  <c r="FF20" i="46"/>
  <c r="FF21" i="46"/>
  <c r="FF22" i="46"/>
  <c r="FF23" i="46"/>
  <c r="FF24" i="46"/>
  <c r="FF25" i="46"/>
  <c r="FF27" i="46"/>
  <c r="FF28" i="46"/>
  <c r="FF29" i="46"/>
  <c r="FF30" i="46"/>
  <c r="FF31" i="46"/>
  <c r="FF32" i="46"/>
  <c r="FF34" i="46"/>
  <c r="FF35" i="46"/>
  <c r="FF36" i="46"/>
  <c r="FF37" i="46"/>
  <c r="FF38" i="46"/>
  <c r="FF42" i="47"/>
  <c r="FF43" i="47"/>
  <c r="FF44" i="47"/>
  <c r="FF45" i="47"/>
  <c r="FF46" i="47"/>
  <c r="FF47" i="47"/>
  <c r="FF52" i="47"/>
  <c r="FJ11" i="47"/>
  <c r="FJ12" i="47"/>
  <c r="FJ14" i="47"/>
  <c r="FJ15" i="47"/>
  <c r="FJ17" i="47"/>
  <c r="FJ18" i="47"/>
  <c r="FJ20" i="47"/>
  <c r="FJ21" i="47"/>
  <c r="FJ23" i="47"/>
  <c r="FJ24" i="47"/>
  <c r="FJ26" i="47"/>
  <c r="FJ27" i="47"/>
  <c r="FJ29" i="47"/>
  <c r="FJ30" i="47"/>
  <c r="FJ32" i="47"/>
  <c r="FJ33" i="47"/>
  <c r="FJ34" i="47"/>
  <c r="FJ36" i="47"/>
  <c r="FJ37" i="47"/>
  <c r="FJ38" i="47"/>
  <c r="FJ11" i="46"/>
  <c r="FJ12" i="46"/>
  <c r="FJ14" i="46"/>
  <c r="FJ15" i="46"/>
  <c r="FJ16" i="46"/>
  <c r="FJ17" i="46"/>
  <c r="FJ18" i="46"/>
  <c r="FJ20" i="46"/>
  <c r="FJ21" i="46"/>
  <c r="FJ22" i="46"/>
  <c r="FJ23" i="46"/>
  <c r="FJ24" i="46"/>
  <c r="FJ25" i="46"/>
  <c r="FJ27" i="46"/>
  <c r="FJ28" i="46"/>
  <c r="FJ29" i="46"/>
  <c r="FJ30" i="46"/>
  <c r="FJ31" i="46"/>
  <c r="FJ32" i="46"/>
  <c r="FJ34" i="46"/>
  <c r="FJ35" i="46"/>
  <c r="FJ36" i="46"/>
  <c r="FJ37" i="46"/>
  <c r="FJ38" i="46"/>
  <c r="FJ42" i="47"/>
  <c r="FJ43" i="47"/>
  <c r="FJ44" i="47"/>
  <c r="FJ45" i="47"/>
  <c r="FJ46" i="47"/>
  <c r="FJ47" i="47"/>
  <c r="FJ52" i="47"/>
  <c r="FN11" i="47"/>
  <c r="FN12" i="47"/>
  <c r="FN14" i="47"/>
  <c r="FN15" i="47"/>
  <c r="FN17" i="47"/>
  <c r="FN18" i="47"/>
  <c r="FN20" i="47"/>
  <c r="FN21" i="47"/>
  <c r="FN23" i="47"/>
  <c r="FN24" i="47"/>
  <c r="FN26" i="47"/>
  <c r="FN27" i="47"/>
  <c r="FN29" i="47"/>
  <c r="FN30" i="47"/>
  <c r="FN32" i="47"/>
  <c r="FN33" i="47"/>
  <c r="FN34" i="47"/>
  <c r="FN36" i="47"/>
  <c r="FN37" i="47"/>
  <c r="FN38" i="47"/>
  <c r="FN11" i="46"/>
  <c r="FN12" i="46"/>
  <c r="FN14" i="46"/>
  <c r="FN15" i="46"/>
  <c r="FN16" i="46"/>
  <c r="FN17" i="46"/>
  <c r="FN18" i="46"/>
  <c r="FN20" i="46"/>
  <c r="FN21" i="46"/>
  <c r="FN22" i="46"/>
  <c r="FN23" i="46"/>
  <c r="FN24" i="46"/>
  <c r="FN25" i="46"/>
  <c r="FN27" i="46"/>
  <c r="FN28" i="46"/>
  <c r="FN29" i="46"/>
  <c r="FN30" i="46"/>
  <c r="FN31" i="46"/>
  <c r="FN32" i="46"/>
  <c r="FN34" i="46"/>
  <c r="FN35" i="46"/>
  <c r="FN36" i="46"/>
  <c r="FN37" i="46"/>
  <c r="FN38" i="46"/>
  <c r="FN42" i="47"/>
  <c r="FN43" i="47"/>
  <c r="FN44" i="47"/>
  <c r="FN45" i="47"/>
  <c r="FN46" i="47"/>
  <c r="FN47" i="47"/>
  <c r="FN52" i="47"/>
  <c r="FR11" i="47"/>
  <c r="FR12" i="47"/>
  <c r="FR14" i="47"/>
  <c r="FR15" i="47"/>
  <c r="FR17" i="47"/>
  <c r="FR18" i="47"/>
  <c r="FR20" i="47"/>
  <c r="FR21" i="47"/>
  <c r="FR23" i="47"/>
  <c r="FR24" i="47"/>
  <c r="FR26" i="47"/>
  <c r="FR27" i="47"/>
  <c r="FR29" i="47"/>
  <c r="FR30" i="47"/>
  <c r="FR32" i="47"/>
  <c r="FR33" i="47"/>
  <c r="FR34" i="47"/>
  <c r="FR36" i="47"/>
  <c r="FR37" i="47"/>
  <c r="FR38" i="47"/>
  <c r="FR11" i="46"/>
  <c r="FR12" i="46"/>
  <c r="FR14" i="46"/>
  <c r="FR15" i="46"/>
  <c r="FR16" i="46"/>
  <c r="FR17" i="46"/>
  <c r="FR18" i="46"/>
  <c r="FR20" i="46"/>
  <c r="FR21" i="46"/>
  <c r="FR22" i="46"/>
  <c r="FR23" i="46"/>
  <c r="FR24" i="46"/>
  <c r="FR25" i="46"/>
  <c r="FR27" i="46"/>
  <c r="FR28" i="46"/>
  <c r="FR29" i="46"/>
  <c r="FR30" i="46"/>
  <c r="FR31" i="46"/>
  <c r="FR32" i="46"/>
  <c r="FR34" i="46"/>
  <c r="FR35" i="46"/>
  <c r="FR36" i="46"/>
  <c r="FR37" i="46"/>
  <c r="FR38" i="46"/>
  <c r="FR42" i="47"/>
  <c r="FR43" i="47"/>
  <c r="FR44" i="47"/>
  <c r="FR45" i="47"/>
  <c r="FR46" i="47"/>
  <c r="FR47" i="47"/>
  <c r="FR52" i="47"/>
  <c r="FV11" i="47"/>
  <c r="FV12" i="47"/>
  <c r="FV14" i="47"/>
  <c r="FV15" i="47"/>
  <c r="FV17" i="47"/>
  <c r="FV18" i="47"/>
  <c r="FV20" i="47"/>
  <c r="FV21" i="47"/>
  <c r="FV23" i="47"/>
  <c r="FV24" i="47"/>
  <c r="FV26" i="47"/>
  <c r="FV27" i="47"/>
  <c r="FV29" i="47"/>
  <c r="FV30" i="47"/>
  <c r="FV32" i="47"/>
  <c r="FV33" i="47"/>
  <c r="FV34" i="47"/>
  <c r="FV36" i="47"/>
  <c r="FV37" i="47"/>
  <c r="FV38" i="47"/>
  <c r="FV11" i="46"/>
  <c r="FV12" i="46"/>
  <c r="FV14" i="46"/>
  <c r="FV15" i="46"/>
  <c r="FV16" i="46"/>
  <c r="FV17" i="46"/>
  <c r="FV18" i="46"/>
  <c r="FV20" i="46"/>
  <c r="FV21" i="46"/>
  <c r="FV22" i="46"/>
  <c r="FV23" i="46"/>
  <c r="FV24" i="46"/>
  <c r="FV25" i="46"/>
  <c r="FV27" i="46"/>
  <c r="FV28" i="46"/>
  <c r="FV29" i="46"/>
  <c r="FV30" i="46"/>
  <c r="FV31" i="46"/>
  <c r="FV32" i="46"/>
  <c r="FV34" i="46"/>
  <c r="FV35" i="46"/>
  <c r="FV36" i="46"/>
  <c r="FV37" i="46"/>
  <c r="FV38" i="46"/>
  <c r="FV42" i="47"/>
  <c r="FV43" i="47"/>
  <c r="FV44" i="47"/>
  <c r="FV45" i="47"/>
  <c r="FV46" i="47"/>
  <c r="FV47" i="47"/>
  <c r="FV52" i="47"/>
  <c r="FZ11" i="47"/>
  <c r="FZ12" i="47"/>
  <c r="FZ14" i="47"/>
  <c r="FZ15" i="47"/>
  <c r="FZ17" i="47"/>
  <c r="FZ18" i="47"/>
  <c r="FZ20" i="47"/>
  <c r="FZ21" i="47"/>
  <c r="FZ23" i="47"/>
  <c r="FZ24" i="47"/>
  <c r="FZ26" i="47"/>
  <c r="FZ27" i="47"/>
  <c r="FZ29" i="47"/>
  <c r="FZ30" i="47"/>
  <c r="FZ32" i="47"/>
  <c r="FZ33" i="47"/>
  <c r="FZ34" i="47"/>
  <c r="FZ36" i="47"/>
  <c r="FZ37" i="47"/>
  <c r="FZ38" i="47"/>
  <c r="FZ11" i="46"/>
  <c r="FZ12" i="46"/>
  <c r="FZ14" i="46"/>
  <c r="FZ15" i="46"/>
  <c r="FZ16" i="46"/>
  <c r="FZ17" i="46"/>
  <c r="FZ18" i="46"/>
  <c r="FZ20" i="46"/>
  <c r="FZ21" i="46"/>
  <c r="FZ22" i="46"/>
  <c r="FZ23" i="46"/>
  <c r="FZ24" i="46"/>
  <c r="FZ25" i="46"/>
  <c r="FZ27" i="46"/>
  <c r="FZ28" i="46"/>
  <c r="FZ29" i="46"/>
  <c r="FZ30" i="46"/>
  <c r="FZ31" i="46"/>
  <c r="FZ32" i="46"/>
  <c r="FZ34" i="46"/>
  <c r="FZ35" i="46"/>
  <c r="FZ36" i="46"/>
  <c r="FZ37" i="46"/>
  <c r="FZ38" i="46"/>
  <c r="FZ42" i="47"/>
  <c r="FZ43" i="47"/>
  <c r="FZ44" i="47"/>
  <c r="FZ45" i="47"/>
  <c r="FZ46" i="47"/>
  <c r="FZ47" i="47"/>
  <c r="FZ52" i="47"/>
  <c r="GD11" i="47"/>
  <c r="GD12" i="47"/>
  <c r="GD14" i="47"/>
  <c r="GD15" i="47"/>
  <c r="GD17" i="47"/>
  <c r="GD18" i="47"/>
  <c r="GD20" i="47"/>
  <c r="GD21" i="47"/>
  <c r="GD23" i="47"/>
  <c r="GD24" i="47"/>
  <c r="GD26" i="47"/>
  <c r="GD27" i="47"/>
  <c r="GD29" i="47"/>
  <c r="GD30" i="47"/>
  <c r="GD32" i="47"/>
  <c r="GD33" i="47"/>
  <c r="GD34" i="47"/>
  <c r="GD36" i="47"/>
  <c r="GD37" i="47"/>
  <c r="GD38" i="47"/>
  <c r="GD11" i="46"/>
  <c r="GD12" i="46"/>
  <c r="GD14" i="46"/>
  <c r="GD15" i="46"/>
  <c r="GD16" i="46"/>
  <c r="GD17" i="46"/>
  <c r="GD18" i="46"/>
  <c r="GD20" i="46"/>
  <c r="GD21" i="46"/>
  <c r="GD22" i="46"/>
  <c r="GD23" i="46"/>
  <c r="GD24" i="46"/>
  <c r="GD25" i="46"/>
  <c r="GD27" i="46"/>
  <c r="GD28" i="46"/>
  <c r="GD29" i="46"/>
  <c r="GD30" i="46"/>
  <c r="GD31" i="46"/>
  <c r="GD32" i="46"/>
  <c r="GD34" i="46"/>
  <c r="GD35" i="46"/>
  <c r="GD36" i="46"/>
  <c r="GD37" i="46"/>
  <c r="GD38" i="46"/>
  <c r="GD42" i="47"/>
  <c r="GD43" i="47"/>
  <c r="GD44" i="47"/>
  <c r="GD45" i="47"/>
  <c r="GD46" i="47"/>
  <c r="GD47" i="47"/>
  <c r="GD52" i="47"/>
  <c r="GH11" i="47"/>
  <c r="GH12" i="47"/>
  <c r="GH14" i="47"/>
  <c r="GH15" i="47"/>
  <c r="GH17" i="47"/>
  <c r="GH18" i="47"/>
  <c r="GH20" i="47"/>
  <c r="GH21" i="47"/>
  <c r="GH23" i="47"/>
  <c r="GH24" i="47"/>
  <c r="GH26" i="47"/>
  <c r="GH27" i="47"/>
  <c r="GH29" i="47"/>
  <c r="GH30" i="47"/>
  <c r="GH32" i="47"/>
  <c r="GH33" i="47"/>
  <c r="GH34" i="47"/>
  <c r="GH36" i="47"/>
  <c r="GH37" i="47"/>
  <c r="GH38" i="47"/>
  <c r="GH11" i="46"/>
  <c r="GH12" i="46"/>
  <c r="GH14" i="46"/>
  <c r="GH15" i="46"/>
  <c r="GH16" i="46"/>
  <c r="GH17" i="46"/>
  <c r="GH18" i="46"/>
  <c r="GH20" i="46"/>
  <c r="GH21" i="46"/>
  <c r="GH22" i="46"/>
  <c r="GH23" i="46"/>
  <c r="GH24" i="46"/>
  <c r="GH25" i="46"/>
  <c r="GH27" i="46"/>
  <c r="GH28" i="46"/>
  <c r="GH29" i="46"/>
  <c r="GH30" i="46"/>
  <c r="GH31" i="46"/>
  <c r="GH32" i="46"/>
  <c r="GH34" i="46"/>
  <c r="GH35" i="46"/>
  <c r="GH36" i="46"/>
  <c r="GH37" i="46"/>
  <c r="GH38" i="46"/>
  <c r="GH42" i="47"/>
  <c r="GH43" i="47"/>
  <c r="GH44" i="47"/>
  <c r="GH45" i="47"/>
  <c r="GH46" i="47"/>
  <c r="GH47" i="47"/>
  <c r="GH52" i="47"/>
  <c r="GL11" i="47"/>
  <c r="GL12" i="47"/>
  <c r="GL14" i="47"/>
  <c r="GL15" i="47"/>
  <c r="GL17" i="47"/>
  <c r="GL18" i="47"/>
  <c r="GL20" i="47"/>
  <c r="GL21" i="47"/>
  <c r="GL23" i="47"/>
  <c r="GL24" i="47"/>
  <c r="GL26" i="47"/>
  <c r="GL27" i="47"/>
  <c r="GL29" i="47"/>
  <c r="GL30" i="47"/>
  <c r="GL32" i="47"/>
  <c r="GL33" i="47"/>
  <c r="GL34" i="47"/>
  <c r="GL36" i="47"/>
  <c r="GL37" i="47"/>
  <c r="GL38" i="47"/>
  <c r="GL11" i="46"/>
  <c r="GL12" i="46"/>
  <c r="GL14" i="46"/>
  <c r="GL15" i="46"/>
  <c r="GL16" i="46"/>
  <c r="GL17" i="46"/>
  <c r="GL18" i="46"/>
  <c r="GL20" i="46"/>
  <c r="GL21" i="46"/>
  <c r="GL22" i="46"/>
  <c r="GL23" i="46"/>
  <c r="GL24" i="46"/>
  <c r="GL25" i="46"/>
  <c r="GL27" i="46"/>
  <c r="GL28" i="46"/>
  <c r="GL29" i="46"/>
  <c r="GL30" i="46"/>
  <c r="GL31" i="46"/>
  <c r="GL32" i="46"/>
  <c r="GL34" i="46"/>
  <c r="GL35" i="46"/>
  <c r="GL36" i="46"/>
  <c r="GL37" i="46"/>
  <c r="GL38" i="46"/>
  <c r="GL42" i="47"/>
  <c r="GL43" i="47"/>
  <c r="GL44" i="47"/>
  <c r="GL45" i="47"/>
  <c r="GL46" i="47"/>
  <c r="GL47" i="47"/>
  <c r="GL52" i="47"/>
  <c r="GP11" i="47"/>
  <c r="GP12" i="47"/>
  <c r="GP14" i="47"/>
  <c r="GP15" i="47"/>
  <c r="GP17" i="47"/>
  <c r="GP18" i="47"/>
  <c r="GP20" i="47"/>
  <c r="GP21" i="47"/>
  <c r="GP23" i="47"/>
  <c r="GP24" i="47"/>
  <c r="GP26" i="47"/>
  <c r="GP27" i="47"/>
  <c r="GP29" i="47"/>
  <c r="GP30" i="47"/>
  <c r="GP32" i="47"/>
  <c r="GP33" i="47"/>
  <c r="GP34" i="47"/>
  <c r="GP36" i="47"/>
  <c r="GP37" i="47"/>
  <c r="GP38" i="47"/>
  <c r="GP11" i="46"/>
  <c r="GP12" i="46"/>
  <c r="GP14" i="46"/>
  <c r="GP15" i="46"/>
  <c r="GP16" i="46"/>
  <c r="GP17" i="46"/>
  <c r="GP18" i="46"/>
  <c r="GP20" i="46"/>
  <c r="GP21" i="46"/>
  <c r="GP22" i="46"/>
  <c r="GP23" i="46"/>
  <c r="GP24" i="46"/>
  <c r="GP25" i="46"/>
  <c r="GP27" i="46"/>
  <c r="GP28" i="46"/>
  <c r="GP29" i="46"/>
  <c r="GP30" i="46"/>
  <c r="GP31" i="46"/>
  <c r="GP32" i="46"/>
  <c r="GP34" i="46"/>
  <c r="GP35" i="46"/>
  <c r="GP36" i="46"/>
  <c r="GP37" i="46"/>
  <c r="GP38" i="46"/>
  <c r="GP42" i="47"/>
  <c r="GP43" i="47"/>
  <c r="GP44" i="47"/>
  <c r="GP45" i="47"/>
  <c r="GP46" i="47"/>
  <c r="GP47" i="47"/>
  <c r="GP52" i="47"/>
  <c r="GT11" i="47"/>
  <c r="GT12" i="47"/>
  <c r="GT14" i="47"/>
  <c r="GT15" i="47"/>
  <c r="GT17" i="47"/>
  <c r="GT18" i="47"/>
  <c r="GT20" i="47"/>
  <c r="GT21" i="47"/>
  <c r="GT23" i="47"/>
  <c r="GT24" i="47"/>
  <c r="GT26" i="47"/>
  <c r="GT27" i="47"/>
  <c r="GT29" i="47"/>
  <c r="GT30" i="47"/>
  <c r="GT32" i="47"/>
  <c r="GT33" i="47"/>
  <c r="GT34" i="47"/>
  <c r="GT36" i="47"/>
  <c r="GT37" i="47"/>
  <c r="GT38" i="47"/>
  <c r="GT11" i="46"/>
  <c r="GT12" i="46"/>
  <c r="GT14" i="46"/>
  <c r="GT15" i="46"/>
  <c r="GT16" i="46"/>
  <c r="GT17" i="46"/>
  <c r="GT18" i="46"/>
  <c r="GT20" i="46"/>
  <c r="GT21" i="46"/>
  <c r="GT22" i="46"/>
  <c r="GT23" i="46"/>
  <c r="GT24" i="46"/>
  <c r="GT25" i="46"/>
  <c r="GT27" i="46"/>
  <c r="GT28" i="46"/>
  <c r="GT29" i="46"/>
  <c r="GT30" i="46"/>
  <c r="GT31" i="46"/>
  <c r="GT32" i="46"/>
  <c r="GT34" i="46"/>
  <c r="GT35" i="46"/>
  <c r="GT36" i="46"/>
  <c r="GT37" i="46"/>
  <c r="GT38" i="46"/>
  <c r="GT42" i="47"/>
  <c r="GT43" i="47"/>
  <c r="GT44" i="47"/>
  <c r="GT45" i="47"/>
  <c r="GT46" i="47"/>
  <c r="GT47" i="47"/>
  <c r="GT52" i="47"/>
  <c r="GX11" i="47"/>
  <c r="GX12" i="47"/>
  <c r="GX14" i="47"/>
  <c r="GX15" i="47"/>
  <c r="GX17" i="47"/>
  <c r="GX18" i="47"/>
  <c r="GX20" i="47"/>
  <c r="GX21" i="47"/>
  <c r="GX23" i="47"/>
  <c r="GX24" i="47"/>
  <c r="GX26" i="47"/>
  <c r="GX27" i="47"/>
  <c r="GX29" i="47"/>
  <c r="GX30" i="47"/>
  <c r="GX32" i="47"/>
  <c r="GX33" i="47"/>
  <c r="GX34" i="47"/>
  <c r="GX36" i="47"/>
  <c r="GX37" i="47"/>
  <c r="GX38" i="47"/>
  <c r="GX11" i="46"/>
  <c r="GX12" i="46"/>
  <c r="GX14" i="46"/>
  <c r="GX15" i="46"/>
  <c r="GX16" i="46"/>
  <c r="GX17" i="46"/>
  <c r="GX18" i="46"/>
  <c r="GX20" i="46"/>
  <c r="GX21" i="46"/>
  <c r="GX22" i="46"/>
  <c r="GX23" i="46"/>
  <c r="GX24" i="46"/>
  <c r="GX25" i="46"/>
  <c r="GX27" i="46"/>
  <c r="GX28" i="46"/>
  <c r="GX29" i="46"/>
  <c r="GX30" i="46"/>
  <c r="GX31" i="46"/>
  <c r="GX32" i="46"/>
  <c r="GX34" i="46"/>
  <c r="GX35" i="46"/>
  <c r="GX36" i="46"/>
  <c r="GX37" i="46"/>
  <c r="GX38" i="46"/>
  <c r="GX42" i="47"/>
  <c r="GX43" i="47"/>
  <c r="GX44" i="47"/>
  <c r="GX45" i="47"/>
  <c r="GX46" i="47"/>
  <c r="GX47" i="47"/>
  <c r="GX52" i="47"/>
  <c r="HB11" i="47"/>
  <c r="HB12" i="47"/>
  <c r="HB14" i="47"/>
  <c r="HB15" i="47"/>
  <c r="HB17" i="47"/>
  <c r="HB18" i="47"/>
  <c r="HB20" i="47"/>
  <c r="HB21" i="47"/>
  <c r="HB23" i="47"/>
  <c r="HB24" i="47"/>
  <c r="HB26" i="47"/>
  <c r="HB27" i="47"/>
  <c r="HB29" i="47"/>
  <c r="HB30" i="47"/>
  <c r="HB32" i="47"/>
  <c r="HB33" i="47"/>
  <c r="HB34" i="47"/>
  <c r="HB36" i="47"/>
  <c r="HB37" i="47"/>
  <c r="HB38" i="47"/>
  <c r="HB11" i="46"/>
  <c r="HB12" i="46"/>
  <c r="HB14" i="46"/>
  <c r="HB15" i="46"/>
  <c r="HB16" i="46"/>
  <c r="HB17" i="46"/>
  <c r="HB18" i="46"/>
  <c r="HB20" i="46"/>
  <c r="HB21" i="46"/>
  <c r="HB22" i="46"/>
  <c r="HB23" i="46"/>
  <c r="HB24" i="46"/>
  <c r="HB25" i="46"/>
  <c r="HB27" i="46"/>
  <c r="HB28" i="46"/>
  <c r="HB29" i="46"/>
  <c r="HB30" i="46"/>
  <c r="HB31" i="46"/>
  <c r="HB32" i="46"/>
  <c r="HB34" i="46"/>
  <c r="HB35" i="46"/>
  <c r="HB36" i="46"/>
  <c r="HB37" i="46"/>
  <c r="HB38" i="46"/>
  <c r="HB42" i="47"/>
  <c r="HB43" i="47"/>
  <c r="HB44" i="47"/>
  <c r="HB45" i="47"/>
  <c r="HB46" i="47"/>
  <c r="HB47" i="47"/>
  <c r="HB52" i="47"/>
  <c r="HF11" i="47"/>
  <c r="HF12" i="47"/>
  <c r="HF14" i="47"/>
  <c r="HF15" i="47"/>
  <c r="HF17" i="47"/>
  <c r="HF18" i="47"/>
  <c r="HF20" i="47"/>
  <c r="HF21" i="47"/>
  <c r="HF23" i="47"/>
  <c r="HF24" i="47"/>
  <c r="HF26" i="47"/>
  <c r="HF27" i="47"/>
  <c r="HF29" i="47"/>
  <c r="HF30" i="47"/>
  <c r="HF32" i="47"/>
  <c r="HF33" i="47"/>
  <c r="HF34" i="47"/>
  <c r="HF36" i="47"/>
  <c r="HF37" i="47"/>
  <c r="HF38" i="47"/>
  <c r="HF11" i="46"/>
  <c r="HF12" i="46"/>
  <c r="HF14" i="46"/>
  <c r="HF15" i="46"/>
  <c r="HF16" i="46"/>
  <c r="HF17" i="46"/>
  <c r="HF18" i="46"/>
  <c r="HF20" i="46"/>
  <c r="HF21" i="46"/>
  <c r="HF22" i="46"/>
  <c r="HF23" i="46"/>
  <c r="HF24" i="46"/>
  <c r="HF25" i="46"/>
  <c r="HF27" i="46"/>
  <c r="HF28" i="46"/>
  <c r="HF29" i="46"/>
  <c r="HF30" i="46"/>
  <c r="HF31" i="46"/>
  <c r="HF32" i="46"/>
  <c r="HF34" i="46"/>
  <c r="HF35" i="46"/>
  <c r="HF36" i="46"/>
  <c r="HF37" i="46"/>
  <c r="HF38" i="46"/>
  <c r="HF42" i="47"/>
  <c r="HF43" i="47"/>
  <c r="HF44" i="47"/>
  <c r="HF45" i="47"/>
  <c r="HF46" i="47"/>
  <c r="HF47" i="47"/>
  <c r="HF52" i="47"/>
  <c r="HJ11" i="47"/>
  <c r="HJ12" i="47"/>
  <c r="HJ14" i="47"/>
  <c r="HJ15" i="47"/>
  <c r="HJ17" i="47"/>
  <c r="HJ18" i="47"/>
  <c r="HJ20" i="47"/>
  <c r="HJ21" i="47"/>
  <c r="HJ23" i="47"/>
  <c r="HJ24" i="47"/>
  <c r="HJ26" i="47"/>
  <c r="HJ27" i="47"/>
  <c r="HJ29" i="47"/>
  <c r="HJ30" i="47"/>
  <c r="HJ32" i="47"/>
  <c r="HJ33" i="47"/>
  <c r="HJ34" i="47"/>
  <c r="HJ36" i="47"/>
  <c r="HJ37" i="47"/>
  <c r="HJ38" i="47"/>
  <c r="HJ11" i="46"/>
  <c r="HJ12" i="46"/>
  <c r="HJ14" i="46"/>
  <c r="HJ15" i="46"/>
  <c r="HJ16" i="46"/>
  <c r="HJ17" i="46"/>
  <c r="HJ18" i="46"/>
  <c r="HJ20" i="46"/>
  <c r="HJ21" i="46"/>
  <c r="HJ22" i="46"/>
  <c r="HJ23" i="46"/>
  <c r="HJ24" i="46"/>
  <c r="HJ25" i="46"/>
  <c r="HJ27" i="46"/>
  <c r="HJ28" i="46"/>
  <c r="HJ29" i="46"/>
  <c r="HJ30" i="46"/>
  <c r="HJ31" i="46"/>
  <c r="HJ32" i="46"/>
  <c r="HJ34" i="46"/>
  <c r="HJ35" i="46"/>
  <c r="HJ36" i="46"/>
  <c r="HJ37" i="46"/>
  <c r="HJ38" i="46"/>
  <c r="HJ42" i="47"/>
  <c r="HJ43" i="47"/>
  <c r="HJ44" i="47"/>
  <c r="HJ45" i="47"/>
  <c r="HJ46" i="47"/>
  <c r="HJ47" i="47"/>
  <c r="HJ52" i="47"/>
  <c r="HN11" i="47"/>
  <c r="HN12" i="47"/>
  <c r="HN14" i="47"/>
  <c r="HN15" i="47"/>
  <c r="HN17" i="47"/>
  <c r="HN18" i="47"/>
  <c r="HN20" i="47"/>
  <c r="HN21" i="47"/>
  <c r="HN23" i="47"/>
  <c r="HN24" i="47"/>
  <c r="HN26" i="47"/>
  <c r="HN27" i="47"/>
  <c r="HN29" i="47"/>
  <c r="HN30" i="47"/>
  <c r="HN32" i="47"/>
  <c r="HN33" i="47"/>
  <c r="HN34" i="47"/>
  <c r="HN36" i="47"/>
  <c r="HN37" i="47"/>
  <c r="HN38" i="47"/>
  <c r="HN11" i="46"/>
  <c r="HN12" i="46"/>
  <c r="HN14" i="46"/>
  <c r="HN15" i="46"/>
  <c r="HN16" i="46"/>
  <c r="HN17" i="46"/>
  <c r="HN18" i="46"/>
  <c r="HN20" i="46"/>
  <c r="HN21" i="46"/>
  <c r="HN22" i="46"/>
  <c r="HN23" i="46"/>
  <c r="HN24" i="46"/>
  <c r="HN25" i="46"/>
  <c r="HN27" i="46"/>
  <c r="HN28" i="46"/>
  <c r="HN29" i="46"/>
  <c r="HN30" i="46"/>
  <c r="HN31" i="46"/>
  <c r="HN32" i="46"/>
  <c r="HN34" i="46"/>
  <c r="HN35" i="46"/>
  <c r="HN36" i="46"/>
  <c r="HN37" i="46"/>
  <c r="HN38" i="46"/>
  <c r="HN42" i="47"/>
  <c r="HN43" i="47"/>
  <c r="HN44" i="47"/>
  <c r="HN45" i="47"/>
  <c r="HN46" i="47"/>
  <c r="HN47" i="47"/>
  <c r="HN52" i="47"/>
  <c r="HR11" i="47"/>
  <c r="HR12" i="47"/>
  <c r="HR14" i="47"/>
  <c r="HR15" i="47"/>
  <c r="HR17" i="47"/>
  <c r="HR18" i="47"/>
  <c r="HR20" i="47"/>
  <c r="HR21" i="47"/>
  <c r="HR23" i="47"/>
  <c r="HR24" i="47"/>
  <c r="HR26" i="47"/>
  <c r="HR27" i="47"/>
  <c r="HR29" i="47"/>
  <c r="HR30" i="47"/>
  <c r="HR32" i="47"/>
  <c r="HR33" i="47"/>
  <c r="HR34" i="47"/>
  <c r="HR36" i="47"/>
  <c r="HR37" i="47"/>
  <c r="HR38" i="47"/>
  <c r="HR11" i="46"/>
  <c r="HR12" i="46"/>
  <c r="HR14" i="46"/>
  <c r="HR15" i="46"/>
  <c r="HR16" i="46"/>
  <c r="HR17" i="46"/>
  <c r="HR18" i="46"/>
  <c r="HR20" i="46"/>
  <c r="HR21" i="46"/>
  <c r="HR22" i="46"/>
  <c r="HR23" i="46"/>
  <c r="HR24" i="46"/>
  <c r="HR25" i="46"/>
  <c r="HR27" i="46"/>
  <c r="HR28" i="46"/>
  <c r="HR29" i="46"/>
  <c r="HR30" i="46"/>
  <c r="HR31" i="46"/>
  <c r="HR32" i="46"/>
  <c r="HR34" i="46"/>
  <c r="HR35" i="46"/>
  <c r="HR36" i="46"/>
  <c r="HR37" i="46"/>
  <c r="HR38" i="46"/>
  <c r="HR42" i="47"/>
  <c r="HR43" i="47"/>
  <c r="HR44" i="47"/>
  <c r="HR45" i="47"/>
  <c r="HR46" i="47"/>
  <c r="HR47" i="47"/>
  <c r="HR52" i="47"/>
  <c r="HV11" i="47"/>
  <c r="HV12" i="47"/>
  <c r="HV14" i="47"/>
  <c r="HV15" i="47"/>
  <c r="HV17" i="47"/>
  <c r="HV18" i="47"/>
  <c r="HV20" i="47"/>
  <c r="HV21" i="47"/>
  <c r="HV23" i="47"/>
  <c r="HV24" i="47"/>
  <c r="HV26" i="47"/>
  <c r="HV27" i="47"/>
  <c r="HV29" i="47"/>
  <c r="HV30" i="47"/>
  <c r="HV32" i="47"/>
  <c r="HV33" i="47"/>
  <c r="HV34" i="47"/>
  <c r="HV36" i="47"/>
  <c r="HV37" i="47"/>
  <c r="HV38" i="47"/>
  <c r="HV11" i="46"/>
  <c r="HV12" i="46"/>
  <c r="HV14" i="46"/>
  <c r="HV15" i="46"/>
  <c r="HV16" i="46"/>
  <c r="HV17" i="46"/>
  <c r="HV18" i="46"/>
  <c r="HV20" i="46"/>
  <c r="HV21" i="46"/>
  <c r="HV22" i="46"/>
  <c r="HV23" i="46"/>
  <c r="HV24" i="46"/>
  <c r="HV25" i="46"/>
  <c r="HV27" i="46"/>
  <c r="HV28" i="46"/>
  <c r="HV29" i="46"/>
  <c r="HV30" i="46"/>
  <c r="HV31" i="46"/>
  <c r="HV32" i="46"/>
  <c r="HV34" i="46"/>
  <c r="HV35" i="46"/>
  <c r="HV36" i="46"/>
  <c r="HV37" i="46"/>
  <c r="HV38" i="46"/>
  <c r="HV42" i="47"/>
  <c r="HV43" i="47"/>
  <c r="HV44" i="47"/>
  <c r="HV45" i="47"/>
  <c r="HV46" i="47"/>
  <c r="HV47" i="47"/>
  <c r="HV52" i="47"/>
  <c r="HZ11" i="47"/>
  <c r="HZ12" i="47"/>
  <c r="HZ14" i="47"/>
  <c r="HZ15" i="47"/>
  <c r="HZ17" i="47"/>
  <c r="HZ18" i="47"/>
  <c r="HZ20" i="47"/>
  <c r="HZ21" i="47"/>
  <c r="HZ23" i="47"/>
  <c r="HZ24" i="47"/>
  <c r="HZ26" i="47"/>
  <c r="HZ27" i="47"/>
  <c r="HZ29" i="47"/>
  <c r="HZ30" i="47"/>
  <c r="HZ32" i="47"/>
  <c r="HZ33" i="47"/>
  <c r="HZ34" i="47"/>
  <c r="HZ36" i="47"/>
  <c r="HZ37" i="47"/>
  <c r="HZ38" i="47"/>
  <c r="HZ11" i="46"/>
  <c r="HZ12" i="46"/>
  <c r="HZ14" i="46"/>
  <c r="HZ15" i="46"/>
  <c r="HZ16" i="46"/>
  <c r="HZ17" i="46"/>
  <c r="HZ18" i="46"/>
  <c r="HZ20" i="46"/>
  <c r="HZ21" i="46"/>
  <c r="HZ22" i="46"/>
  <c r="HZ23" i="46"/>
  <c r="HZ24" i="46"/>
  <c r="HZ25" i="46"/>
  <c r="HZ27" i="46"/>
  <c r="HZ28" i="46"/>
  <c r="HZ29" i="46"/>
  <c r="HZ30" i="46"/>
  <c r="HZ31" i="46"/>
  <c r="HZ32" i="46"/>
  <c r="HZ34" i="46"/>
  <c r="HZ35" i="46"/>
  <c r="HZ36" i="46"/>
  <c r="HZ37" i="46"/>
  <c r="HZ38" i="46"/>
  <c r="HZ42" i="47"/>
  <c r="HZ43" i="47"/>
  <c r="HZ44" i="47"/>
  <c r="HZ45" i="47"/>
  <c r="HZ46" i="47"/>
  <c r="HZ47" i="47"/>
  <c r="HZ52" i="47"/>
  <c r="ID11" i="47"/>
  <c r="ID12" i="47"/>
  <c r="ID14" i="47"/>
  <c r="ID15" i="47"/>
  <c r="ID17" i="47"/>
  <c r="ID18" i="47"/>
  <c r="ID20" i="47"/>
  <c r="ID21" i="47"/>
  <c r="ID23" i="47"/>
  <c r="ID24" i="47"/>
  <c r="ID26" i="47"/>
  <c r="ID27" i="47"/>
  <c r="ID29" i="47"/>
  <c r="ID30" i="47"/>
  <c r="ID32" i="47"/>
  <c r="ID33" i="47"/>
  <c r="ID34" i="47"/>
  <c r="ID36" i="47"/>
  <c r="ID37" i="47"/>
  <c r="ID38" i="47"/>
  <c r="ID11" i="46"/>
  <c r="ID12" i="46"/>
  <c r="ID14" i="46"/>
  <c r="ID15" i="46"/>
  <c r="ID16" i="46"/>
  <c r="ID17" i="46"/>
  <c r="ID18" i="46"/>
  <c r="ID20" i="46"/>
  <c r="ID21" i="46"/>
  <c r="ID22" i="46"/>
  <c r="ID23" i="46"/>
  <c r="ID24" i="46"/>
  <c r="ID25" i="46"/>
  <c r="ID27" i="46"/>
  <c r="ID28" i="46"/>
  <c r="ID29" i="46"/>
  <c r="ID30" i="46"/>
  <c r="ID31" i="46"/>
  <c r="ID32" i="46"/>
  <c r="ID34" i="46"/>
  <c r="ID35" i="46"/>
  <c r="ID36" i="46"/>
  <c r="ID37" i="46"/>
  <c r="ID38" i="46"/>
  <c r="ID42" i="47"/>
  <c r="ID43" i="47"/>
  <c r="ID44" i="47"/>
  <c r="ID45" i="47"/>
  <c r="ID46" i="47"/>
  <c r="ID47" i="47"/>
  <c r="ID52" i="47"/>
  <c r="IH11" i="47"/>
  <c r="IH12" i="47"/>
  <c r="IH14" i="47"/>
  <c r="IH15" i="47"/>
  <c r="IH17" i="47"/>
  <c r="IH18" i="47"/>
  <c r="IH20" i="47"/>
  <c r="IH21" i="47"/>
  <c r="IH23" i="47"/>
  <c r="IH24" i="47"/>
  <c r="IH26" i="47"/>
  <c r="IH27" i="47"/>
  <c r="IH29" i="47"/>
  <c r="IH30" i="47"/>
  <c r="IH32" i="47"/>
  <c r="IH33" i="47"/>
  <c r="IH34" i="47"/>
  <c r="IH36" i="47"/>
  <c r="IH37" i="47"/>
  <c r="IH38" i="47"/>
  <c r="IH11" i="46"/>
  <c r="IH12" i="46"/>
  <c r="IH14" i="46"/>
  <c r="IH15" i="46"/>
  <c r="IH16" i="46"/>
  <c r="IH17" i="46"/>
  <c r="IH18" i="46"/>
  <c r="IH20" i="46"/>
  <c r="IH21" i="46"/>
  <c r="IH22" i="46"/>
  <c r="IH23" i="46"/>
  <c r="IH24" i="46"/>
  <c r="IH25" i="46"/>
  <c r="IH27" i="46"/>
  <c r="IH28" i="46"/>
  <c r="IH29" i="46"/>
  <c r="IH30" i="46"/>
  <c r="IH31" i="46"/>
  <c r="IH32" i="46"/>
  <c r="IH34" i="46"/>
  <c r="IH35" i="46"/>
  <c r="IH36" i="46"/>
  <c r="IH37" i="46"/>
  <c r="IH38" i="46"/>
  <c r="IH42" i="47"/>
  <c r="IH43" i="47"/>
  <c r="IH44" i="47"/>
  <c r="IH45" i="47"/>
  <c r="IH46" i="47"/>
  <c r="IH47" i="47"/>
  <c r="IH52" i="47"/>
  <c r="IL11" i="47"/>
  <c r="IL12" i="47"/>
  <c r="IL14" i="47"/>
  <c r="IL15" i="47"/>
  <c r="IL17" i="47"/>
  <c r="IL18" i="47"/>
  <c r="IL20" i="47"/>
  <c r="IL21" i="47"/>
  <c r="IL23" i="47"/>
  <c r="IL24" i="47"/>
  <c r="IL26" i="47"/>
  <c r="IL27" i="47"/>
  <c r="IL29" i="47"/>
  <c r="IL30" i="47"/>
  <c r="IL32" i="47"/>
  <c r="IL33" i="47"/>
  <c r="IL34" i="47"/>
  <c r="IL36" i="47"/>
  <c r="IL37" i="47"/>
  <c r="IL38" i="47"/>
  <c r="IL11" i="46"/>
  <c r="IL12" i="46"/>
  <c r="IL14" i="46"/>
  <c r="IL15" i="46"/>
  <c r="IL16" i="46"/>
  <c r="IL17" i="46"/>
  <c r="IL18" i="46"/>
  <c r="IL20" i="46"/>
  <c r="IL21" i="46"/>
  <c r="IL22" i="46"/>
  <c r="IL23" i="46"/>
  <c r="IL24" i="46"/>
  <c r="IL25" i="46"/>
  <c r="IL27" i="46"/>
  <c r="IL28" i="46"/>
  <c r="IL29" i="46"/>
  <c r="IL30" i="46"/>
  <c r="IL31" i="46"/>
  <c r="IL32" i="46"/>
  <c r="IL34" i="46"/>
  <c r="IL35" i="46"/>
  <c r="IL36" i="46"/>
  <c r="IL37" i="46"/>
  <c r="IL38" i="46"/>
  <c r="IL42" i="47"/>
  <c r="IL43" i="47"/>
  <c r="IL44" i="47"/>
  <c r="IL45" i="47"/>
  <c r="IL46" i="47"/>
  <c r="IL47" i="47"/>
  <c r="IL52" i="47"/>
  <c r="IP11" i="47"/>
  <c r="IP12" i="47"/>
  <c r="IP14" i="47"/>
  <c r="IP15" i="47"/>
  <c r="IP17" i="47"/>
  <c r="IP18" i="47"/>
  <c r="IP20" i="47"/>
  <c r="IP21" i="47"/>
  <c r="IP23" i="47"/>
  <c r="IP24" i="47"/>
  <c r="IP26" i="47"/>
  <c r="IP27" i="47"/>
  <c r="IP29" i="47"/>
  <c r="IP30" i="47"/>
  <c r="IP32" i="47"/>
  <c r="IP33" i="47"/>
  <c r="IP34" i="47"/>
  <c r="IP36" i="47"/>
  <c r="IP37" i="47"/>
  <c r="IP38" i="47"/>
  <c r="IP11" i="46"/>
  <c r="IP12" i="46"/>
  <c r="IP14" i="46"/>
  <c r="IP15" i="46"/>
  <c r="IP16" i="46"/>
  <c r="IP17" i="46"/>
  <c r="IP18" i="46"/>
  <c r="IP20" i="46"/>
  <c r="IP21" i="46"/>
  <c r="IP22" i="46"/>
  <c r="IP23" i="46"/>
  <c r="IP24" i="46"/>
  <c r="IP25" i="46"/>
  <c r="IP27" i="46"/>
  <c r="IP28" i="46"/>
  <c r="IP29" i="46"/>
  <c r="IP30" i="46"/>
  <c r="IP31" i="46"/>
  <c r="IP32" i="46"/>
  <c r="IP34" i="46"/>
  <c r="IP35" i="46"/>
  <c r="IP36" i="46"/>
  <c r="IP37" i="46"/>
  <c r="IP38" i="46"/>
  <c r="IP42" i="47"/>
  <c r="IP43" i="47"/>
  <c r="IP44" i="47"/>
  <c r="IP45" i="47"/>
  <c r="IP46" i="47"/>
  <c r="IP47" i="47"/>
  <c r="IP52" i="47"/>
  <c r="D39" i="47"/>
  <c r="D40" i="46"/>
  <c r="D54" i="47"/>
  <c r="H39" i="47"/>
  <c r="H40" i="46"/>
  <c r="H54" i="47"/>
  <c r="L39" i="47"/>
  <c r="L40" i="46"/>
  <c r="L54" i="47"/>
  <c r="P39" i="47"/>
  <c r="P40" i="46"/>
  <c r="P54" i="47"/>
  <c r="T39" i="47"/>
  <c r="T40" i="46"/>
  <c r="T54" i="47"/>
  <c r="X39" i="47"/>
  <c r="X40" i="46"/>
  <c r="X54" i="47"/>
  <c r="AB39" i="47"/>
  <c r="AB40" i="46"/>
  <c r="AB54" i="47"/>
  <c r="AF39" i="47"/>
  <c r="AF40" i="46"/>
  <c r="AF54" i="47"/>
  <c r="AJ39" i="47"/>
  <c r="AJ40" i="46"/>
  <c r="AJ54" i="47"/>
  <c r="AN39" i="47"/>
  <c r="AN40" i="46"/>
  <c r="AN54" i="47"/>
  <c r="AR39" i="47"/>
  <c r="AR40" i="46"/>
  <c r="AR54" i="47"/>
  <c r="AV39" i="47"/>
  <c r="AV40" i="46"/>
  <c r="AV54" i="47"/>
  <c r="AZ39" i="47"/>
  <c r="AZ40" i="46"/>
  <c r="AZ54" i="47"/>
  <c r="BD39" i="47"/>
  <c r="BD40" i="46"/>
  <c r="BD54" i="47"/>
  <c r="BH39" i="47"/>
  <c r="BH40" i="46"/>
  <c r="BH54" i="47"/>
  <c r="BL39" i="47"/>
  <c r="BL40" i="46"/>
  <c r="BL54" i="47"/>
  <c r="BP39" i="47"/>
  <c r="BP40" i="46"/>
  <c r="BP54" i="47"/>
  <c r="BT39" i="47"/>
  <c r="BT40" i="46"/>
  <c r="BT54" i="47"/>
  <c r="BX39" i="47"/>
  <c r="BX40" i="46"/>
  <c r="BX54" i="47"/>
  <c r="CB39" i="47"/>
  <c r="CB40" i="46"/>
  <c r="CB54" i="47"/>
  <c r="CF39" i="47"/>
  <c r="CF40" i="46"/>
  <c r="CF54" i="47"/>
  <c r="CJ39" i="47"/>
  <c r="CJ40" i="46"/>
  <c r="CJ54" i="47"/>
  <c r="CN39" i="47"/>
  <c r="CN40" i="46"/>
  <c r="CN54" i="47"/>
  <c r="CR39" i="47"/>
  <c r="CR40" i="47" s="1"/>
  <c r="CR40" i="46"/>
  <c r="CR54" i="47"/>
  <c r="CV39" i="47"/>
  <c r="CV40" i="46"/>
  <c r="CV54" i="47"/>
  <c r="CZ39" i="47"/>
  <c r="CZ40" i="46"/>
  <c r="CZ54" i="47"/>
  <c r="DD39" i="47"/>
  <c r="DD40" i="46"/>
  <c r="DD54" i="47"/>
  <c r="DH39" i="47"/>
  <c r="DH40" i="46"/>
  <c r="DH54" i="47"/>
  <c r="DL39" i="47"/>
  <c r="DL40" i="46"/>
  <c r="DL54" i="47"/>
  <c r="DP39" i="47"/>
  <c r="DP40" i="46"/>
  <c r="DP40" i="47" s="1"/>
  <c r="DP54" i="47"/>
  <c r="DT39" i="47"/>
  <c r="DT40" i="46"/>
  <c r="DT54" i="47"/>
  <c r="DX39" i="47"/>
  <c r="DX40" i="46"/>
  <c r="DX54" i="47"/>
  <c r="EB39" i="47"/>
  <c r="EB40" i="46"/>
  <c r="EB54" i="47"/>
  <c r="EF39" i="47"/>
  <c r="EF40" i="46"/>
  <c r="EF54" i="47"/>
  <c r="EJ39" i="47"/>
  <c r="EJ40" i="46"/>
  <c r="EJ54" i="47"/>
  <c r="EN39" i="47"/>
  <c r="EN40" i="46"/>
  <c r="EN54" i="47"/>
  <c r="ER39" i="47"/>
  <c r="ER40" i="46"/>
  <c r="ER54" i="47"/>
  <c r="EV39" i="47"/>
  <c r="EV40" i="46"/>
  <c r="EV54" i="47"/>
  <c r="EZ39" i="47"/>
  <c r="EZ40" i="46"/>
  <c r="EZ54" i="47"/>
  <c r="FD39" i="47"/>
  <c r="FD40" i="46"/>
  <c r="FD54" i="47"/>
  <c r="FH39" i="47"/>
  <c r="FH40" i="46"/>
  <c r="FH54" i="47"/>
  <c r="FL39" i="47"/>
  <c r="FL40" i="46"/>
  <c r="FL54" i="47"/>
  <c r="FP39" i="47"/>
  <c r="FP40" i="46"/>
  <c r="FP54" i="47"/>
  <c r="FT39" i="47"/>
  <c r="FT40" i="46"/>
  <c r="FT54" i="47"/>
  <c r="FX39" i="47"/>
  <c r="FX40" i="46"/>
  <c r="FX54" i="47"/>
  <c r="GB39" i="47"/>
  <c r="GB40" i="46"/>
  <c r="GB54" i="47"/>
  <c r="GF39" i="47"/>
  <c r="GF40" i="46"/>
  <c r="GF54" i="47"/>
  <c r="GJ39" i="47"/>
  <c r="GJ40" i="46"/>
  <c r="GJ54" i="47"/>
  <c r="GN39" i="47"/>
  <c r="GN40" i="46"/>
  <c r="GN54" i="47"/>
  <c r="GR39" i="47"/>
  <c r="GR40" i="46"/>
  <c r="GR54" i="47"/>
  <c r="GV39" i="47"/>
  <c r="GV40" i="46"/>
  <c r="GV54" i="47"/>
  <c r="GZ39" i="47"/>
  <c r="GZ40" i="46"/>
  <c r="GZ54" i="47"/>
  <c r="HD39" i="47"/>
  <c r="HD40" i="46"/>
  <c r="HD54" i="47"/>
  <c r="HH39" i="47"/>
  <c r="HH40" i="46"/>
  <c r="HH54" i="47"/>
  <c r="HL39" i="47"/>
  <c r="HL40" i="46"/>
  <c r="HL54" i="47"/>
  <c r="HP39" i="47"/>
  <c r="HP40" i="46"/>
  <c r="HP54" i="47"/>
  <c r="HT39" i="47"/>
  <c r="HT40" i="46"/>
  <c r="HT54" i="47"/>
  <c r="HX39" i="47"/>
  <c r="HX40" i="46"/>
  <c r="HX54" i="47"/>
  <c r="IB39" i="47"/>
  <c r="IB40" i="46"/>
  <c r="IB54" i="47"/>
  <c r="IF39" i="47"/>
  <c r="IF40" i="46"/>
  <c r="IF54" i="47"/>
  <c r="IJ39" i="47"/>
  <c r="IJ40" i="46"/>
  <c r="IJ54" i="47"/>
  <c r="IN39" i="47"/>
  <c r="IN40" i="46"/>
  <c r="IN54" i="47"/>
  <c r="IR52" i="47"/>
  <c r="IR47" i="47"/>
  <c r="IR46" i="47"/>
  <c r="IR45" i="47"/>
  <c r="IR44" i="47"/>
  <c r="IR43" i="47"/>
  <c r="IR42" i="47"/>
  <c r="IR38" i="47"/>
  <c r="IR37" i="47"/>
  <c r="IR36" i="47"/>
  <c r="IR34" i="47"/>
  <c r="IR33" i="47"/>
  <c r="IR32" i="47"/>
  <c r="IR30" i="47"/>
  <c r="IR29" i="47"/>
  <c r="IR27" i="47"/>
  <c r="IR26" i="47"/>
  <c r="IR24" i="47"/>
  <c r="IR23" i="47"/>
  <c r="IR21" i="47"/>
  <c r="IR20" i="47"/>
  <c r="IR18" i="47"/>
  <c r="IR17" i="47"/>
  <c r="IR15" i="47"/>
  <c r="IR14" i="47"/>
  <c r="IR12" i="47"/>
  <c r="IR11" i="47"/>
  <c r="C39" i="47"/>
  <c r="C40" i="46"/>
  <c r="C54" i="47"/>
  <c r="G39" i="47"/>
  <c r="G40" i="46"/>
  <c r="G54" i="47"/>
  <c r="K39" i="47"/>
  <c r="K40" i="46"/>
  <c r="K54" i="47"/>
  <c r="O39" i="47"/>
  <c r="O40" i="46"/>
  <c r="O54" i="47"/>
  <c r="S39" i="47"/>
  <c r="S40" i="46"/>
  <c r="S54" i="47"/>
  <c r="W39" i="47"/>
  <c r="W40" i="46"/>
  <c r="W54" i="47"/>
  <c r="AA39" i="47"/>
  <c r="AA40" i="46"/>
  <c r="AA54" i="47"/>
  <c r="AE39" i="47"/>
  <c r="AE40" i="46"/>
  <c r="AE54" i="47"/>
  <c r="AI39" i="47"/>
  <c r="AI40" i="46"/>
  <c r="AI54" i="47"/>
  <c r="AM39" i="47"/>
  <c r="AM40" i="46"/>
  <c r="AM54" i="47"/>
  <c r="AQ39" i="47"/>
  <c r="AQ40" i="46"/>
  <c r="AQ54" i="47"/>
  <c r="AU39" i="47"/>
  <c r="AU40" i="46"/>
  <c r="AU54" i="47"/>
  <c r="AY39" i="47"/>
  <c r="AY40" i="46"/>
  <c r="AY54" i="47"/>
  <c r="BC39" i="47"/>
  <c r="BC40" i="46"/>
  <c r="BC54" i="47"/>
  <c r="BG39" i="47"/>
  <c r="BG40" i="46"/>
  <c r="BG54" i="47"/>
  <c r="BK39" i="47"/>
  <c r="BK40" i="46"/>
  <c r="BK54" i="47"/>
  <c r="BO54" i="47"/>
  <c r="BS39" i="47"/>
  <c r="BS40" i="46"/>
  <c r="BS54" i="47"/>
  <c r="BW39" i="47"/>
  <c r="BW40" i="46"/>
  <c r="BW54" i="47"/>
  <c r="CA39" i="47"/>
  <c r="CA40" i="46"/>
  <c r="CA54" i="47"/>
  <c r="CE39" i="47"/>
  <c r="CE40" i="46"/>
  <c r="CE54" i="47"/>
  <c r="CI39" i="47"/>
  <c r="CI40" i="46"/>
  <c r="CI54" i="47"/>
  <c r="CM39" i="47"/>
  <c r="CM40" i="46"/>
  <c r="CM54" i="47"/>
  <c r="CQ39" i="47"/>
  <c r="CQ40" i="46"/>
  <c r="CQ54" i="47"/>
  <c r="CU39" i="47"/>
  <c r="CU40" i="46"/>
  <c r="CU54" i="47"/>
  <c r="CY39" i="47"/>
  <c r="CY40" i="46"/>
  <c r="CY54" i="47"/>
  <c r="DC39" i="47"/>
  <c r="DC40" i="46"/>
  <c r="DC54" i="47"/>
  <c r="DG39" i="47"/>
  <c r="DG40" i="46"/>
  <c r="DG54" i="47"/>
  <c r="DK39" i="47"/>
  <c r="DK40" i="46"/>
  <c r="DK54" i="47"/>
  <c r="DO39" i="47"/>
  <c r="DO40" i="46"/>
  <c r="DO54" i="47"/>
  <c r="DS39" i="47"/>
  <c r="DS40" i="46"/>
  <c r="DS54" i="47"/>
  <c r="DW39" i="47"/>
  <c r="DW40" i="46"/>
  <c r="DW54" i="47"/>
  <c r="EA39" i="47"/>
  <c r="EA40" i="46"/>
  <c r="EA54" i="47"/>
  <c r="EE39" i="47"/>
  <c r="EE40" i="46"/>
  <c r="EE54" i="47"/>
  <c r="EI39" i="47"/>
  <c r="EI40" i="46"/>
  <c r="EI54" i="47"/>
  <c r="EM39" i="47"/>
  <c r="EM40" i="46"/>
  <c r="EM54" i="47"/>
  <c r="EQ39" i="47"/>
  <c r="EQ40" i="46"/>
  <c r="EQ54" i="47"/>
  <c r="EU39" i="47"/>
  <c r="EU40" i="46"/>
  <c r="EU54" i="47"/>
  <c r="EY39" i="47"/>
  <c r="EY40" i="46"/>
  <c r="EY54" i="47"/>
  <c r="FC39" i="47"/>
  <c r="FC40" i="46"/>
  <c r="FC54" i="47"/>
  <c r="FG39" i="47"/>
  <c r="FG40" i="46"/>
  <c r="FG54" i="47"/>
  <c r="FK39" i="47"/>
  <c r="FK40" i="46"/>
  <c r="FK54" i="47"/>
  <c r="FO39" i="47"/>
  <c r="FO40" i="46"/>
  <c r="FO54" i="47"/>
  <c r="FS39" i="47"/>
  <c r="FS40" i="46"/>
  <c r="FS54" i="47"/>
  <c r="FW39" i="47"/>
  <c r="FW40" i="46"/>
  <c r="FW54" i="47"/>
  <c r="GA39" i="47"/>
  <c r="GA40" i="46"/>
  <c r="GA54" i="47"/>
  <c r="GE39" i="47"/>
  <c r="GE40" i="46"/>
  <c r="GE54" i="47"/>
  <c r="GI39" i="47"/>
  <c r="GI40" i="46"/>
  <c r="GI54" i="47"/>
  <c r="GM39" i="47"/>
  <c r="GM40" i="46"/>
  <c r="GM54" i="47"/>
  <c r="GQ39" i="47"/>
  <c r="GQ40" i="46"/>
  <c r="GQ54" i="47"/>
  <c r="GU39" i="47"/>
  <c r="GU40" i="46"/>
  <c r="GU54" i="47"/>
  <c r="GY39" i="47"/>
  <c r="GY40" i="46"/>
  <c r="GY54" i="47"/>
  <c r="HC39" i="47"/>
  <c r="HC40" i="46"/>
  <c r="HC40" i="47" s="1"/>
  <c r="HC54" i="47"/>
  <c r="HG39" i="47"/>
  <c r="HG40" i="46"/>
  <c r="HG54" i="47"/>
  <c r="HK39" i="47"/>
  <c r="HK40" i="46"/>
  <c r="HK54" i="47"/>
  <c r="HO39" i="47"/>
  <c r="HO40" i="46"/>
  <c r="HO54" i="47"/>
  <c r="HS39" i="47"/>
  <c r="HS40" i="46"/>
  <c r="HS54" i="47"/>
  <c r="HW39" i="47"/>
  <c r="HW40" i="46"/>
  <c r="HW54" i="47"/>
  <c r="IA39" i="47"/>
  <c r="IA40" i="46"/>
  <c r="IA54" i="47"/>
  <c r="IE39" i="47"/>
  <c r="IE40" i="46"/>
  <c r="IE54" i="47"/>
  <c r="II39" i="47"/>
  <c r="II40" i="46"/>
  <c r="II54" i="47"/>
  <c r="IM39" i="47"/>
  <c r="IM40" i="46"/>
  <c r="IM54" i="47"/>
  <c r="IQ52" i="47"/>
  <c r="IQ47" i="47"/>
  <c r="IQ46" i="47"/>
  <c r="IQ45" i="47"/>
  <c r="IQ44" i="47"/>
  <c r="IQ43" i="47"/>
  <c r="IQ42" i="47"/>
  <c r="IQ38" i="47"/>
  <c r="IQ37" i="47"/>
  <c r="IQ36" i="47"/>
  <c r="IQ34" i="47"/>
  <c r="IQ33" i="47"/>
  <c r="IQ32" i="47"/>
  <c r="IQ30" i="47"/>
  <c r="IQ29" i="47"/>
  <c r="IQ27" i="47"/>
  <c r="IQ26" i="47"/>
  <c r="IQ24" i="47"/>
  <c r="IQ23" i="47"/>
  <c r="IQ21" i="47"/>
  <c r="IQ20" i="47"/>
  <c r="IQ18" i="47"/>
  <c r="IQ17" i="47"/>
  <c r="IQ15" i="47"/>
  <c r="IQ14" i="47"/>
  <c r="IQ12" i="47"/>
  <c r="IQ11" i="47"/>
  <c r="IR25" i="46"/>
  <c r="IQ25" i="46"/>
  <c r="IR24" i="46"/>
  <c r="IQ24" i="46"/>
  <c r="IR38" i="46"/>
  <c r="IQ38" i="46"/>
  <c r="IR37" i="46"/>
  <c r="IQ37" i="46"/>
  <c r="IR36" i="46"/>
  <c r="IQ36" i="46"/>
  <c r="IR35" i="46"/>
  <c r="IQ35" i="46"/>
  <c r="IR34" i="46"/>
  <c r="IQ34" i="46"/>
  <c r="IR32" i="46"/>
  <c r="IQ32" i="46"/>
  <c r="IR31" i="46"/>
  <c r="IQ31" i="46"/>
  <c r="IR30" i="46"/>
  <c r="IQ30" i="46"/>
  <c r="IR29" i="46"/>
  <c r="IQ29" i="46"/>
  <c r="IR28" i="46"/>
  <c r="IQ28" i="46"/>
  <c r="IR27" i="46"/>
  <c r="IQ27" i="46"/>
  <c r="IR23" i="46"/>
  <c r="IQ23" i="46"/>
  <c r="IR22" i="46"/>
  <c r="IQ22" i="46"/>
  <c r="IR21" i="46"/>
  <c r="IQ21" i="46"/>
  <c r="IR20" i="46"/>
  <c r="IQ20" i="46"/>
  <c r="IR18" i="46"/>
  <c r="IQ18" i="46"/>
  <c r="IR17" i="46"/>
  <c r="IQ17" i="46"/>
  <c r="IR16" i="46"/>
  <c r="IQ16" i="46"/>
  <c r="IR15" i="46"/>
  <c r="IQ15" i="46"/>
  <c r="IR14" i="46"/>
  <c r="IQ14" i="46"/>
  <c r="IR12" i="46"/>
  <c r="IQ12" i="46"/>
  <c r="IR11" i="46"/>
  <c r="IQ11" i="46"/>
  <c r="G29" i="53"/>
  <c r="G34" i="53"/>
  <c r="G48" i="53"/>
  <c r="F29" i="53"/>
  <c r="F34" i="53"/>
  <c r="F48" i="53"/>
  <c r="E29" i="53"/>
  <c r="E34" i="53"/>
  <c r="E48" i="53"/>
  <c r="D29" i="53"/>
  <c r="D34" i="53"/>
  <c r="D48" i="53"/>
  <c r="C29" i="53"/>
  <c r="C34" i="53"/>
  <c r="C48" i="53"/>
  <c r="H10" i="53"/>
  <c r="B47" i="15"/>
  <c r="L22" i="68"/>
  <c r="K22" i="68"/>
  <c r="D22" i="68"/>
  <c r="E22" i="68"/>
  <c r="F22" i="68"/>
  <c r="D35" i="68"/>
  <c r="E35" i="68"/>
  <c r="J22" i="68"/>
  <c r="I22" i="68"/>
  <c r="H35" i="68"/>
  <c r="H22" i="68"/>
  <c r="G35" i="68"/>
  <c r="G22" i="68"/>
  <c r="C22" i="68"/>
  <c r="B22" i="68"/>
  <c r="E62" i="59"/>
  <c r="I64" i="18" s="1"/>
  <c r="E61" i="59"/>
  <c r="I63" i="18" s="1"/>
  <c r="E60" i="59"/>
  <c r="I62" i="18" s="1"/>
  <c r="E59" i="59"/>
  <c r="I61" i="18" s="1"/>
  <c r="E58" i="59"/>
  <c r="I60" i="18" s="1"/>
  <c r="E11" i="59"/>
  <c r="E12" i="59"/>
  <c r="E13" i="59"/>
  <c r="E14" i="59"/>
  <c r="I16" i="18" s="1"/>
  <c r="E17" i="59"/>
  <c r="E18" i="59"/>
  <c r="I20" i="18" s="1"/>
  <c r="E19" i="59"/>
  <c r="E22" i="59"/>
  <c r="I24" i="18" s="1"/>
  <c r="E23" i="59"/>
  <c r="E24" i="59"/>
  <c r="I26" i="18" s="1"/>
  <c r="E25" i="59"/>
  <c r="I27" i="18" s="1"/>
  <c r="E26" i="59"/>
  <c r="E27" i="59"/>
  <c r="I29" i="18" s="1"/>
  <c r="E28" i="59"/>
  <c r="I30" i="18" s="1"/>
  <c r="E31" i="59"/>
  <c r="I33" i="18" s="1"/>
  <c r="E32" i="59"/>
  <c r="I34" i="18" s="1"/>
  <c r="E33" i="59"/>
  <c r="E36" i="59"/>
  <c r="I38" i="18" s="1"/>
  <c r="D15" i="59"/>
  <c r="D20" i="59"/>
  <c r="D29" i="59"/>
  <c r="D34" i="59"/>
  <c r="C20" i="59"/>
  <c r="C29" i="59"/>
  <c r="C34" i="59"/>
  <c r="E53" i="59"/>
  <c r="I55" i="18" s="1"/>
  <c r="E52" i="59"/>
  <c r="I54" i="18" s="1"/>
  <c r="E51" i="59"/>
  <c r="I53" i="18" s="1"/>
  <c r="E50" i="59"/>
  <c r="I52" i="18" s="1"/>
  <c r="E49" i="59"/>
  <c r="I51" i="18" s="1"/>
  <c r="E48" i="59"/>
  <c r="I50" i="18" s="1"/>
  <c r="E47" i="59"/>
  <c r="I49" i="18" s="1"/>
  <c r="E46" i="59"/>
  <c r="I48" i="18" s="1"/>
  <c r="E45" i="59"/>
  <c r="I47" i="18" s="1"/>
  <c r="E44" i="59"/>
  <c r="I46" i="18" s="1"/>
  <c r="E43" i="59"/>
  <c r="I45" i="18" s="1"/>
  <c r="E42" i="59"/>
  <c r="D54" i="59"/>
  <c r="C54" i="59"/>
  <c r="B54" i="59"/>
  <c r="B20" i="59"/>
  <c r="B29" i="59"/>
  <c r="B34" i="59"/>
  <c r="I15" i="18"/>
  <c r="G47" i="18"/>
  <c r="H47" i="18" s="1"/>
  <c r="G48" i="18"/>
  <c r="H48" i="18" s="1"/>
  <c r="G49" i="18"/>
  <c r="H49" i="18" s="1"/>
  <c r="G50" i="18"/>
  <c r="H50" i="18" s="1"/>
  <c r="G51" i="18"/>
  <c r="H51" i="18" s="1"/>
  <c r="G52" i="18"/>
  <c r="H52" i="18" s="1"/>
  <c r="G53" i="18"/>
  <c r="H53" i="18" s="1"/>
  <c r="G54" i="18"/>
  <c r="H54" i="18" s="1"/>
  <c r="G55" i="18"/>
  <c r="H55" i="18" s="1"/>
  <c r="G44" i="18"/>
  <c r="G45" i="18"/>
  <c r="G46" i="18"/>
  <c r="H46" i="18" s="1"/>
  <c r="E56" i="18"/>
  <c r="G64" i="18"/>
  <c r="H64" i="18" s="1"/>
  <c r="G63" i="18"/>
  <c r="H63" i="18" s="1"/>
  <c r="G62" i="18"/>
  <c r="H62" i="18" s="1"/>
  <c r="G61" i="18"/>
  <c r="H61" i="18" s="1"/>
  <c r="G60" i="18"/>
  <c r="H60" i="18" s="1"/>
  <c r="G38" i="18"/>
  <c r="H38" i="18" s="1"/>
  <c r="G35" i="18"/>
  <c r="G34" i="18"/>
  <c r="H34" i="18" s="1"/>
  <c r="G33" i="18"/>
  <c r="H33" i="18" s="1"/>
  <c r="G30" i="18"/>
  <c r="H30" i="18" s="1"/>
  <c r="B79" i="3" s="1"/>
  <c r="G29" i="18"/>
  <c r="H29" i="18" s="1"/>
  <c r="G28" i="18"/>
  <c r="G27" i="18"/>
  <c r="H27" i="18" s="1"/>
  <c r="G26" i="18"/>
  <c r="H26" i="18" s="1"/>
  <c r="G25" i="18"/>
  <c r="G24" i="18"/>
  <c r="G21" i="18"/>
  <c r="G20" i="18"/>
  <c r="H20" i="18" s="1"/>
  <c r="G19" i="18"/>
  <c r="G15" i="18"/>
  <c r="H15" i="18" s="1"/>
  <c r="G14" i="18"/>
  <c r="G13" i="18"/>
  <c r="O14" i="75"/>
  <c r="Q14" i="75" s="1"/>
  <c r="K55" i="12"/>
  <c r="C33" i="20" l="1"/>
  <c r="C46" i="55"/>
  <c r="AJ40" i="47"/>
  <c r="L43" i="14"/>
  <c r="IT51" i="47"/>
  <c r="BD40" i="47"/>
  <c r="GS40" i="47"/>
  <c r="A3" i="146"/>
  <c r="G49" i="66"/>
  <c r="B54" i="11"/>
  <c r="M35" i="51"/>
  <c r="M49" i="51" s="1"/>
  <c r="M56" i="51" s="1"/>
  <c r="G72" i="66"/>
  <c r="B26" i="11"/>
  <c r="H25" i="69"/>
  <c r="H26" i="69"/>
  <c r="D77" i="69"/>
  <c r="F77" i="69"/>
  <c r="G77" i="69"/>
  <c r="H61" i="50"/>
  <c r="C61" i="50"/>
  <c r="BE61" i="45"/>
  <c r="BE62" i="45" s="1"/>
  <c r="BE63" i="45" s="1"/>
  <c r="N61" i="45"/>
  <c r="N62" i="45" s="1"/>
  <c r="N63" i="45" s="1"/>
  <c r="AK61" i="45"/>
  <c r="AK62" i="45" s="1"/>
  <c r="AK63" i="45" s="1"/>
  <c r="AO61" i="45"/>
  <c r="AO62" i="45" s="1"/>
  <c r="AO63" i="45" s="1"/>
  <c r="BG61" i="45"/>
  <c r="BG62" i="45" s="1"/>
  <c r="BG63" i="45" s="1"/>
  <c r="AW61" i="45"/>
  <c r="AW62" i="45" s="1"/>
  <c r="AW63" i="45" s="1"/>
  <c r="BI61" i="45"/>
  <c r="BI62" i="45" s="1"/>
  <c r="BI63" i="45" s="1"/>
  <c r="I14" i="18"/>
  <c r="J40" i="17"/>
  <c r="I44" i="18"/>
  <c r="I56" i="18" s="1"/>
  <c r="I13" i="18"/>
  <c r="I28" i="18"/>
  <c r="J24" i="17"/>
  <c r="I25" i="18"/>
  <c r="I35" i="18"/>
  <c r="I36" i="18" s="1"/>
  <c r="I19" i="18"/>
  <c r="J43" i="17"/>
  <c r="J64" i="16"/>
  <c r="J94" i="16"/>
  <c r="J63" i="16"/>
  <c r="J13" i="16"/>
  <c r="J62" i="16"/>
  <c r="J93" i="16"/>
  <c r="J60" i="16"/>
  <c r="J58" i="16"/>
  <c r="J20" i="16"/>
  <c r="J29" i="16"/>
  <c r="J57" i="16"/>
  <c r="J32" i="16"/>
  <c r="J27" i="16"/>
  <c r="J33" i="16"/>
  <c r="J34" i="16"/>
  <c r="J75" i="16"/>
  <c r="J35" i="16"/>
  <c r="J73" i="16"/>
  <c r="J36" i="16"/>
  <c r="J72" i="16"/>
  <c r="J37" i="16"/>
  <c r="J71" i="16"/>
  <c r="J38" i="16"/>
  <c r="J15" i="16"/>
  <c r="J66" i="16"/>
  <c r="J70" i="16"/>
  <c r="J65" i="16"/>
  <c r="H26" i="17"/>
  <c r="I26" i="17" s="1"/>
  <c r="H25" i="17"/>
  <c r="J79" i="144" s="1"/>
  <c r="J81" i="144" s="1"/>
  <c r="H23" i="17"/>
  <c r="I23" i="17" s="1"/>
  <c r="H34" i="17"/>
  <c r="I34" i="17" s="1"/>
  <c r="H32" i="17"/>
  <c r="I32" i="17" s="1"/>
  <c r="H24" i="17"/>
  <c r="I24" i="17" s="1"/>
  <c r="H43" i="17"/>
  <c r="I43" i="17" s="1"/>
  <c r="B76" i="3" s="1"/>
  <c r="H22" i="17"/>
  <c r="I22" i="17" s="1"/>
  <c r="H40" i="17"/>
  <c r="I40" i="17" s="1"/>
  <c r="H21" i="17"/>
  <c r="I21" i="17" s="1"/>
  <c r="H37" i="17"/>
  <c r="I37" i="17" s="1"/>
  <c r="H35" i="17"/>
  <c r="I35" i="17" s="1"/>
  <c r="H19" i="17"/>
  <c r="I19" i="17" s="1"/>
  <c r="H38" i="17"/>
  <c r="I38" i="17" s="1"/>
  <c r="H31" i="17"/>
  <c r="I31" i="17" s="1"/>
  <c r="B72" i="3" s="1"/>
  <c r="H20" i="17"/>
  <c r="H39" i="17"/>
  <c r="I39" i="17" s="1"/>
  <c r="H15" i="17"/>
  <c r="I15" i="17" s="1"/>
  <c r="H44" i="17"/>
  <c r="I44" i="17" s="1"/>
  <c r="H14" i="17"/>
  <c r="I14" i="17" s="1"/>
  <c r="H33" i="17"/>
  <c r="I33" i="17" s="1"/>
  <c r="H13" i="17"/>
  <c r="I13" i="17" s="1"/>
  <c r="H27" i="16"/>
  <c r="I27" i="16" s="1"/>
  <c r="C14" i="11" s="1"/>
  <c r="H73" i="16"/>
  <c r="I73" i="16" s="1"/>
  <c r="H96" i="16"/>
  <c r="I96" i="16" s="1"/>
  <c r="H72" i="16"/>
  <c r="I72" i="16" s="1"/>
  <c r="H95" i="16"/>
  <c r="I95" i="16" s="1"/>
  <c r="H20" i="16"/>
  <c r="I20" i="16" s="1"/>
  <c r="C19" i="11" s="1"/>
  <c r="H63" i="16"/>
  <c r="I63" i="16" s="1"/>
  <c r="C49" i="11" s="1"/>
  <c r="D49" i="11" s="1"/>
  <c r="H94" i="16"/>
  <c r="I94" i="16" s="1"/>
  <c r="H21" i="16"/>
  <c r="I21" i="16" s="1"/>
  <c r="H62" i="16"/>
  <c r="I62" i="16" s="1"/>
  <c r="H93" i="16"/>
  <c r="I93" i="16" s="1"/>
  <c r="C68" i="11" s="1"/>
  <c r="D68" i="11" s="1"/>
  <c r="H60" i="16"/>
  <c r="H13" i="16"/>
  <c r="H22" i="16"/>
  <c r="I22" i="16" s="1"/>
  <c r="H66" i="16"/>
  <c r="I66" i="16" s="1"/>
  <c r="H32" i="16"/>
  <c r="I32" i="16" s="1"/>
  <c r="C26" i="11" s="1"/>
  <c r="H29" i="16"/>
  <c r="I29" i="16" s="1"/>
  <c r="H38" i="16"/>
  <c r="I38" i="16" s="1"/>
  <c r="H19" i="16"/>
  <c r="I19" i="16" s="1"/>
  <c r="H33" i="16"/>
  <c r="I33" i="16" s="1"/>
  <c r="C27" i="11" s="1"/>
  <c r="D27" i="11" s="1"/>
  <c r="H37" i="16"/>
  <c r="I37" i="16" s="1"/>
  <c r="H17" i="16"/>
  <c r="I17" i="16" s="1"/>
  <c r="H36" i="16"/>
  <c r="I36" i="16" s="1"/>
  <c r="H16" i="16"/>
  <c r="I16" i="16" s="1"/>
  <c r="H71" i="16"/>
  <c r="H75" i="16"/>
  <c r="I75" i="16" s="1"/>
  <c r="H35" i="16"/>
  <c r="I35" i="16" s="1"/>
  <c r="H14" i="16"/>
  <c r="I14" i="16" s="1"/>
  <c r="C11" i="11" s="1"/>
  <c r="H58" i="16"/>
  <c r="I58" i="16" s="1"/>
  <c r="D48" i="11" s="1"/>
  <c r="H77" i="16"/>
  <c r="I77" i="16" s="1"/>
  <c r="C53" i="11" s="1"/>
  <c r="D53" i="11" s="1"/>
  <c r="H34" i="16"/>
  <c r="I34" i="16" s="1"/>
  <c r="H15" i="16"/>
  <c r="I15" i="16" s="1"/>
  <c r="C10" i="11" s="1"/>
  <c r="H65" i="16"/>
  <c r="I65" i="16" s="1"/>
  <c r="C44" i="11" s="1"/>
  <c r="H30" i="16"/>
  <c r="I30" i="16" s="1"/>
  <c r="C22" i="11" s="1"/>
  <c r="H78" i="16"/>
  <c r="I78" i="16" s="1"/>
  <c r="H64" i="16"/>
  <c r="I64" i="16" s="1"/>
  <c r="H26" i="16"/>
  <c r="I26" i="16" s="1"/>
  <c r="H43" i="54"/>
  <c r="F56" i="18"/>
  <c r="F31" i="18"/>
  <c r="F22" i="18"/>
  <c r="F36" i="18"/>
  <c r="G43" i="19"/>
  <c r="E22" i="18"/>
  <c r="IT50" i="47"/>
  <c r="J61" i="45"/>
  <c r="J62" i="45" s="1"/>
  <c r="J63" i="45" s="1"/>
  <c r="R61" i="45"/>
  <c r="R62" i="45" s="1"/>
  <c r="R63" i="45" s="1"/>
  <c r="Z61" i="45"/>
  <c r="Z62" i="45" s="1"/>
  <c r="Z63" i="45" s="1"/>
  <c r="AH61" i="45"/>
  <c r="AH62" i="45" s="1"/>
  <c r="AH63" i="45" s="1"/>
  <c r="AN40" i="47"/>
  <c r="AN55" i="47" s="1"/>
  <c r="EC40" i="47"/>
  <c r="AK40" i="47"/>
  <c r="AK55" i="47" s="1"/>
  <c r="AC40" i="47"/>
  <c r="M39" i="67"/>
  <c r="AQ40" i="47"/>
  <c r="BF61" i="45"/>
  <c r="BF62" i="45" s="1"/>
  <c r="BF63" i="45" s="1"/>
  <c r="D61" i="50"/>
  <c r="L61" i="50"/>
  <c r="B22" i="18"/>
  <c r="P35" i="51"/>
  <c r="P49" i="51" s="1"/>
  <c r="C22" i="18"/>
  <c r="C31" i="18"/>
  <c r="IT48" i="47"/>
  <c r="AX44" i="51"/>
  <c r="AG61" i="45"/>
  <c r="AG62" i="45" s="1"/>
  <c r="AG63" i="45" s="1"/>
  <c r="D31" i="18"/>
  <c r="IT49" i="47"/>
  <c r="G52" i="66"/>
  <c r="G24" i="28"/>
  <c r="I16" i="28"/>
  <c r="L15" i="14"/>
  <c r="M15" i="14" s="1"/>
  <c r="C15" i="67" s="1"/>
  <c r="Q15" i="67" s="1"/>
  <c r="H8" i="68" s="1"/>
  <c r="G16" i="58"/>
  <c r="C59" i="48"/>
  <c r="C60" i="48" s="1"/>
  <c r="C61" i="48" s="1"/>
  <c r="G59" i="48"/>
  <c r="G60" i="48" s="1"/>
  <c r="HL40" i="47"/>
  <c r="HL55" i="47" s="1"/>
  <c r="Q40" i="47"/>
  <c r="Q55" i="47" s="1"/>
  <c r="C40" i="42"/>
  <c r="C55" i="42" s="1"/>
  <c r="H40" i="42"/>
  <c r="H55" i="42" s="1"/>
  <c r="S40" i="42"/>
  <c r="S55" i="42" s="1"/>
  <c r="N39" i="67"/>
  <c r="S32" i="72"/>
  <c r="S19" i="72"/>
  <c r="D65" i="73"/>
  <c r="GY40" i="47"/>
  <c r="HT40" i="47"/>
  <c r="GN40" i="47"/>
  <c r="Q35" i="49"/>
  <c r="Q45" i="49" s="1"/>
  <c r="Q52" i="49" s="1"/>
  <c r="T35" i="49"/>
  <c r="T45" i="49" s="1"/>
  <c r="H21" i="18"/>
  <c r="AU40" i="47"/>
  <c r="AU55" i="47" s="1"/>
  <c r="GR40" i="47"/>
  <c r="GR55" i="47" s="1"/>
  <c r="CZ40" i="47"/>
  <c r="CZ55" i="47" s="1"/>
  <c r="CN40" i="47"/>
  <c r="CN55" i="47" s="1"/>
  <c r="BH40" i="47"/>
  <c r="BH55" i="47" s="1"/>
  <c r="X40" i="47"/>
  <c r="X55" i="47" s="1"/>
  <c r="U35" i="51"/>
  <c r="U49" i="51" s="1"/>
  <c r="U56" i="51" s="1"/>
  <c r="AK35" i="51"/>
  <c r="AK49" i="51" s="1"/>
  <c r="AK56" i="51" s="1"/>
  <c r="F39" i="67"/>
  <c r="M30" i="28"/>
  <c r="M23" i="28"/>
  <c r="G60" i="28"/>
  <c r="G62" i="28" s="1"/>
  <c r="C28" i="17"/>
  <c r="B42" i="18" s="1"/>
  <c r="B57" i="18" s="1"/>
  <c r="AB61" i="45"/>
  <c r="AB62" i="45" s="1"/>
  <c r="AB63" i="45" s="1"/>
  <c r="AF61" i="45"/>
  <c r="AF62" i="45" s="1"/>
  <c r="AF63" i="45" s="1"/>
  <c r="R29" i="51"/>
  <c r="DC40" i="47"/>
  <c r="DC55" i="47" s="1"/>
  <c r="AY40" i="47"/>
  <c r="GJ40" i="47"/>
  <c r="GJ55" i="47" s="1"/>
  <c r="FT40" i="47"/>
  <c r="FT55" i="47" s="1"/>
  <c r="EN40" i="47"/>
  <c r="EN55" i="47" s="1"/>
  <c r="HY40" i="47"/>
  <c r="HY55" i="47" s="1"/>
  <c r="G35" i="51"/>
  <c r="G49" i="51" s="1"/>
  <c r="W35" i="51"/>
  <c r="W49" i="51" s="1"/>
  <c r="AM35" i="51"/>
  <c r="AM49" i="51" s="1"/>
  <c r="E39" i="67"/>
  <c r="E53" i="67" s="1"/>
  <c r="E57" i="67" s="1"/>
  <c r="K16" i="28"/>
  <c r="J56" i="67"/>
  <c r="L42" i="14"/>
  <c r="M42" i="14" s="1"/>
  <c r="C42" i="67" s="1"/>
  <c r="Q42" i="67" s="1"/>
  <c r="IT47" i="47"/>
  <c r="CP39" i="47"/>
  <c r="IE40" i="47"/>
  <c r="IE55" i="47" s="1"/>
  <c r="HO40" i="47"/>
  <c r="HO55" i="47" s="1"/>
  <c r="GQ40" i="47"/>
  <c r="GQ55" i="47" s="1"/>
  <c r="GA40" i="47"/>
  <c r="EE40" i="47"/>
  <c r="EE55" i="47" s="1"/>
  <c r="CY40" i="47"/>
  <c r="CY55" i="47" s="1"/>
  <c r="BG40" i="47"/>
  <c r="AM40" i="47"/>
  <c r="AM55" i="47" s="1"/>
  <c r="W40" i="47"/>
  <c r="DX40" i="47"/>
  <c r="DX55" i="47" s="1"/>
  <c r="ET39" i="47"/>
  <c r="FM40" i="47"/>
  <c r="FM55" i="47" s="1"/>
  <c r="FA40" i="47"/>
  <c r="FA55" i="47" s="1"/>
  <c r="EG40" i="47"/>
  <c r="EG55" i="47" s="1"/>
  <c r="X40" i="42"/>
  <c r="X55" i="42" s="1"/>
  <c r="J30" i="16"/>
  <c r="C61" i="52"/>
  <c r="D61" i="45"/>
  <c r="D62" i="45" s="1"/>
  <c r="D63" i="45" s="1"/>
  <c r="H61" i="45"/>
  <c r="H62" i="45" s="1"/>
  <c r="H63" i="45" s="1"/>
  <c r="L61" i="45"/>
  <c r="L62" i="45" s="1"/>
  <c r="L63" i="45" s="1"/>
  <c r="P61" i="45"/>
  <c r="P62" i="45" s="1"/>
  <c r="P63" i="45" s="1"/>
  <c r="T61" i="45"/>
  <c r="T62" i="45" s="1"/>
  <c r="T63" i="45" s="1"/>
  <c r="X61" i="45"/>
  <c r="X62" i="45" s="1"/>
  <c r="X63" i="45" s="1"/>
  <c r="AU61" i="45"/>
  <c r="AU62" i="45" s="1"/>
  <c r="AU63" i="45" s="1"/>
  <c r="BK61" i="45"/>
  <c r="BK62" i="45" s="1"/>
  <c r="BK63" i="45" s="1"/>
  <c r="II40" i="47"/>
  <c r="II55" i="47" s="1"/>
  <c r="GU40" i="47"/>
  <c r="GU55" i="47" s="1"/>
  <c r="HH40" i="47"/>
  <c r="HH55" i="47" s="1"/>
  <c r="EV40" i="47"/>
  <c r="EV55" i="47" s="1"/>
  <c r="DL40" i="47"/>
  <c r="DL55" i="47" s="1"/>
  <c r="CV40" i="47"/>
  <c r="CB40" i="47"/>
  <c r="H40" i="47"/>
  <c r="H55" i="47" s="1"/>
  <c r="DU40" i="47"/>
  <c r="P40" i="42"/>
  <c r="P55" i="42" s="1"/>
  <c r="AA40" i="42"/>
  <c r="L39" i="67"/>
  <c r="L53" i="67" s="1"/>
  <c r="L57" i="67" s="1"/>
  <c r="H39" i="67"/>
  <c r="H53" i="67" s="1"/>
  <c r="H57" i="67" s="1"/>
  <c r="K32" i="28"/>
  <c r="M31" i="28"/>
  <c r="F80" i="54"/>
  <c r="D43" i="19"/>
  <c r="F43" i="19"/>
  <c r="F42" i="19" s="1"/>
  <c r="E61" i="45"/>
  <c r="E62" i="45" s="1"/>
  <c r="E63" i="45" s="1"/>
  <c r="I61" i="45"/>
  <c r="I62" i="45" s="1"/>
  <c r="I63" i="45" s="1"/>
  <c r="M61" i="45"/>
  <c r="M62" i="45" s="1"/>
  <c r="M63" i="45" s="1"/>
  <c r="Q61" i="45"/>
  <c r="Q62" i="45" s="1"/>
  <c r="Q63" i="45" s="1"/>
  <c r="U61" i="45"/>
  <c r="U62" i="45" s="1"/>
  <c r="U63" i="45" s="1"/>
  <c r="Y61" i="45"/>
  <c r="Y62" i="45" s="1"/>
  <c r="Y63" i="45" s="1"/>
  <c r="N22" i="68"/>
  <c r="HG40" i="47"/>
  <c r="EM40" i="47"/>
  <c r="EM55" i="47" s="1"/>
  <c r="CA40" i="47"/>
  <c r="BC40" i="47"/>
  <c r="BC55" i="47" s="1"/>
  <c r="EZ40" i="47"/>
  <c r="EZ55" i="47" s="1"/>
  <c r="DT40" i="47"/>
  <c r="DT55" i="47" s="1"/>
  <c r="AF40" i="47"/>
  <c r="AF55" i="47" s="1"/>
  <c r="CW40" i="47"/>
  <c r="CW55" i="47" s="1"/>
  <c r="CC40" i="47"/>
  <c r="CC55" i="47" s="1"/>
  <c r="BU40" i="47"/>
  <c r="AW40" i="47"/>
  <c r="AW55" i="47" s="1"/>
  <c r="AO40" i="47"/>
  <c r="AO55" i="47" s="1"/>
  <c r="X35" i="49"/>
  <c r="X45" i="49" s="1"/>
  <c r="AT25" i="49"/>
  <c r="AT19" i="49"/>
  <c r="AT13" i="49"/>
  <c r="AU29" i="51"/>
  <c r="AV48" i="51"/>
  <c r="AX16" i="51"/>
  <c r="AD29" i="51"/>
  <c r="T40" i="42"/>
  <c r="T55" i="42" s="1"/>
  <c r="Y40" i="42"/>
  <c r="Y55" i="42" s="1"/>
  <c r="Y61" i="42" s="1"/>
  <c r="H30" i="77" s="1"/>
  <c r="G39" i="67"/>
  <c r="J39" i="67"/>
  <c r="J53" i="67" s="1"/>
  <c r="M22" i="28"/>
  <c r="J32" i="17"/>
  <c r="D61" i="52"/>
  <c r="F61" i="52"/>
  <c r="AN61" i="45"/>
  <c r="AN62" i="45" s="1"/>
  <c r="AN63" i="45" s="1"/>
  <c r="AR61" i="45"/>
  <c r="AR62" i="45" s="1"/>
  <c r="AR63" i="45" s="1"/>
  <c r="E59" i="48"/>
  <c r="E60" i="48" s="1"/>
  <c r="IT22" i="46"/>
  <c r="IT11" i="46"/>
  <c r="H78" i="54"/>
  <c r="H70" i="16"/>
  <c r="I70" i="16" s="1"/>
  <c r="M43" i="14"/>
  <c r="C43" i="67" s="1"/>
  <c r="C30" i="15" s="1"/>
  <c r="E80" i="57"/>
  <c r="F28" i="58"/>
  <c r="D40" i="59" s="1"/>
  <c r="D55" i="59" s="1"/>
  <c r="E28" i="17"/>
  <c r="E42" i="17" s="1"/>
  <c r="E45" i="17" s="1"/>
  <c r="E107" i="77" s="1"/>
  <c r="B82" i="3"/>
  <c r="F32" i="20"/>
  <c r="F35" i="53"/>
  <c r="F49" i="53" s="1"/>
  <c r="F56" i="53" s="1"/>
  <c r="BS40" i="47"/>
  <c r="BS55" i="47" s="1"/>
  <c r="EF40" i="47"/>
  <c r="EF55" i="47" s="1"/>
  <c r="DP55" i="47"/>
  <c r="CR55" i="47"/>
  <c r="FZ39" i="47"/>
  <c r="EO40" i="47"/>
  <c r="EO55" i="47" s="1"/>
  <c r="BQ40" i="47"/>
  <c r="I35" i="51"/>
  <c r="E64" i="60"/>
  <c r="H65" i="73"/>
  <c r="H27" i="55"/>
  <c r="E61" i="52"/>
  <c r="G61" i="52"/>
  <c r="AJ61" i="45"/>
  <c r="AJ62" i="45" s="1"/>
  <c r="AJ63" i="45" s="1"/>
  <c r="AA40" i="47"/>
  <c r="AA55" i="47" s="1"/>
  <c r="HX40" i="47"/>
  <c r="HX55" i="47" s="1"/>
  <c r="GN55" i="47"/>
  <c r="FD40" i="47"/>
  <c r="FD55" i="47" s="1"/>
  <c r="DN39" i="47"/>
  <c r="IC40" i="47"/>
  <c r="IC55" i="47" s="1"/>
  <c r="GW40" i="47"/>
  <c r="GW55" i="47" s="1"/>
  <c r="H35" i="51"/>
  <c r="H49" i="51" s="1"/>
  <c r="Q35" i="51"/>
  <c r="Y35" i="51"/>
  <c r="Y49" i="51" s="1"/>
  <c r="Y56" i="51" s="1"/>
  <c r="Z34" i="51"/>
  <c r="AI35" i="51"/>
  <c r="AI49" i="51" s="1"/>
  <c r="G39" i="14"/>
  <c r="G53" i="14" s="1"/>
  <c r="G60" i="14" s="1"/>
  <c r="H65" i="72"/>
  <c r="F65" i="74"/>
  <c r="BA61" i="45"/>
  <c r="BA62" i="45" s="1"/>
  <c r="BA63" i="45" s="1"/>
  <c r="BJ61" i="45"/>
  <c r="BJ62" i="45" s="1"/>
  <c r="BJ63" i="45" s="1"/>
  <c r="B17" i="18"/>
  <c r="D17" i="18"/>
  <c r="L69" i="13"/>
  <c r="H37" i="68"/>
  <c r="FW40" i="47"/>
  <c r="FW55" i="47" s="1"/>
  <c r="EQ40" i="47"/>
  <c r="DG40" i="47"/>
  <c r="DG55" i="47" s="1"/>
  <c r="CE40" i="47"/>
  <c r="AE40" i="47"/>
  <c r="AE55" i="47" s="1"/>
  <c r="C40" i="47"/>
  <c r="IF40" i="47"/>
  <c r="IF55" i="47" s="1"/>
  <c r="HP40" i="47"/>
  <c r="FL40" i="47"/>
  <c r="FL55" i="47" s="1"/>
  <c r="ER40" i="47"/>
  <c r="ER55" i="47" s="1"/>
  <c r="EB40" i="47"/>
  <c r="EB55" i="47" s="1"/>
  <c r="BL40" i="47"/>
  <c r="BL55" i="47" s="1"/>
  <c r="AB40" i="47"/>
  <c r="AB55" i="47" s="1"/>
  <c r="FQ40" i="47"/>
  <c r="DA40" i="47"/>
  <c r="DA55" i="47" s="1"/>
  <c r="M53" i="67"/>
  <c r="M57" i="67" s="1"/>
  <c r="F37" i="12"/>
  <c r="L30" i="14"/>
  <c r="M30" i="14" s="1"/>
  <c r="C30" i="67" s="1"/>
  <c r="Q30" i="67" s="1"/>
  <c r="L29" i="14"/>
  <c r="M29" i="14" s="1"/>
  <c r="C29" i="67" s="1"/>
  <c r="Q29" i="67" s="1"/>
  <c r="L28" i="14"/>
  <c r="M28" i="14" s="1"/>
  <c r="C28" i="67" s="1"/>
  <c r="Q28" i="67" s="1"/>
  <c r="L27" i="14"/>
  <c r="M27" i="14" s="1"/>
  <c r="C27" i="67" s="1"/>
  <c r="Q27" i="67" s="1"/>
  <c r="L26" i="14"/>
  <c r="L25" i="14"/>
  <c r="M25" i="14" s="1"/>
  <c r="C25" i="67" s="1"/>
  <c r="Q25" i="67" s="1"/>
  <c r="L24" i="14"/>
  <c r="M24" i="14" s="1"/>
  <c r="C24" i="67" s="1"/>
  <c r="Q24" i="67" s="1"/>
  <c r="L17" i="14"/>
  <c r="M17" i="14" s="1"/>
  <c r="C17" i="67" s="1"/>
  <c r="Q17" i="67" s="1"/>
  <c r="J8" i="68" s="1"/>
  <c r="J30" i="68" s="1"/>
  <c r="J35" i="68" s="1"/>
  <c r="J37" i="68" s="1"/>
  <c r="AD61" i="45"/>
  <c r="AD62" i="45" s="1"/>
  <c r="AD63" i="45" s="1"/>
  <c r="G61" i="50"/>
  <c r="K61" i="50"/>
  <c r="I39" i="14"/>
  <c r="I53" i="14" s="1"/>
  <c r="I60" i="14" s="1"/>
  <c r="G29" i="77" s="1"/>
  <c r="HF39" i="47"/>
  <c r="IT12" i="47"/>
  <c r="IT25" i="46"/>
  <c r="IT21" i="46"/>
  <c r="IT34" i="46"/>
  <c r="M50" i="28"/>
  <c r="L37" i="14"/>
  <c r="M37" i="14" s="1"/>
  <c r="C37" i="67" s="1"/>
  <c r="Q37" i="67" s="1"/>
  <c r="L35" i="14"/>
  <c r="M35" i="14" s="1"/>
  <c r="C35" i="67" s="1"/>
  <c r="H12" i="17"/>
  <c r="H16" i="55"/>
  <c r="H28" i="55" s="1"/>
  <c r="Z48" i="51"/>
  <c r="J38" i="17"/>
  <c r="IB40" i="47"/>
  <c r="IB55" i="47" s="1"/>
  <c r="CV55" i="47"/>
  <c r="CB55" i="47"/>
  <c r="R40" i="46"/>
  <c r="AT38" i="49"/>
  <c r="AT24" i="49"/>
  <c r="AT17" i="49"/>
  <c r="AT11" i="49"/>
  <c r="AX38" i="51"/>
  <c r="X35" i="51"/>
  <c r="X49" i="51" s="1"/>
  <c r="K24" i="28"/>
  <c r="L46" i="14"/>
  <c r="M46" i="14" s="1"/>
  <c r="C46" i="67" s="1"/>
  <c r="Q46" i="67" s="1"/>
  <c r="N65" i="72"/>
  <c r="M65" i="72"/>
  <c r="S50" i="74"/>
  <c r="M18" i="75"/>
  <c r="FB39" i="47"/>
  <c r="IT36" i="46"/>
  <c r="IT31" i="46"/>
  <c r="IT17" i="46"/>
  <c r="IT36" i="47"/>
  <c r="IT30" i="47"/>
  <c r="IT24" i="47"/>
  <c r="IT18" i="47"/>
  <c r="V40" i="46"/>
  <c r="IT12" i="46"/>
  <c r="I49" i="51"/>
  <c r="I56" i="51" s="1"/>
  <c r="J34" i="51"/>
  <c r="AX22" i="51"/>
  <c r="O49" i="51"/>
  <c r="T35" i="51"/>
  <c r="T49" i="51" s="1"/>
  <c r="AA55" i="42"/>
  <c r="F53" i="67"/>
  <c r="F57" i="67" s="1"/>
  <c r="N53" i="67"/>
  <c r="N57" i="67" s="1"/>
  <c r="J39" i="14"/>
  <c r="J53" i="14" s="1"/>
  <c r="J60" i="14" s="1"/>
  <c r="H29" i="77" s="1"/>
  <c r="H34" i="53"/>
  <c r="S44" i="72"/>
  <c r="B10" i="59"/>
  <c r="D28" i="58"/>
  <c r="J12" i="17"/>
  <c r="J20" i="17"/>
  <c r="S31" i="71"/>
  <c r="G35" i="53"/>
  <c r="G49" i="53" s="1"/>
  <c r="G56" i="53" s="1"/>
  <c r="IM40" i="47"/>
  <c r="FS40" i="47"/>
  <c r="FS55" i="47" s="1"/>
  <c r="FC40" i="47"/>
  <c r="FC55" i="47" s="1"/>
  <c r="EI40" i="47"/>
  <c r="EI55" i="47" s="1"/>
  <c r="DO40" i="47"/>
  <c r="DO55" i="47" s="1"/>
  <c r="BK40" i="47"/>
  <c r="BK55" i="47" s="1"/>
  <c r="AY55" i="47"/>
  <c r="HD40" i="47"/>
  <c r="HD55" i="47" s="1"/>
  <c r="GF40" i="47"/>
  <c r="GF55" i="47" s="1"/>
  <c r="BT40" i="47"/>
  <c r="BT55" i="47" s="1"/>
  <c r="BD55" i="47"/>
  <c r="AJ55" i="47"/>
  <c r="FQ55" i="47"/>
  <c r="BU55" i="47"/>
  <c r="AX13" i="51"/>
  <c r="M26" i="14"/>
  <c r="C26" i="67" s="1"/>
  <c r="Q26" i="67" s="1"/>
  <c r="F65" i="73"/>
  <c r="T36" i="71"/>
  <c r="T31" i="71"/>
  <c r="J17" i="16"/>
  <c r="J56" i="16"/>
  <c r="J13" i="17"/>
  <c r="J21" i="17"/>
  <c r="AZ61" i="45"/>
  <c r="AZ62" i="45" s="1"/>
  <c r="AZ63" i="45" s="1"/>
  <c r="D59" i="48"/>
  <c r="H59" i="48"/>
  <c r="H60" i="48" s="1"/>
  <c r="K77" i="66"/>
  <c r="AT40" i="49"/>
  <c r="H48" i="53"/>
  <c r="H25" i="18"/>
  <c r="CI40" i="47"/>
  <c r="CI55" i="47" s="1"/>
  <c r="W55" i="47"/>
  <c r="IQ39" i="47"/>
  <c r="HN39" i="47"/>
  <c r="AD40" i="46"/>
  <c r="AT37" i="49"/>
  <c r="AT23" i="49"/>
  <c r="AT16" i="49"/>
  <c r="AT10" i="49"/>
  <c r="S35" i="51"/>
  <c r="S49" i="51" s="1"/>
  <c r="AS35" i="51"/>
  <c r="AS49" i="51" s="1"/>
  <c r="AS56" i="51" s="1"/>
  <c r="K35" i="51"/>
  <c r="K49" i="51" s="1"/>
  <c r="O40" i="42"/>
  <c r="O55" i="42" s="1"/>
  <c r="G16" i="28"/>
  <c r="K60" i="28"/>
  <c r="K62" i="28" s="1"/>
  <c r="M58" i="28"/>
  <c r="E43" i="19"/>
  <c r="M57" i="12"/>
  <c r="L44" i="14"/>
  <c r="M44" i="14" s="1"/>
  <c r="C44" i="67" s="1"/>
  <c r="Q44" i="67" s="1"/>
  <c r="L41" i="14"/>
  <c r="M41" i="14" s="1"/>
  <c r="G65" i="72"/>
  <c r="J26" i="16"/>
  <c r="F43" i="57"/>
  <c r="F10" i="56"/>
  <c r="C17" i="18"/>
  <c r="J14" i="17"/>
  <c r="J22" i="17"/>
  <c r="J30" i="17"/>
  <c r="J33" i="17"/>
  <c r="AM61" i="45"/>
  <c r="AM62" i="45" s="1"/>
  <c r="AM63" i="45" s="1"/>
  <c r="AQ61" i="45"/>
  <c r="AQ62" i="45" s="1"/>
  <c r="AQ63" i="45" s="1"/>
  <c r="BM63" i="45"/>
  <c r="E61" i="48"/>
  <c r="G61" i="48"/>
  <c r="E61" i="50"/>
  <c r="I61" i="50"/>
  <c r="M61" i="50"/>
  <c r="E31" i="18"/>
  <c r="L55" i="13"/>
  <c r="M55" i="13" s="1"/>
  <c r="C66" i="66" s="1"/>
  <c r="AT41" i="49"/>
  <c r="E54" i="59"/>
  <c r="K74" i="38"/>
  <c r="K64" i="38"/>
  <c r="K60" i="38"/>
  <c r="G37" i="68"/>
  <c r="E35" i="53"/>
  <c r="E49" i="53" s="1"/>
  <c r="E56" i="53" s="1"/>
  <c r="IA40" i="47"/>
  <c r="IA55" i="47" s="1"/>
  <c r="GM40" i="47"/>
  <c r="GM55" i="47" s="1"/>
  <c r="FO40" i="47"/>
  <c r="FO55" i="47" s="1"/>
  <c r="EU40" i="47"/>
  <c r="EU55" i="47" s="1"/>
  <c r="EA40" i="47"/>
  <c r="EA55" i="47" s="1"/>
  <c r="DK40" i="47"/>
  <c r="CQ40" i="47"/>
  <c r="CQ55" i="47" s="1"/>
  <c r="BW40" i="47"/>
  <c r="BW55" i="47" s="1"/>
  <c r="AI40" i="47"/>
  <c r="AI55" i="47" s="1"/>
  <c r="GZ40" i="47"/>
  <c r="GZ55" i="47" s="1"/>
  <c r="GB40" i="47"/>
  <c r="GB55" i="47" s="1"/>
  <c r="FH40" i="47"/>
  <c r="FH55" i="47" s="1"/>
  <c r="DH40" i="47"/>
  <c r="DH55" i="47" s="1"/>
  <c r="CJ40" i="47"/>
  <c r="CJ55" i="47" s="1"/>
  <c r="BP40" i="47"/>
  <c r="BP55" i="47" s="1"/>
  <c r="AV40" i="47"/>
  <c r="AV55" i="47" s="1"/>
  <c r="T40" i="47"/>
  <c r="T55" i="47" s="1"/>
  <c r="IL54" i="47"/>
  <c r="IT37" i="46"/>
  <c r="IT32" i="46"/>
  <c r="IT28" i="46"/>
  <c r="GH39" i="47"/>
  <c r="CH39" i="47"/>
  <c r="IT35" i="46"/>
  <c r="IT30" i="46"/>
  <c r="IT16" i="46"/>
  <c r="IT34" i="47"/>
  <c r="IT29" i="47"/>
  <c r="IT23" i="47"/>
  <c r="IT17" i="47"/>
  <c r="IT38" i="46"/>
  <c r="IT29" i="46"/>
  <c r="IT11" i="47"/>
  <c r="HM40" i="47"/>
  <c r="HI40" i="47"/>
  <c r="HI55" i="47" s="1"/>
  <c r="HE40" i="47"/>
  <c r="HE55" i="47" s="1"/>
  <c r="AT21" i="49"/>
  <c r="AT14" i="49"/>
  <c r="C35" i="51"/>
  <c r="C49" i="51" s="1"/>
  <c r="N34" i="51"/>
  <c r="AW34" i="51"/>
  <c r="AX41" i="51"/>
  <c r="AX25" i="51"/>
  <c r="AL34" i="51"/>
  <c r="AO35" i="51"/>
  <c r="AO49" i="51" s="1"/>
  <c r="AO56" i="51" s="1"/>
  <c r="AP48" i="51"/>
  <c r="AX18" i="51"/>
  <c r="AU48" i="51"/>
  <c r="L40" i="42"/>
  <c r="L55" i="42" s="1"/>
  <c r="E28" i="58"/>
  <c r="D28" i="17"/>
  <c r="C42" i="18" s="1"/>
  <c r="C57" i="18" s="1"/>
  <c r="J19" i="17"/>
  <c r="J23" i="17"/>
  <c r="J31" i="17"/>
  <c r="J35" i="17"/>
  <c r="E32" i="20"/>
  <c r="C61" i="45"/>
  <c r="C62" i="45" s="1"/>
  <c r="C63" i="45" s="1"/>
  <c r="G61" i="45"/>
  <c r="G62" i="45" s="1"/>
  <c r="G63" i="45" s="1"/>
  <c r="K61" i="45"/>
  <c r="K62" i="45" s="1"/>
  <c r="K63" i="45" s="1"/>
  <c r="O61" i="45"/>
  <c r="O62" i="45" s="1"/>
  <c r="O63" i="45" s="1"/>
  <c r="S61" i="45"/>
  <c r="S62" i="45" s="1"/>
  <c r="S63" i="45" s="1"/>
  <c r="W61" i="45"/>
  <c r="W62" i="45" s="1"/>
  <c r="W63" i="45" s="1"/>
  <c r="AA61" i="45"/>
  <c r="AA62" i="45" s="1"/>
  <c r="AA63" i="45" s="1"/>
  <c r="AE61" i="45"/>
  <c r="AE62" i="45" s="1"/>
  <c r="AE63" i="45" s="1"/>
  <c r="AI61" i="45"/>
  <c r="AI62" i="45" s="1"/>
  <c r="AI63" i="45" s="1"/>
  <c r="AL61" i="45"/>
  <c r="AL62" i="45" s="1"/>
  <c r="AL63" i="45" s="1"/>
  <c r="AP61" i="45"/>
  <c r="AP62" i="45" s="1"/>
  <c r="AP63" i="45" s="1"/>
  <c r="AT61" i="45"/>
  <c r="AT62" i="45" s="1"/>
  <c r="AT63" i="45" s="1"/>
  <c r="AV61" i="45"/>
  <c r="AV62" i="45" s="1"/>
  <c r="AV63" i="45" s="1"/>
  <c r="AX61" i="45"/>
  <c r="AX62" i="45" s="1"/>
  <c r="AX63" i="45" s="1"/>
  <c r="BB61" i="45"/>
  <c r="BB62" i="45" s="1"/>
  <c r="BB63" i="45" s="1"/>
  <c r="BD61" i="45"/>
  <c r="BD62" i="45" s="1"/>
  <c r="BD63" i="45" s="1"/>
  <c r="BH61" i="45"/>
  <c r="BH62" i="45" s="1"/>
  <c r="BH63" i="45" s="1"/>
  <c r="BL61" i="45"/>
  <c r="BL62" i="45" s="1"/>
  <c r="BL63" i="45" s="1"/>
  <c r="F59" i="48"/>
  <c r="F60" i="48" s="1"/>
  <c r="F61" i="50"/>
  <c r="J61" i="50"/>
  <c r="L63" i="13"/>
  <c r="M63" i="13" s="1"/>
  <c r="J77" i="66"/>
  <c r="L77" i="66"/>
  <c r="L57" i="13"/>
  <c r="J37" i="17"/>
  <c r="M29" i="28"/>
  <c r="E77" i="66"/>
  <c r="E39" i="14"/>
  <c r="E53" i="14" s="1"/>
  <c r="E60" i="14" s="1"/>
  <c r="C29" i="77" s="1"/>
  <c r="M14" i="28"/>
  <c r="F42" i="70"/>
  <c r="F49" i="66" s="1"/>
  <c r="M94" i="13" s="1"/>
  <c r="J21" i="16"/>
  <c r="J19" i="16"/>
  <c r="J14" i="16"/>
  <c r="C158" i="77"/>
  <c r="F67" i="57"/>
  <c r="J22" i="16"/>
  <c r="J16" i="16"/>
  <c r="H56" i="16"/>
  <c r="I56" i="16" s="1"/>
  <c r="H67" i="54"/>
  <c r="C20" i="11"/>
  <c r="C15" i="11"/>
  <c r="C21" i="11"/>
  <c r="B35" i="56"/>
  <c r="B37" i="56" s="1"/>
  <c r="C125" i="77" s="1"/>
  <c r="G36" i="18"/>
  <c r="I35" i="49"/>
  <c r="I45" i="49" s="1"/>
  <c r="I52" i="49" s="1"/>
  <c r="Y35" i="49"/>
  <c r="Y45" i="49" s="1"/>
  <c r="Y52" i="49" s="1"/>
  <c r="L35" i="49"/>
  <c r="L45" i="49" s="1"/>
  <c r="M35" i="49"/>
  <c r="M45" i="49" s="1"/>
  <c r="M52" i="49" s="1"/>
  <c r="U35" i="49"/>
  <c r="U45" i="49" s="1"/>
  <c r="U52" i="49" s="1"/>
  <c r="S35" i="49"/>
  <c r="S45" i="49" s="1"/>
  <c r="F61" i="48"/>
  <c r="H61" i="48"/>
  <c r="L32" i="14"/>
  <c r="M32" i="14" s="1"/>
  <c r="C32" i="67" s="1"/>
  <c r="D280" i="40"/>
  <c r="D294" i="40" s="1"/>
  <c r="E280" i="40"/>
  <c r="E294" i="40" s="1"/>
  <c r="E300" i="40" s="1"/>
  <c r="C24" i="77" s="1"/>
  <c r="C280" i="40"/>
  <c r="C294" i="40" s="1"/>
  <c r="B51" i="49"/>
  <c r="B57" i="67"/>
  <c r="D19" i="14"/>
  <c r="B62" i="47"/>
  <c r="B61" i="42"/>
  <c r="I73" i="13"/>
  <c r="I57" i="37" s="1"/>
  <c r="K74" i="13"/>
  <c r="K75" i="13" s="1"/>
  <c r="F74" i="13"/>
  <c r="J74" i="13"/>
  <c r="H28" i="77" s="1"/>
  <c r="H74" i="13"/>
  <c r="G74" i="13"/>
  <c r="E74" i="13"/>
  <c r="B55" i="53"/>
  <c r="B61" i="47"/>
  <c r="E34" i="59"/>
  <c r="E44" i="57"/>
  <c r="E94" i="57" s="1"/>
  <c r="E95" i="57" s="1"/>
  <c r="L33" i="14"/>
  <c r="M33" i="14" s="1"/>
  <c r="C33" i="67" s="1"/>
  <c r="Q33" i="67" s="1"/>
  <c r="IT27" i="46"/>
  <c r="D35" i="49"/>
  <c r="D45" i="49" s="1"/>
  <c r="L23" i="14"/>
  <c r="M23" i="14" s="1"/>
  <c r="C23" i="67" s="1"/>
  <c r="Q23" i="67" s="1"/>
  <c r="D40" i="47"/>
  <c r="D55" i="47" s="1"/>
  <c r="D38" i="14"/>
  <c r="K40" i="42"/>
  <c r="K55" i="42" s="1"/>
  <c r="F39" i="14"/>
  <c r="L11" i="14"/>
  <c r="E35" i="49"/>
  <c r="E45" i="49" s="1"/>
  <c r="L51" i="14"/>
  <c r="M51" i="14" s="1"/>
  <c r="C51" i="67" s="1"/>
  <c r="Q51" i="67" s="1"/>
  <c r="L49" i="14"/>
  <c r="M49" i="14" s="1"/>
  <c r="C49" i="67" s="1"/>
  <c r="Q49" i="67" s="1"/>
  <c r="J34" i="49"/>
  <c r="AS34" i="49"/>
  <c r="W35" i="49"/>
  <c r="W45" i="49" s="1"/>
  <c r="C35" i="49"/>
  <c r="C45" i="49" s="1"/>
  <c r="J34" i="17"/>
  <c r="Q40" i="42"/>
  <c r="Q55" i="42" s="1"/>
  <c r="Q61" i="42" s="1"/>
  <c r="F30" i="77" s="1"/>
  <c r="J25" i="17"/>
  <c r="B48" i="15" s="1"/>
  <c r="J39" i="17"/>
  <c r="M40" i="42"/>
  <c r="M55" i="42" s="1"/>
  <c r="M61" i="42" s="1"/>
  <c r="E30" i="77" s="1"/>
  <c r="I40" i="42"/>
  <c r="I55" i="42" s="1"/>
  <c r="I61" i="42" s="1"/>
  <c r="D30" i="77" s="1"/>
  <c r="D52" i="14"/>
  <c r="F53" i="14"/>
  <c r="F60" i="14" s="1"/>
  <c r="G27" i="58"/>
  <c r="J44" i="17"/>
  <c r="H19" i="18"/>
  <c r="E40" i="42"/>
  <c r="E55" i="42" s="1"/>
  <c r="E61" i="42" s="1"/>
  <c r="C30" i="77" s="1"/>
  <c r="AC40" i="42"/>
  <c r="AC55" i="42" s="1"/>
  <c r="AC61" i="42" s="1"/>
  <c r="I30" i="77" s="1"/>
  <c r="U40" i="42"/>
  <c r="U55" i="42" s="1"/>
  <c r="U61" i="42" s="1"/>
  <c r="G30" i="77" s="1"/>
  <c r="F81" i="16"/>
  <c r="E45" i="16"/>
  <c r="L54" i="14"/>
  <c r="M54" i="14" s="1"/>
  <c r="C54" i="67" s="1"/>
  <c r="J37" i="12"/>
  <c r="J78" i="16"/>
  <c r="C44" i="57"/>
  <c r="H43" i="16"/>
  <c r="I43" i="16" s="1"/>
  <c r="D45" i="16"/>
  <c r="C81" i="16"/>
  <c r="C45" i="16"/>
  <c r="D81" i="16"/>
  <c r="M59" i="66"/>
  <c r="B58" i="11"/>
  <c r="B60" i="42"/>
  <c r="B56" i="67"/>
  <c r="B46" i="49"/>
  <c r="C51" i="55"/>
  <c r="M47" i="48"/>
  <c r="L37" i="13"/>
  <c r="M37" i="13" s="1"/>
  <c r="L46" i="13"/>
  <c r="M46" i="13" s="1"/>
  <c r="C46" i="66" s="1"/>
  <c r="M46" i="66" s="1"/>
  <c r="L38" i="13"/>
  <c r="M38" i="13" s="1"/>
  <c r="C39" i="66" s="1"/>
  <c r="M39" i="66" s="1"/>
  <c r="L26" i="13"/>
  <c r="M26" i="13" s="1"/>
  <c r="C24" i="66" s="1"/>
  <c r="M24" i="66" s="1"/>
  <c r="B22" i="11" s="1"/>
  <c r="L24" i="13"/>
  <c r="M24" i="13" s="1"/>
  <c r="C22" i="66" s="1"/>
  <c r="M22" i="66" s="1"/>
  <c r="B20" i="11" s="1"/>
  <c r="L19" i="13"/>
  <c r="M19" i="13" s="1"/>
  <c r="C17" i="66" s="1"/>
  <c r="M17" i="66" s="1"/>
  <c r="B16" i="11" s="1"/>
  <c r="L15" i="13"/>
  <c r="M15" i="13" s="1"/>
  <c r="C13" i="66" s="1"/>
  <c r="M13" i="66" s="1"/>
  <c r="BN49" i="45"/>
  <c r="L44" i="13"/>
  <c r="M44" i="13" s="1"/>
  <c r="L17" i="13"/>
  <c r="M17" i="13" s="1"/>
  <c r="C15" i="66" s="1"/>
  <c r="M15" i="66" s="1"/>
  <c r="L18" i="13"/>
  <c r="M18" i="13" s="1"/>
  <c r="C16" i="66" s="1"/>
  <c r="M16" i="66" s="1"/>
  <c r="B15" i="11" s="1"/>
  <c r="BN29" i="45"/>
  <c r="A4" i="60"/>
  <c r="B3" i="69"/>
  <c r="B56" i="53"/>
  <c r="B52" i="49"/>
  <c r="B54" i="67"/>
  <c r="B56" i="47"/>
  <c r="B50" i="53"/>
  <c r="B50" i="51"/>
  <c r="C51" i="58"/>
  <c r="H28" i="18"/>
  <c r="IQ54" i="47"/>
  <c r="AH34" i="51"/>
  <c r="AX33" i="51"/>
  <c r="AJ35" i="51"/>
  <c r="AJ49" i="51" s="1"/>
  <c r="AV34" i="51"/>
  <c r="D35" i="53"/>
  <c r="D49" i="53" s="1"/>
  <c r="D56" i="53" s="1"/>
  <c r="CA55" i="47"/>
  <c r="IT44" i="47"/>
  <c r="BN40" i="46"/>
  <c r="BN39" i="47"/>
  <c r="BJ40" i="46"/>
  <c r="N39" i="42"/>
  <c r="V54" i="42"/>
  <c r="T20" i="71"/>
  <c r="T22" i="71" s="1"/>
  <c r="L11" i="13"/>
  <c r="M27" i="48"/>
  <c r="G22" i="18"/>
  <c r="K72" i="38"/>
  <c r="C153" i="77"/>
  <c r="K66" i="38"/>
  <c r="HS40" i="47"/>
  <c r="HS55" i="47" s="1"/>
  <c r="HC55" i="47"/>
  <c r="GY55" i="47"/>
  <c r="FG40" i="47"/>
  <c r="FG55" i="47" s="1"/>
  <c r="CU40" i="47"/>
  <c r="CU55" i="47" s="1"/>
  <c r="BG55" i="47"/>
  <c r="AQ55" i="47"/>
  <c r="FX40" i="47"/>
  <c r="FX55" i="47" s="1"/>
  <c r="AZ40" i="47"/>
  <c r="AZ55" i="47" s="1"/>
  <c r="DV39" i="47"/>
  <c r="DR54" i="47"/>
  <c r="DF54" i="47"/>
  <c r="DF39" i="47"/>
  <c r="DB39" i="47"/>
  <c r="IT23" i="46"/>
  <c r="IT18" i="46"/>
  <c r="BV40" i="46"/>
  <c r="IT14" i="46"/>
  <c r="BR40" i="46"/>
  <c r="BR39" i="47"/>
  <c r="IT46" i="47"/>
  <c r="BN54" i="47"/>
  <c r="IT24" i="46"/>
  <c r="IT20" i="46"/>
  <c r="IT15" i="46"/>
  <c r="IT38" i="47"/>
  <c r="IT33" i="47"/>
  <c r="IT27" i="47"/>
  <c r="IT21" i="47"/>
  <c r="IT15" i="47"/>
  <c r="HM55" i="47"/>
  <c r="HA40" i="47"/>
  <c r="HA55" i="47" s="1"/>
  <c r="IS40" i="46"/>
  <c r="BI40" i="47"/>
  <c r="BI55" i="47" s="1"/>
  <c r="IS39" i="47"/>
  <c r="N54" i="42"/>
  <c r="L14" i="14"/>
  <c r="M14" i="14" s="1"/>
  <c r="C14" i="67" s="1"/>
  <c r="Q14" i="67" s="1"/>
  <c r="G8" i="68" s="1"/>
  <c r="H29" i="53"/>
  <c r="L13" i="14"/>
  <c r="M13" i="14" s="1"/>
  <c r="L12" i="14"/>
  <c r="M12" i="14" s="1"/>
  <c r="C12" i="67" s="1"/>
  <c r="Q12" i="67" s="1"/>
  <c r="C8" i="68" s="1"/>
  <c r="C27" i="68" s="1"/>
  <c r="C35" i="68" s="1"/>
  <c r="C37" i="68" s="1"/>
  <c r="AS27" i="49"/>
  <c r="F65" i="72"/>
  <c r="IR40" i="46"/>
  <c r="P40" i="47"/>
  <c r="P55" i="47" s="1"/>
  <c r="AH29" i="51"/>
  <c r="AX10" i="51"/>
  <c r="I13" i="16"/>
  <c r="E29" i="59"/>
  <c r="IQ40" i="46"/>
  <c r="HW40" i="47"/>
  <c r="HW55" i="47" s="1"/>
  <c r="GI40" i="47"/>
  <c r="GI55" i="47" s="1"/>
  <c r="FK40" i="47"/>
  <c r="FK55" i="47" s="1"/>
  <c r="DW40" i="47"/>
  <c r="DW55" i="47" s="1"/>
  <c r="O40" i="47"/>
  <c r="O55" i="47" s="1"/>
  <c r="CF40" i="47"/>
  <c r="CF55" i="47" s="1"/>
  <c r="IL39" i="47"/>
  <c r="IH40" i="46"/>
  <c r="ID40" i="46"/>
  <c r="DZ39" i="47"/>
  <c r="AT48" i="51"/>
  <c r="J54" i="42"/>
  <c r="G124" i="77"/>
  <c r="H22" i="54"/>
  <c r="H44" i="54" s="1"/>
  <c r="I71" i="16"/>
  <c r="E37" i="12"/>
  <c r="AS44" i="49"/>
  <c r="C35" i="59"/>
  <c r="C37" i="59" s="1"/>
  <c r="D35" i="59"/>
  <c r="D37" i="59" s="1"/>
  <c r="K70" i="38"/>
  <c r="C35" i="53"/>
  <c r="C49" i="53" s="1"/>
  <c r="C56" i="53" s="1"/>
  <c r="HK40" i="47"/>
  <c r="HK55" i="47" s="1"/>
  <c r="GE40" i="47"/>
  <c r="GE55" i="47" s="1"/>
  <c r="EY40" i="47"/>
  <c r="EY55" i="47" s="1"/>
  <c r="DS40" i="47"/>
  <c r="DS55" i="47" s="1"/>
  <c r="CM40" i="47"/>
  <c r="CM55" i="47" s="1"/>
  <c r="S40" i="47"/>
  <c r="S55" i="47" s="1"/>
  <c r="K40" i="47"/>
  <c r="K55" i="47" s="1"/>
  <c r="IN40" i="47"/>
  <c r="IN55" i="47" s="1"/>
  <c r="GV40" i="47"/>
  <c r="GV55" i="47" s="1"/>
  <c r="FP40" i="47"/>
  <c r="FP55" i="47" s="1"/>
  <c r="EJ40" i="47"/>
  <c r="EJ55" i="47" s="1"/>
  <c r="DD40" i="47"/>
  <c r="DD55" i="47" s="1"/>
  <c r="BX40" i="47"/>
  <c r="BX55" i="47" s="1"/>
  <c r="AR40" i="47"/>
  <c r="AR55" i="47" s="1"/>
  <c r="L40" i="47"/>
  <c r="L55" i="47" s="1"/>
  <c r="ID54" i="47"/>
  <c r="ID39" i="47"/>
  <c r="HZ39" i="47"/>
  <c r="GT40" i="46"/>
  <c r="GP40" i="46"/>
  <c r="GP39" i="47"/>
  <c r="GL54" i="47"/>
  <c r="FZ54" i="47"/>
  <c r="FV40" i="46"/>
  <c r="FR40" i="46"/>
  <c r="BB40" i="46"/>
  <c r="AC55" i="47"/>
  <c r="N44" i="49"/>
  <c r="AX32" i="51"/>
  <c r="F34" i="51"/>
  <c r="AX24" i="51"/>
  <c r="AX14" i="51"/>
  <c r="L35" i="51"/>
  <c r="L49" i="51" s="1"/>
  <c r="AV29" i="51"/>
  <c r="R40" i="41"/>
  <c r="V40" i="41"/>
  <c r="E20" i="59"/>
  <c r="IM55" i="47"/>
  <c r="HG55" i="47"/>
  <c r="GA55" i="47"/>
  <c r="EQ55" i="47"/>
  <c r="DK55" i="47"/>
  <c r="CE55" i="47"/>
  <c r="IR54" i="47"/>
  <c r="HP55" i="47"/>
  <c r="GL39" i="47"/>
  <c r="GD54" i="47"/>
  <c r="FR54" i="47"/>
  <c r="FR39" i="47"/>
  <c r="FN39" i="47"/>
  <c r="EH40" i="46"/>
  <c r="ED40" i="46"/>
  <c r="ED39" i="47"/>
  <c r="DZ54" i="47"/>
  <c r="DN54" i="47"/>
  <c r="DJ40" i="46"/>
  <c r="DF40" i="46"/>
  <c r="DF40" i="47" s="1"/>
  <c r="AX40" i="46"/>
  <c r="IT52" i="47"/>
  <c r="F54" i="47"/>
  <c r="F40" i="46"/>
  <c r="IT37" i="47"/>
  <c r="IT32" i="47"/>
  <c r="IT26" i="47"/>
  <c r="IT20" i="47"/>
  <c r="IT14" i="47"/>
  <c r="R27" i="49"/>
  <c r="Z34" i="49"/>
  <c r="Z27" i="49"/>
  <c r="AX40" i="51"/>
  <c r="HZ40" i="46"/>
  <c r="HV40" i="46"/>
  <c r="HV39" i="47"/>
  <c r="HR54" i="47"/>
  <c r="HF54" i="47"/>
  <c r="HB40" i="46"/>
  <c r="GX40" i="46"/>
  <c r="FN40" i="46"/>
  <c r="FJ40" i="46"/>
  <c r="FJ39" i="47"/>
  <c r="FF54" i="47"/>
  <c r="ET54" i="47"/>
  <c r="EP40" i="46"/>
  <c r="EL40" i="46"/>
  <c r="DB40" i="46"/>
  <c r="DB40" i="47" s="1"/>
  <c r="CX40" i="46"/>
  <c r="CX39" i="47"/>
  <c r="CT54" i="47"/>
  <c r="CH54" i="47"/>
  <c r="CD40" i="46"/>
  <c r="BZ40" i="46"/>
  <c r="BJ54" i="47"/>
  <c r="BF54" i="47"/>
  <c r="AP40" i="46"/>
  <c r="AP39" i="47"/>
  <c r="AL40" i="46"/>
  <c r="AH54" i="47"/>
  <c r="IO40" i="47"/>
  <c r="IO55" i="47" s="1"/>
  <c r="IK40" i="47"/>
  <c r="IK55" i="47" s="1"/>
  <c r="IG40" i="47"/>
  <c r="IG55" i="47" s="1"/>
  <c r="GG40" i="47"/>
  <c r="GG55" i="47" s="1"/>
  <c r="GC40" i="47"/>
  <c r="GC55" i="47" s="1"/>
  <c r="FY40" i="47"/>
  <c r="FY55" i="47" s="1"/>
  <c r="FU40" i="47"/>
  <c r="FU55" i="47" s="1"/>
  <c r="DI55" i="47"/>
  <c r="CO40" i="47"/>
  <c r="CO55" i="47" s="1"/>
  <c r="M40" i="47"/>
  <c r="M55" i="47" s="1"/>
  <c r="E40" i="47"/>
  <c r="BO40" i="47"/>
  <c r="BO55" i="47" s="1"/>
  <c r="AR44" i="49"/>
  <c r="O35" i="49"/>
  <c r="O45" i="49" s="1"/>
  <c r="K35" i="49"/>
  <c r="K45" i="49" s="1"/>
  <c r="AX42" i="51"/>
  <c r="AX37" i="51"/>
  <c r="AX20" i="51"/>
  <c r="AX15" i="51"/>
  <c r="V29" i="51"/>
  <c r="AT34" i="51"/>
  <c r="AT29" i="51"/>
  <c r="Z39" i="42"/>
  <c r="AD39" i="42"/>
  <c r="T14" i="71"/>
  <c r="T16" i="71" s="1"/>
  <c r="IP54" i="47"/>
  <c r="IP40" i="46"/>
  <c r="HR39" i="47"/>
  <c r="HJ54" i="47"/>
  <c r="GX54" i="47"/>
  <c r="GX39" i="47"/>
  <c r="GT39" i="47"/>
  <c r="FF39" i="47"/>
  <c r="EX54" i="47"/>
  <c r="EL54" i="47"/>
  <c r="EL39" i="47"/>
  <c r="EH39" i="47"/>
  <c r="CT39" i="47"/>
  <c r="CL54" i="47"/>
  <c r="BZ54" i="47"/>
  <c r="BZ39" i="47"/>
  <c r="BV39" i="47"/>
  <c r="AH40" i="46"/>
  <c r="AH39" i="47"/>
  <c r="AD54" i="47"/>
  <c r="Z54" i="47"/>
  <c r="R54" i="47"/>
  <c r="N40" i="46"/>
  <c r="J40" i="46"/>
  <c r="IT42" i="47"/>
  <c r="GS55" i="47"/>
  <c r="DU55" i="47"/>
  <c r="IS54" i="47"/>
  <c r="AR27" i="49"/>
  <c r="R44" i="49"/>
  <c r="F34" i="49"/>
  <c r="F27" i="49"/>
  <c r="R34" i="49"/>
  <c r="V27" i="49"/>
  <c r="AX43" i="51"/>
  <c r="F48" i="51"/>
  <c r="AX27" i="51"/>
  <c r="AX17" i="51"/>
  <c r="J29" i="51"/>
  <c r="AX11" i="51"/>
  <c r="AD48" i="51"/>
  <c r="AG35" i="51"/>
  <c r="AG49" i="51" s="1"/>
  <c r="AG56" i="51" s="1"/>
  <c r="P39" i="67"/>
  <c r="P53" i="67" s="1"/>
  <c r="P57" i="67" s="1"/>
  <c r="I32" i="28"/>
  <c r="S62" i="74"/>
  <c r="S44" i="74"/>
  <c r="S38" i="74"/>
  <c r="N65" i="74"/>
  <c r="S19" i="74"/>
  <c r="O65" i="74"/>
  <c r="K65" i="74"/>
  <c r="G40" i="47"/>
  <c r="G55" i="47" s="1"/>
  <c r="HT55" i="47"/>
  <c r="IR39" i="47"/>
  <c r="IP39" i="47"/>
  <c r="IT43" i="47"/>
  <c r="IL40" i="46"/>
  <c r="IH39" i="47"/>
  <c r="HZ54" i="47"/>
  <c r="HN54" i="47"/>
  <c r="HJ40" i="46"/>
  <c r="HF40" i="46"/>
  <c r="HF40" i="47" s="1"/>
  <c r="HB39" i="47"/>
  <c r="GT54" i="47"/>
  <c r="GH54" i="47"/>
  <c r="GD40" i="46"/>
  <c r="FZ40" i="46"/>
  <c r="FV39" i="47"/>
  <c r="FN54" i="47"/>
  <c r="FB54" i="47"/>
  <c r="EX40" i="46"/>
  <c r="ET40" i="46"/>
  <c r="ET40" i="47" s="1"/>
  <c r="EP39" i="47"/>
  <c r="EH54" i="47"/>
  <c r="DV54" i="47"/>
  <c r="DR40" i="46"/>
  <c r="DN40" i="46"/>
  <c r="DJ39" i="47"/>
  <c r="DJ40" i="47" s="1"/>
  <c r="DB54" i="47"/>
  <c r="CP54" i="47"/>
  <c r="CL40" i="46"/>
  <c r="CH40" i="46"/>
  <c r="CD39" i="47"/>
  <c r="BV54" i="47"/>
  <c r="AX39" i="47"/>
  <c r="AT40" i="46"/>
  <c r="AT39" i="47"/>
  <c r="AP54" i="47"/>
  <c r="AL54" i="47"/>
  <c r="V39" i="47"/>
  <c r="R39" i="47"/>
  <c r="R40" i="47" s="1"/>
  <c r="N39" i="47"/>
  <c r="J54" i="47"/>
  <c r="F39" i="47"/>
  <c r="HU40" i="47"/>
  <c r="HU55" i="47" s="1"/>
  <c r="HQ40" i="47"/>
  <c r="HQ55" i="47" s="1"/>
  <c r="GO40" i="47"/>
  <c r="GO55" i="47" s="1"/>
  <c r="GK40" i="47"/>
  <c r="GK55" i="47" s="1"/>
  <c r="FI40" i="47"/>
  <c r="FI55" i="47" s="1"/>
  <c r="FE40" i="47"/>
  <c r="FE55" i="47" s="1"/>
  <c r="EK40" i="47"/>
  <c r="EK55" i="47" s="1"/>
  <c r="DY40" i="47"/>
  <c r="DY55" i="47" s="1"/>
  <c r="DE40" i="47"/>
  <c r="DE55" i="47" s="1"/>
  <c r="CS40" i="47"/>
  <c r="CS55" i="47" s="1"/>
  <c r="BY40" i="47"/>
  <c r="BY55" i="47" s="1"/>
  <c r="BM40" i="47"/>
  <c r="BM55" i="47" s="1"/>
  <c r="AS40" i="47"/>
  <c r="AS55" i="47" s="1"/>
  <c r="AG40" i="47"/>
  <c r="AG55" i="47" s="1"/>
  <c r="AR34" i="49"/>
  <c r="H35" i="49"/>
  <c r="H45" i="49" s="1"/>
  <c r="V44" i="49"/>
  <c r="F44" i="49"/>
  <c r="N27" i="49"/>
  <c r="N35" i="49" s="1"/>
  <c r="AW48" i="51"/>
  <c r="D35" i="51"/>
  <c r="AX26" i="51"/>
  <c r="N29" i="51"/>
  <c r="V48" i="51"/>
  <c r="AE35" i="51"/>
  <c r="AE49" i="51" s="1"/>
  <c r="AF35" i="51"/>
  <c r="AF49" i="51" s="1"/>
  <c r="AQ35" i="51"/>
  <c r="AQ49" i="51" s="1"/>
  <c r="F39" i="42"/>
  <c r="W40" i="42"/>
  <c r="W55" i="42" s="1"/>
  <c r="Z54" i="42"/>
  <c r="AD54" i="42"/>
  <c r="G80" i="54"/>
  <c r="H90" i="54"/>
  <c r="S56" i="73"/>
  <c r="N65" i="73"/>
  <c r="S32" i="73"/>
  <c r="J65" i="73"/>
  <c r="S25" i="73"/>
  <c r="L65" i="73"/>
  <c r="H38" i="71"/>
  <c r="L38" i="71"/>
  <c r="P38" i="71"/>
  <c r="G28" i="17"/>
  <c r="F42" i="18" s="1"/>
  <c r="D32" i="20"/>
  <c r="D36" i="20" s="1"/>
  <c r="IJ40" i="47"/>
  <c r="IJ55" i="47" s="1"/>
  <c r="IT45" i="47"/>
  <c r="IH54" i="47"/>
  <c r="HV54" i="47"/>
  <c r="HR40" i="46"/>
  <c r="HN40" i="46"/>
  <c r="HJ39" i="47"/>
  <c r="HB54" i="47"/>
  <c r="GP54" i="47"/>
  <c r="GL40" i="46"/>
  <c r="GH40" i="46"/>
  <c r="GD39" i="47"/>
  <c r="FV54" i="47"/>
  <c r="FJ54" i="47"/>
  <c r="FF40" i="46"/>
  <c r="FB40" i="46"/>
  <c r="FB40" i="47" s="1"/>
  <c r="FB55" i="47" s="1"/>
  <c r="EX39" i="47"/>
  <c r="EP54" i="47"/>
  <c r="ED54" i="47"/>
  <c r="DZ40" i="46"/>
  <c r="DV40" i="46"/>
  <c r="DR39" i="47"/>
  <c r="DJ54" i="47"/>
  <c r="CX54" i="47"/>
  <c r="CT40" i="46"/>
  <c r="CP40" i="46"/>
  <c r="CL39" i="47"/>
  <c r="CD54" i="47"/>
  <c r="BR54" i="47"/>
  <c r="BJ39" i="47"/>
  <c r="BF40" i="46"/>
  <c r="BF39" i="47"/>
  <c r="BB54" i="47"/>
  <c r="BB39" i="47"/>
  <c r="AX54" i="47"/>
  <c r="AT54" i="47"/>
  <c r="AL39" i="47"/>
  <c r="AD39" i="47"/>
  <c r="Z40" i="46"/>
  <c r="Z39" i="47"/>
  <c r="V54" i="47"/>
  <c r="N54" i="47"/>
  <c r="EW40" i="47"/>
  <c r="EW55" i="47" s="1"/>
  <c r="ES40" i="47"/>
  <c r="ES55" i="47" s="1"/>
  <c r="DQ40" i="47"/>
  <c r="DQ55" i="47" s="1"/>
  <c r="DM40" i="47"/>
  <c r="DM55" i="47" s="1"/>
  <c r="CK40" i="47"/>
  <c r="CK55" i="47" s="1"/>
  <c r="CG40" i="47"/>
  <c r="CG55" i="47" s="1"/>
  <c r="BE40" i="47"/>
  <c r="BE55" i="47" s="1"/>
  <c r="BA40" i="47"/>
  <c r="BA55" i="47" s="1"/>
  <c r="Y40" i="47"/>
  <c r="Y55" i="47" s="1"/>
  <c r="U40" i="47"/>
  <c r="U55" i="47" s="1"/>
  <c r="I40" i="47"/>
  <c r="I55" i="47" s="1"/>
  <c r="P35" i="49"/>
  <c r="P45" i="49" s="1"/>
  <c r="G35" i="49"/>
  <c r="G45" i="49" s="1"/>
  <c r="Z44" i="49"/>
  <c r="J44" i="49"/>
  <c r="J27" i="49"/>
  <c r="V34" i="49"/>
  <c r="E35" i="51"/>
  <c r="Z29" i="51"/>
  <c r="AB35" i="51"/>
  <c r="AB49" i="51" s="1"/>
  <c r="AH48" i="51"/>
  <c r="D40" i="42"/>
  <c r="D55" i="42" s="1"/>
  <c r="F54" i="42"/>
  <c r="R54" i="42"/>
  <c r="R39" i="42"/>
  <c r="M21" i="28"/>
  <c r="I24" i="28"/>
  <c r="C35" i="56"/>
  <c r="C37" i="56" s="1"/>
  <c r="D125" i="77" s="1"/>
  <c r="D35" i="56"/>
  <c r="D37" i="56" s="1"/>
  <c r="E125" i="77" s="1"/>
  <c r="F29" i="56"/>
  <c r="F45" i="16"/>
  <c r="H57" i="16"/>
  <c r="F293" i="40"/>
  <c r="N27" i="50"/>
  <c r="A1" i="7"/>
  <c r="A47" i="7" s="1"/>
  <c r="N60" i="50"/>
  <c r="AX21" i="51"/>
  <c r="AW29" i="51"/>
  <c r="N48" i="51"/>
  <c r="Q49" i="51"/>
  <c r="Q56" i="51" s="1"/>
  <c r="R48" i="51"/>
  <c r="R34" i="51"/>
  <c r="R35" i="51" s="1"/>
  <c r="AA35" i="51"/>
  <c r="AL29" i="51"/>
  <c r="AN35" i="51"/>
  <c r="AN49" i="51" s="1"/>
  <c r="F40" i="41"/>
  <c r="J40" i="41"/>
  <c r="N40" i="41"/>
  <c r="V39" i="42"/>
  <c r="AD40" i="41"/>
  <c r="G53" i="67"/>
  <c r="G57" i="67" s="1"/>
  <c r="O39" i="67"/>
  <c r="O53" i="67" s="1"/>
  <c r="O57" i="67" s="1"/>
  <c r="M19" i="28"/>
  <c r="F54" i="56"/>
  <c r="D80" i="54"/>
  <c r="D37" i="12"/>
  <c r="K39" i="14"/>
  <c r="K53" i="14" s="1"/>
  <c r="K60" i="14" s="1"/>
  <c r="F42" i="40"/>
  <c r="F279" i="40"/>
  <c r="S56" i="72"/>
  <c r="S50" i="72"/>
  <c r="D65" i="74"/>
  <c r="S50" i="73"/>
  <c r="O65" i="73"/>
  <c r="E38" i="71"/>
  <c r="I38" i="71"/>
  <c r="M38" i="71"/>
  <c r="Q38" i="71"/>
  <c r="C35" i="20"/>
  <c r="C50" i="55"/>
  <c r="H47" i="52"/>
  <c r="L42" i="13"/>
  <c r="M42" i="13" s="1"/>
  <c r="C41" i="66" s="1"/>
  <c r="M41" i="66" s="1"/>
  <c r="L35" i="13"/>
  <c r="H60" i="52"/>
  <c r="L23" i="13"/>
  <c r="M23" i="13" s="1"/>
  <c r="C21" i="66" s="1"/>
  <c r="M21" i="66" s="1"/>
  <c r="L22" i="13"/>
  <c r="M22" i="13" s="1"/>
  <c r="L12" i="13"/>
  <c r="M12" i="13" s="1"/>
  <c r="C10" i="66" s="1"/>
  <c r="M10" i="66" s="1"/>
  <c r="B11" i="11" s="1"/>
  <c r="H25" i="66"/>
  <c r="H62" i="66" s="1"/>
  <c r="F29" i="51"/>
  <c r="J48" i="51"/>
  <c r="V34" i="51"/>
  <c r="V35" i="51" s="1"/>
  <c r="AC35" i="51"/>
  <c r="AC49" i="51" s="1"/>
  <c r="AC56" i="51" s="1"/>
  <c r="AD34" i="51"/>
  <c r="AL48" i="51"/>
  <c r="AP34" i="51"/>
  <c r="AP29" i="51"/>
  <c r="AR35" i="51"/>
  <c r="AR49" i="51" s="1"/>
  <c r="AU34" i="51"/>
  <c r="G40" i="42"/>
  <c r="G55" i="42" s="1"/>
  <c r="J39" i="42"/>
  <c r="Z40" i="41"/>
  <c r="AB40" i="42"/>
  <c r="AB55" i="42" s="1"/>
  <c r="M15" i="28"/>
  <c r="I60" i="28"/>
  <c r="I62" i="28" s="1"/>
  <c r="M42" i="28"/>
  <c r="F20" i="56"/>
  <c r="E81" i="16"/>
  <c r="E80" i="54"/>
  <c r="E101" i="77"/>
  <c r="S25" i="72"/>
  <c r="K65" i="72"/>
  <c r="J65" i="72"/>
  <c r="D65" i="72"/>
  <c r="D28" i="55"/>
  <c r="H30" i="17"/>
  <c r="H41" i="55"/>
  <c r="G41" i="58"/>
  <c r="E36" i="20"/>
  <c r="C164" i="77"/>
  <c r="I25" i="66"/>
  <c r="I62" i="66" s="1"/>
  <c r="L50" i="14"/>
  <c r="M50" i="14" s="1"/>
  <c r="C50" i="67" s="1"/>
  <c r="Q50" i="67" s="1"/>
  <c r="AX47" i="51"/>
  <c r="F16" i="70"/>
  <c r="S62" i="72"/>
  <c r="O65" i="72"/>
  <c r="M65" i="74"/>
  <c r="S56" i="74"/>
  <c r="L65" i="74"/>
  <c r="S32" i="74"/>
  <c r="S25" i="74"/>
  <c r="J65" i="74"/>
  <c r="I65" i="74"/>
  <c r="P65" i="73"/>
  <c r="S62" i="73"/>
  <c r="S44" i="73"/>
  <c r="S38" i="73"/>
  <c r="K65" i="73"/>
  <c r="G65" i="73"/>
  <c r="M65" i="73"/>
  <c r="J38" i="71"/>
  <c r="N38" i="71"/>
  <c r="C80" i="57"/>
  <c r="F36" i="20"/>
  <c r="H27" i="52"/>
  <c r="N47" i="50"/>
  <c r="L25" i="13"/>
  <c r="M25" i="13" s="1"/>
  <c r="C23" i="66" s="1"/>
  <c r="M23" i="66" s="1"/>
  <c r="B21" i="11" s="1"/>
  <c r="L21" i="13"/>
  <c r="M21" i="13" s="1"/>
  <c r="C19" i="66" s="1"/>
  <c r="M19" i="66" s="1"/>
  <c r="L43" i="13"/>
  <c r="M43" i="13" s="1"/>
  <c r="C42" i="66" s="1"/>
  <c r="M42" i="66" s="1"/>
  <c r="B44" i="11" s="1"/>
  <c r="D44" i="11" s="1"/>
  <c r="L48" i="14"/>
  <c r="M48" i="14" s="1"/>
  <c r="AX45" i="51"/>
  <c r="H39" i="14"/>
  <c r="H53" i="14" s="1"/>
  <c r="H60" i="14" s="1"/>
  <c r="L45" i="14"/>
  <c r="M45" i="14" s="1"/>
  <c r="B65" i="3" s="1"/>
  <c r="L16" i="14"/>
  <c r="M16" i="14" s="1"/>
  <c r="C16" i="67" s="1"/>
  <c r="Q16" i="67" s="1"/>
  <c r="I8" i="68" s="1"/>
  <c r="I31" i="68" s="1"/>
  <c r="H73" i="69"/>
  <c r="C81" i="77"/>
  <c r="P65" i="72"/>
  <c r="S38" i="72"/>
  <c r="I65" i="72"/>
  <c r="L65" i="72"/>
  <c r="P65" i="74"/>
  <c r="I65" i="73"/>
  <c r="S13" i="73"/>
  <c r="K38" i="71"/>
  <c r="O38" i="71"/>
  <c r="F22" i="57"/>
  <c r="D80" i="57"/>
  <c r="D94" i="57" s="1"/>
  <c r="D95" i="57" s="1"/>
  <c r="F78" i="57"/>
  <c r="E28" i="55"/>
  <c r="F28" i="55"/>
  <c r="G28" i="55"/>
  <c r="M69" i="13"/>
  <c r="L39" i="13"/>
  <c r="M39" i="13" s="1"/>
  <c r="C44" i="66" s="1"/>
  <c r="M44" i="66" s="1"/>
  <c r="B43" i="11" s="1"/>
  <c r="L13" i="13"/>
  <c r="M13" i="13" s="1"/>
  <c r="C11" i="66" s="1"/>
  <c r="M11" i="66" s="1"/>
  <c r="B10" i="11" s="1"/>
  <c r="L36" i="13"/>
  <c r="M36" i="13" s="1"/>
  <c r="C38" i="66" s="1"/>
  <c r="M38" i="66" s="1"/>
  <c r="L41" i="13"/>
  <c r="M41" i="13" s="1"/>
  <c r="L16" i="13"/>
  <c r="M16" i="13" s="1"/>
  <c r="C14" i="66" s="1"/>
  <c r="M14" i="66" s="1"/>
  <c r="AX46" i="51"/>
  <c r="U14" i="75"/>
  <c r="S14" i="75"/>
  <c r="Y14" i="75"/>
  <c r="W14" i="75"/>
  <c r="U10" i="75"/>
  <c r="S10" i="75"/>
  <c r="Y10" i="75"/>
  <c r="W10" i="75"/>
  <c r="U13" i="75"/>
  <c r="S13" i="75"/>
  <c r="Y13" i="75"/>
  <c r="W13" i="75"/>
  <c r="S9" i="75"/>
  <c r="Y9" i="75"/>
  <c r="U9" i="75"/>
  <c r="Q18" i="75"/>
  <c r="W9" i="75"/>
  <c r="K62" i="38"/>
  <c r="HF55" i="47"/>
  <c r="Y12" i="75"/>
  <c r="W12" i="75"/>
  <c r="U12" i="75"/>
  <c r="S12" i="75"/>
  <c r="Y15" i="75"/>
  <c r="W15" i="75"/>
  <c r="U15" i="75"/>
  <c r="S15" i="75"/>
  <c r="Y11" i="75"/>
  <c r="W11" i="75"/>
  <c r="U11" i="75"/>
  <c r="S11" i="75"/>
  <c r="C55" i="47"/>
  <c r="O18" i="75"/>
  <c r="I21" i="18"/>
  <c r="AH35" i="51"/>
  <c r="K32" i="68"/>
  <c r="J39" i="47"/>
  <c r="L58" i="14"/>
  <c r="G38" i="71"/>
  <c r="T11" i="71"/>
  <c r="L47" i="14"/>
  <c r="EC55" i="47"/>
  <c r="BQ55" i="47"/>
  <c r="S36" i="71"/>
  <c r="K38" i="67"/>
  <c r="H24" i="18"/>
  <c r="G31" i="18"/>
  <c r="M27" i="28"/>
  <c r="G32" i="28"/>
  <c r="H45" i="18"/>
  <c r="G56" i="18"/>
  <c r="H50" i="17" l="1"/>
  <c r="G28" i="58"/>
  <c r="F42" i="58"/>
  <c r="F45" i="58" s="1"/>
  <c r="F51" i="58" s="1"/>
  <c r="I31" i="18"/>
  <c r="I22" i="18"/>
  <c r="B77" i="3"/>
  <c r="I25" i="17"/>
  <c r="D37" i="18"/>
  <c r="D39" i="18" s="1"/>
  <c r="E120" i="77" s="1"/>
  <c r="D42" i="18"/>
  <c r="D57" i="18" s="1"/>
  <c r="B37" i="18"/>
  <c r="B39" i="18" s="1"/>
  <c r="C120" i="77" s="1"/>
  <c r="L59" i="14"/>
  <c r="D57" i="37"/>
  <c r="D58" i="37" s="1"/>
  <c r="D74" i="13"/>
  <c r="FZ40" i="47"/>
  <c r="FZ55" i="47" s="1"/>
  <c r="CP40" i="47"/>
  <c r="CP55" i="47" s="1"/>
  <c r="GH40" i="47"/>
  <c r="DN40" i="47"/>
  <c r="H42" i="55"/>
  <c r="H45" i="55" s="1"/>
  <c r="J54" i="12"/>
  <c r="J52" i="12"/>
  <c r="Z35" i="51"/>
  <c r="Z49" i="51" s="1"/>
  <c r="C17" i="12"/>
  <c r="I17" i="12" s="1"/>
  <c r="K17" i="12" s="1"/>
  <c r="C13" i="12"/>
  <c r="C18" i="12"/>
  <c r="G18" i="12" s="1"/>
  <c r="C19" i="12"/>
  <c r="C20" i="12"/>
  <c r="I20" i="12" s="1"/>
  <c r="K20" i="12" s="1"/>
  <c r="C16" i="12"/>
  <c r="G16" i="12" s="1"/>
  <c r="C15" i="12"/>
  <c r="C21" i="12"/>
  <c r="C22" i="12"/>
  <c r="I22" i="12" s="1"/>
  <c r="K22" i="12" s="1"/>
  <c r="N40" i="42"/>
  <c r="C83" i="77"/>
  <c r="B73" i="3"/>
  <c r="J48" i="12"/>
  <c r="J50" i="12"/>
  <c r="B74" i="3"/>
  <c r="J53" i="12"/>
  <c r="C42" i="17"/>
  <c r="C45" i="17" s="1"/>
  <c r="C107" i="77" s="1"/>
  <c r="J59" i="12"/>
  <c r="H27" i="17"/>
  <c r="B66" i="3"/>
  <c r="B87" i="3"/>
  <c r="B90" i="3" s="1"/>
  <c r="B92" i="3" s="1"/>
  <c r="I19" i="12"/>
  <c r="K19" i="12" s="1"/>
  <c r="G19" i="12"/>
  <c r="I15" i="12"/>
  <c r="K15" i="12" s="1"/>
  <c r="G15" i="12"/>
  <c r="S38" i="71"/>
  <c r="N31" i="68"/>
  <c r="I35" i="67"/>
  <c r="M72" i="144"/>
  <c r="C54" i="11"/>
  <c r="D54" i="11" s="1"/>
  <c r="C13" i="11"/>
  <c r="I44" i="16"/>
  <c r="D10" i="11"/>
  <c r="N61" i="50"/>
  <c r="D26" i="11"/>
  <c r="N40" i="47"/>
  <c r="C37" i="18"/>
  <c r="C39" i="18" s="1"/>
  <c r="D120" i="77" s="1"/>
  <c r="M45" i="144"/>
  <c r="H27" i="69"/>
  <c r="G34" i="28"/>
  <c r="G36" i="28" s="1"/>
  <c r="H75" i="69"/>
  <c r="H77" i="69" s="1"/>
  <c r="E77" i="69"/>
  <c r="H75" i="13"/>
  <c r="E28" i="77"/>
  <c r="D28" i="77"/>
  <c r="E75" i="13"/>
  <c r="L90" i="13"/>
  <c r="C16" i="11"/>
  <c r="D16" i="11" s="1"/>
  <c r="J68" i="16"/>
  <c r="J79" i="16"/>
  <c r="I60" i="16"/>
  <c r="C43" i="11" s="1"/>
  <c r="D43" i="11" s="1"/>
  <c r="Q43" i="67"/>
  <c r="K34" i="28"/>
  <c r="K36" i="28" s="1"/>
  <c r="J57" i="67"/>
  <c r="H13" i="18"/>
  <c r="I20" i="17"/>
  <c r="H44" i="18"/>
  <c r="H56" i="18" s="1"/>
  <c r="H51" i="55"/>
  <c r="G112" i="77" s="1"/>
  <c r="H14" i="18"/>
  <c r="C28" i="11"/>
  <c r="H91" i="16"/>
  <c r="I91" i="16" s="1"/>
  <c r="C65" i="11" s="1"/>
  <c r="D11" i="11"/>
  <c r="H119" i="77"/>
  <c r="H23" i="16"/>
  <c r="H80" i="54"/>
  <c r="H35" i="18"/>
  <c r="H36" i="18" s="1"/>
  <c r="D42" i="17"/>
  <c r="D45" i="17" s="1"/>
  <c r="D107" i="77" s="1"/>
  <c r="G44" i="19"/>
  <c r="G42" i="19"/>
  <c r="D101" i="77"/>
  <c r="E42" i="19"/>
  <c r="C101" i="77"/>
  <c r="D42" i="19"/>
  <c r="E102" i="77"/>
  <c r="D102" i="77"/>
  <c r="D21" i="11"/>
  <c r="V49" i="51"/>
  <c r="K68" i="38"/>
  <c r="CD40" i="47"/>
  <c r="CD55" i="47" s="1"/>
  <c r="AH49" i="51"/>
  <c r="AP35" i="51"/>
  <c r="AP49" i="51" s="1"/>
  <c r="DV40" i="47"/>
  <c r="DV55" i="47" s="1"/>
  <c r="GH55" i="47"/>
  <c r="ET55" i="47"/>
  <c r="M24" i="28"/>
  <c r="F52" i="66"/>
  <c r="M49" i="66"/>
  <c r="B51" i="11" s="1"/>
  <c r="J27" i="17"/>
  <c r="K75" i="38"/>
  <c r="F43" i="70"/>
  <c r="H79" i="16"/>
  <c r="T38" i="71"/>
  <c r="M32" i="28"/>
  <c r="AL35" i="51"/>
  <c r="AL49" i="51" s="1"/>
  <c r="CT40" i="47"/>
  <c r="HR40" i="47"/>
  <c r="HR55" i="47" s="1"/>
  <c r="N35" i="51"/>
  <c r="N49" i="51" s="1"/>
  <c r="I79" i="16"/>
  <c r="C51" i="11" s="1"/>
  <c r="H22" i="18"/>
  <c r="DJ55" i="47"/>
  <c r="AD35" i="51"/>
  <c r="AD49" i="51" s="1"/>
  <c r="G96" i="54"/>
  <c r="G97" i="54" s="1"/>
  <c r="F111" i="77" s="1"/>
  <c r="DZ40" i="47"/>
  <c r="J35" i="51"/>
  <c r="J49" i="51" s="1"/>
  <c r="C62" i="77"/>
  <c r="HZ40" i="47"/>
  <c r="N55" i="47"/>
  <c r="FR40" i="47"/>
  <c r="FR55" i="47" s="1"/>
  <c r="DF55" i="47"/>
  <c r="BJ40" i="47"/>
  <c r="BJ55" i="47" s="1"/>
  <c r="C97" i="16"/>
  <c r="C98" i="16" s="1"/>
  <c r="C106" i="77" s="1"/>
  <c r="C41" i="67"/>
  <c r="E42" i="55"/>
  <c r="E45" i="55" s="1"/>
  <c r="E51" i="55" s="1"/>
  <c r="D112" i="77" s="1"/>
  <c r="C40" i="56"/>
  <c r="C55" i="56" s="1"/>
  <c r="D60" i="48"/>
  <c r="D61" i="48" s="1"/>
  <c r="M59" i="48"/>
  <c r="M60" i="48" s="1"/>
  <c r="M61" i="48" s="1"/>
  <c r="F44" i="19"/>
  <c r="C53" i="77"/>
  <c r="B40" i="59"/>
  <c r="D42" i="58"/>
  <c r="D45" i="58" s="1"/>
  <c r="D51" i="58" s="1"/>
  <c r="C49" i="77"/>
  <c r="CT55" i="47"/>
  <c r="DN55" i="47"/>
  <c r="EP40" i="47"/>
  <c r="EP55" i="47" s="1"/>
  <c r="C142" i="77"/>
  <c r="C148" i="77"/>
  <c r="E96" i="54"/>
  <c r="E97" i="54" s="1"/>
  <c r="D111" i="77" s="1"/>
  <c r="G12" i="18"/>
  <c r="G17" i="18" s="1"/>
  <c r="G37" i="18" s="1"/>
  <c r="G39" i="18" s="1"/>
  <c r="H120" i="77" s="1"/>
  <c r="F15" i="56"/>
  <c r="F35" i="56" s="1"/>
  <c r="F37" i="56" s="1"/>
  <c r="G125" i="77" s="1"/>
  <c r="B15" i="59"/>
  <c r="B35" i="59" s="1"/>
  <c r="B37" i="59" s="1"/>
  <c r="E10" i="59"/>
  <c r="DZ55" i="47"/>
  <c r="D44" i="19"/>
  <c r="D97" i="16"/>
  <c r="D98" i="16" s="1"/>
  <c r="C94" i="57"/>
  <c r="C95" i="57" s="1"/>
  <c r="BN61" i="45"/>
  <c r="C40" i="59"/>
  <c r="C55" i="59" s="1"/>
  <c r="E42" i="58"/>
  <c r="E45" i="58" s="1"/>
  <c r="E51" i="58" s="1"/>
  <c r="I12" i="17"/>
  <c r="H16" i="17"/>
  <c r="G42" i="55"/>
  <c r="G45" i="55" s="1"/>
  <c r="G51" i="55" s="1"/>
  <c r="F112" i="77" s="1"/>
  <c r="E40" i="56"/>
  <c r="E55" i="56" s="1"/>
  <c r="D42" i="55"/>
  <c r="D45" i="55" s="1"/>
  <c r="C112" i="77" s="1"/>
  <c r="B40" i="56"/>
  <c r="B55" i="56" s="1"/>
  <c r="H61" i="52"/>
  <c r="I34" i="28"/>
  <c r="I36" i="28" s="1"/>
  <c r="R55" i="47"/>
  <c r="DB55" i="47"/>
  <c r="IP40" i="47"/>
  <c r="IP55" i="47" s="1"/>
  <c r="FF40" i="47"/>
  <c r="FF55" i="47" s="1"/>
  <c r="FJ40" i="47"/>
  <c r="FJ55" i="47" s="1"/>
  <c r="HZ55" i="47"/>
  <c r="H35" i="53"/>
  <c r="H49" i="53" s="1"/>
  <c r="E97" i="16"/>
  <c r="E98" i="16" s="1"/>
  <c r="E106" i="77" s="1"/>
  <c r="AQ45" i="49"/>
  <c r="J16" i="17"/>
  <c r="M60" i="28"/>
  <c r="M62" i="28" s="1"/>
  <c r="F42" i="55"/>
  <c r="F45" i="55" s="1"/>
  <c r="F51" i="55" s="1"/>
  <c r="E112" i="77" s="1"/>
  <c r="D40" i="56"/>
  <c r="Z40" i="42"/>
  <c r="Z55" i="42" s="1"/>
  <c r="R49" i="51"/>
  <c r="AD40" i="47"/>
  <c r="AD55" i="47" s="1"/>
  <c r="GL40" i="47"/>
  <c r="GL55" i="47" s="1"/>
  <c r="HN40" i="47"/>
  <c r="HN55" i="47" s="1"/>
  <c r="V40" i="47"/>
  <c r="V55" i="47" s="1"/>
  <c r="CH40" i="47"/>
  <c r="CH55" i="47" s="1"/>
  <c r="F96" i="54"/>
  <c r="F97" i="54" s="1"/>
  <c r="E111" i="77" s="1"/>
  <c r="FN40" i="47"/>
  <c r="FN55" i="47" s="1"/>
  <c r="IT54" i="47"/>
  <c r="ED40" i="47"/>
  <c r="ED55" i="47" s="1"/>
  <c r="BB40" i="47"/>
  <c r="BN40" i="47"/>
  <c r="BN55" i="47" s="1"/>
  <c r="J41" i="17"/>
  <c r="D39" i="14"/>
  <c r="D53" i="14" s="1"/>
  <c r="E44" i="19"/>
  <c r="AS45" i="49"/>
  <c r="AS52" i="49" s="1"/>
  <c r="C46" i="77" s="1"/>
  <c r="AR45" i="49"/>
  <c r="G76" i="66"/>
  <c r="G77" i="66" s="1"/>
  <c r="C28" i="77"/>
  <c r="F62" i="66"/>
  <c r="F76" i="66" s="1"/>
  <c r="M16" i="28"/>
  <c r="F97" i="16"/>
  <c r="F98" i="16" s="1"/>
  <c r="F106" i="77" s="1"/>
  <c r="D96" i="54"/>
  <c r="D97" i="54" s="1"/>
  <c r="C111" i="77" s="1"/>
  <c r="J23" i="16"/>
  <c r="F80" i="57"/>
  <c r="H68" i="16"/>
  <c r="D20" i="11"/>
  <c r="C9" i="11"/>
  <c r="D15" i="11"/>
  <c r="D22" i="11"/>
  <c r="N30" i="68"/>
  <c r="Z35" i="49"/>
  <c r="Z45" i="49" s="1"/>
  <c r="R35" i="49"/>
  <c r="R45" i="49" s="1"/>
  <c r="J35" i="49"/>
  <c r="J45" i="49" s="1"/>
  <c r="AT44" i="49"/>
  <c r="C66" i="77"/>
  <c r="Q32" i="67"/>
  <c r="L38" i="14"/>
  <c r="C32" i="15"/>
  <c r="I58" i="37"/>
  <c r="I74" i="13"/>
  <c r="I28" i="77"/>
  <c r="J75" i="13"/>
  <c r="F28" i="77"/>
  <c r="G75" i="13"/>
  <c r="F75" i="13"/>
  <c r="F35" i="49"/>
  <c r="F45" i="49" s="1"/>
  <c r="B1" i="13"/>
  <c r="B1" i="14"/>
  <c r="J40" i="42"/>
  <c r="J55" i="42" s="1"/>
  <c r="I35" i="68"/>
  <c r="H56" i="53"/>
  <c r="C54" i="77" s="1"/>
  <c r="AT35" i="51"/>
  <c r="AT49" i="51" s="1"/>
  <c r="V35" i="49"/>
  <c r="V45" i="49" s="1"/>
  <c r="AT34" i="49"/>
  <c r="AS35" i="49"/>
  <c r="AT27" i="49"/>
  <c r="C45" i="67"/>
  <c r="N27" i="68"/>
  <c r="M38" i="14"/>
  <c r="S14" i="14" s="1"/>
  <c r="C102" i="77"/>
  <c r="G42" i="58"/>
  <c r="G45" i="58" s="1"/>
  <c r="G51" i="58" s="1"/>
  <c r="V40" i="42"/>
  <c r="V55" i="42" s="1"/>
  <c r="J76" i="13"/>
  <c r="AD40" i="42"/>
  <c r="AD55" i="42" s="1"/>
  <c r="F40" i="42"/>
  <c r="F55" i="42" s="1"/>
  <c r="F44" i="57"/>
  <c r="I23" i="16"/>
  <c r="C152" i="77"/>
  <c r="J81" i="16"/>
  <c r="I119" i="77"/>
  <c r="B62" i="11"/>
  <c r="D58" i="11"/>
  <c r="D62" i="11" s="1"/>
  <c r="C45" i="66"/>
  <c r="M45" i="66" s="1"/>
  <c r="B14" i="11"/>
  <c r="D14" i="11" s="1"/>
  <c r="E76" i="13"/>
  <c r="F29" i="77"/>
  <c r="H76" i="13"/>
  <c r="E57" i="18"/>
  <c r="G42" i="17"/>
  <c r="G45" i="17" s="1"/>
  <c r="D49" i="51"/>
  <c r="AV49" i="51" s="1"/>
  <c r="AV35" i="51"/>
  <c r="I27" i="66"/>
  <c r="I76" i="66"/>
  <c r="I77" i="66" s="1"/>
  <c r="H41" i="17"/>
  <c r="I30" i="17"/>
  <c r="B28" i="11"/>
  <c r="H76" i="66"/>
  <c r="H77" i="66" s="1"/>
  <c r="H27" i="66"/>
  <c r="M80" i="13"/>
  <c r="M25" i="66"/>
  <c r="I29" i="77"/>
  <c r="K76" i="13"/>
  <c r="AA49" i="51"/>
  <c r="AU49" i="51" s="1"/>
  <c r="AU35" i="51"/>
  <c r="E17" i="18"/>
  <c r="E37" i="18" s="1"/>
  <c r="E39" i="18" s="1"/>
  <c r="F120" i="77" s="1"/>
  <c r="AT40" i="47"/>
  <c r="AT55" i="47" s="1"/>
  <c r="GD40" i="47"/>
  <c r="GD55" i="47" s="1"/>
  <c r="E52" i="49"/>
  <c r="AP40" i="47"/>
  <c r="AP55" i="47" s="1"/>
  <c r="CX40" i="47"/>
  <c r="CX55" i="47" s="1"/>
  <c r="EH40" i="47"/>
  <c r="EH55" i="47" s="1"/>
  <c r="R40" i="42"/>
  <c r="R55" i="42" s="1"/>
  <c r="C82" i="77"/>
  <c r="C13" i="67"/>
  <c r="Q13" i="67" s="1"/>
  <c r="E8" i="68" s="1"/>
  <c r="F28" i="68" s="1"/>
  <c r="BR40" i="47"/>
  <c r="BR55" i="47" s="1"/>
  <c r="M11" i="13"/>
  <c r="I46" i="17"/>
  <c r="I50" i="17" s="1"/>
  <c r="AA12" i="75"/>
  <c r="N55" i="42"/>
  <c r="I57" i="16"/>
  <c r="I68" i="16" s="1"/>
  <c r="Z40" i="47"/>
  <c r="Z55" i="47" s="1"/>
  <c r="BF40" i="47"/>
  <c r="BF55" i="47" s="1"/>
  <c r="N45" i="49"/>
  <c r="CL40" i="47"/>
  <c r="CL55" i="47" s="1"/>
  <c r="HJ40" i="47"/>
  <c r="HJ55" i="47" s="1"/>
  <c r="IL40" i="47"/>
  <c r="IL55" i="47" s="1"/>
  <c r="AX48" i="51"/>
  <c r="AR35" i="49"/>
  <c r="AH40" i="47"/>
  <c r="AH55" i="47" s="1"/>
  <c r="GX40" i="47"/>
  <c r="GX55" i="47" s="1"/>
  <c r="AX40" i="47"/>
  <c r="AX55" i="47" s="1"/>
  <c r="AX34" i="51"/>
  <c r="FV40" i="47"/>
  <c r="FV55" i="47" s="1"/>
  <c r="GP40" i="47"/>
  <c r="GP55" i="47" s="1"/>
  <c r="ID40" i="47"/>
  <c r="ID55" i="47" s="1"/>
  <c r="C48" i="67"/>
  <c r="Q48" i="67" s="1"/>
  <c r="M8" i="68" s="1"/>
  <c r="M34" i="68" s="1"/>
  <c r="EX40" i="47"/>
  <c r="EX55" i="47" s="1"/>
  <c r="BZ40" i="47"/>
  <c r="BZ55" i="47" s="1"/>
  <c r="BB55" i="47"/>
  <c r="IT39" i="47"/>
  <c r="IQ40" i="47"/>
  <c r="IR40" i="47"/>
  <c r="C38" i="67"/>
  <c r="AA11" i="75"/>
  <c r="AA15" i="75"/>
  <c r="IR55" i="47"/>
  <c r="L19" i="14"/>
  <c r="M11" i="14"/>
  <c r="M57" i="13"/>
  <c r="IT40" i="46"/>
  <c r="S13" i="72"/>
  <c r="S65" i="72" s="1"/>
  <c r="R65" i="72"/>
  <c r="B18" i="11"/>
  <c r="AX29" i="51"/>
  <c r="F35" i="51"/>
  <c r="F49" i="51" s="1"/>
  <c r="C20" i="66"/>
  <c r="M20" i="66" s="1"/>
  <c r="B19" i="11"/>
  <c r="D19" i="11" s="1"/>
  <c r="M35" i="13"/>
  <c r="L48" i="13"/>
  <c r="F280" i="40"/>
  <c r="F294" i="40" s="1"/>
  <c r="A1" i="60"/>
  <c r="B1" i="12"/>
  <c r="B1" i="69"/>
  <c r="E49" i="51"/>
  <c r="AW35" i="51"/>
  <c r="DR40" i="47"/>
  <c r="DR55" i="47" s="1"/>
  <c r="IS40" i="47"/>
  <c r="E55" i="47"/>
  <c r="AL40" i="47"/>
  <c r="AL55" i="47" s="1"/>
  <c r="EL40" i="47"/>
  <c r="EL55" i="47" s="1"/>
  <c r="HB40" i="47"/>
  <c r="HB55" i="47" s="1"/>
  <c r="HV40" i="47"/>
  <c r="HV55" i="47" s="1"/>
  <c r="F40" i="47"/>
  <c r="F55" i="47" s="1"/>
  <c r="GT40" i="47"/>
  <c r="GT55" i="47" s="1"/>
  <c r="IH40" i="47"/>
  <c r="IH55" i="47" s="1"/>
  <c r="M66" i="66"/>
  <c r="B76" i="11" s="1"/>
  <c r="D76" i="11" s="1"/>
  <c r="BV40" i="47"/>
  <c r="BV55" i="47" s="1"/>
  <c r="S19" i="73"/>
  <c r="S65" i="73" s="1"/>
  <c r="R65" i="73"/>
  <c r="N32" i="68"/>
  <c r="I52" i="12" s="1"/>
  <c r="K35" i="68"/>
  <c r="K37" i="68" s="1"/>
  <c r="S18" i="75"/>
  <c r="S25" i="75" s="1"/>
  <c r="AA9" i="75"/>
  <c r="J40" i="47"/>
  <c r="W18" i="75"/>
  <c r="W25" i="75" s="1"/>
  <c r="U18" i="75"/>
  <c r="U25" i="75" s="1"/>
  <c r="K39" i="67"/>
  <c r="K53" i="67" s="1"/>
  <c r="K57" i="67" s="1"/>
  <c r="C15" i="15"/>
  <c r="M47" i="14"/>
  <c r="L52" i="14"/>
  <c r="M58" i="14"/>
  <c r="M59" i="14" s="1"/>
  <c r="G76" i="13"/>
  <c r="E29" i="77"/>
  <c r="Q54" i="67"/>
  <c r="IQ55" i="47"/>
  <c r="Y18" i="75"/>
  <c r="Y25" i="75" s="1"/>
  <c r="AA13" i="75"/>
  <c r="AA10" i="75"/>
  <c r="AA14" i="75"/>
  <c r="F76" i="13"/>
  <c r="D29" i="77"/>
  <c r="C18" i="11"/>
  <c r="H31" i="18"/>
  <c r="C14" i="12"/>
  <c r="G14" i="12" s="1"/>
  <c r="B13" i="11"/>
  <c r="H51" i="17" l="1"/>
  <c r="K52" i="12"/>
  <c r="C85" i="77"/>
  <c r="G17" i="12"/>
  <c r="I13" i="12"/>
  <c r="C24" i="12"/>
  <c r="G21" i="12"/>
  <c r="I21" i="12"/>
  <c r="K21" i="12" s="1"/>
  <c r="I18" i="12"/>
  <c r="K18" i="12" s="1"/>
  <c r="G13" i="12"/>
  <c r="G22" i="12"/>
  <c r="I16" i="12"/>
  <c r="K16" i="12" s="1"/>
  <c r="I37" i="68"/>
  <c r="I47" i="12"/>
  <c r="K47" i="12" s="1"/>
  <c r="I50" i="12"/>
  <c r="K50" i="12" s="1"/>
  <c r="G20" i="12"/>
  <c r="B71" i="3"/>
  <c r="I38" i="67"/>
  <c r="I39" i="67" s="1"/>
  <c r="I53" i="67" s="1"/>
  <c r="I57" i="67" s="1"/>
  <c r="C14" i="15"/>
  <c r="Q35" i="67"/>
  <c r="Q38" i="67" s="1"/>
  <c r="I27" i="17"/>
  <c r="C151" i="77"/>
  <c r="C32" i="11"/>
  <c r="L89" i="13"/>
  <c r="M91" i="13" s="1"/>
  <c r="M34" i="28"/>
  <c r="M36" i="28" s="1"/>
  <c r="D28" i="11"/>
  <c r="H45" i="16"/>
  <c r="H28" i="17"/>
  <c r="H42" i="17" s="1"/>
  <c r="H45" i="17" s="1"/>
  <c r="F17" i="18"/>
  <c r="F37" i="18" s="1"/>
  <c r="F39" i="18" s="1"/>
  <c r="G120" i="77" s="1"/>
  <c r="J28" i="17"/>
  <c r="J42" i="17" s="1"/>
  <c r="H81" i="16"/>
  <c r="D51" i="11"/>
  <c r="C45" i="77"/>
  <c r="C31" i="15"/>
  <c r="Q41" i="67"/>
  <c r="D106" i="77"/>
  <c r="D99" i="16"/>
  <c r="E40" i="59"/>
  <c r="B55" i="59"/>
  <c r="I12" i="18"/>
  <c r="I17" i="18" s="1"/>
  <c r="I37" i="18" s="1"/>
  <c r="I39" i="18" s="1"/>
  <c r="E15" i="59"/>
  <c r="E35" i="59" s="1"/>
  <c r="E37" i="59" s="1"/>
  <c r="F94" i="57"/>
  <c r="F40" i="56"/>
  <c r="D55" i="56"/>
  <c r="I16" i="17"/>
  <c r="B69" i="3" s="1"/>
  <c r="C143" i="77"/>
  <c r="C161" i="77"/>
  <c r="C166" i="77" s="1"/>
  <c r="H12" i="18"/>
  <c r="H17" i="18" s="1"/>
  <c r="H37" i="18" s="1"/>
  <c r="H39" i="18" s="1"/>
  <c r="I120" i="77" s="1"/>
  <c r="BN62" i="45"/>
  <c r="L73" i="13"/>
  <c r="AX49" i="51"/>
  <c r="AT45" i="49"/>
  <c r="F77" i="66"/>
  <c r="D76" i="13"/>
  <c r="C22" i="77"/>
  <c r="C23" i="77"/>
  <c r="H96" i="54"/>
  <c r="J45" i="16"/>
  <c r="L39" i="14"/>
  <c r="L53" i="14" s="1"/>
  <c r="L60" i="14" s="1"/>
  <c r="I75" i="13"/>
  <c r="I76" i="13"/>
  <c r="G28" i="77"/>
  <c r="AT35" i="49"/>
  <c r="I51" i="12"/>
  <c r="K51" i="12" s="1"/>
  <c r="Q45" i="67"/>
  <c r="C21" i="15"/>
  <c r="E99" i="16"/>
  <c r="C99" i="16"/>
  <c r="I45" i="16"/>
  <c r="M62" i="66"/>
  <c r="B65" i="11" s="1"/>
  <c r="F99" i="16"/>
  <c r="M35" i="68"/>
  <c r="M37" i="68" s="1"/>
  <c r="N34" i="68"/>
  <c r="C9" i="66"/>
  <c r="J45" i="12"/>
  <c r="I41" i="17"/>
  <c r="C67" i="66"/>
  <c r="E56" i="51"/>
  <c r="AW56" i="51" s="1"/>
  <c r="C50" i="77" s="1"/>
  <c r="AW49" i="51"/>
  <c r="C37" i="66"/>
  <c r="C52" i="66" s="1"/>
  <c r="M48" i="13"/>
  <c r="C11" i="67"/>
  <c r="M19" i="14"/>
  <c r="C42" i="11"/>
  <c r="C55" i="11" s="1"/>
  <c r="I81" i="16"/>
  <c r="J58" i="12"/>
  <c r="N28" i="68"/>
  <c r="F35" i="68"/>
  <c r="E37" i="68" s="1"/>
  <c r="AX35" i="51"/>
  <c r="IS55" i="47"/>
  <c r="D19" i="67"/>
  <c r="C55" i="67"/>
  <c r="I58" i="12"/>
  <c r="M52" i="14"/>
  <c r="C47" i="67"/>
  <c r="IT40" i="47"/>
  <c r="J55" i="47"/>
  <c r="IT55" i="47" s="1"/>
  <c r="AA18" i="75"/>
  <c r="AA25" i="75" s="1"/>
  <c r="D13" i="11"/>
  <c r="C37" i="12"/>
  <c r="I14" i="12"/>
  <c r="D18" i="11"/>
  <c r="J45" i="17" l="1"/>
  <c r="B46" i="15" s="1"/>
  <c r="C48" i="15" s="1"/>
  <c r="J56" i="12"/>
  <c r="J57" i="12" s="1"/>
  <c r="K13" i="12"/>
  <c r="I24" i="12"/>
  <c r="G24" i="12"/>
  <c r="G37" i="12" s="1"/>
  <c r="I48" i="12"/>
  <c r="K48" i="12" s="1"/>
  <c r="I54" i="12"/>
  <c r="K54" i="12" s="1"/>
  <c r="J62" i="12"/>
  <c r="B64" i="3"/>
  <c r="B83" i="3" s="1"/>
  <c r="F70" i="3" s="1"/>
  <c r="S12" i="14"/>
  <c r="A23" i="119"/>
  <c r="A42" i="119"/>
  <c r="A38" i="123"/>
  <c r="A22" i="123"/>
  <c r="A25" i="121"/>
  <c r="A44" i="121"/>
  <c r="A24" i="122"/>
  <c r="A43" i="122"/>
  <c r="A43" i="120"/>
  <c r="A25" i="120"/>
  <c r="J97" i="16"/>
  <c r="J98" i="16" s="1"/>
  <c r="F57" i="18"/>
  <c r="H97" i="16"/>
  <c r="H98" i="16" s="1"/>
  <c r="G106" i="77" s="1"/>
  <c r="G107" i="77"/>
  <c r="G99" i="16"/>
  <c r="K58" i="12"/>
  <c r="G42" i="18"/>
  <c r="F55" i="56"/>
  <c r="I28" i="17"/>
  <c r="I42" i="17" s="1"/>
  <c r="I45" i="17" s="1"/>
  <c r="I51" i="17" s="1"/>
  <c r="I42" i="18"/>
  <c r="I57" i="18" s="1"/>
  <c r="E55" i="59"/>
  <c r="F95" i="57"/>
  <c r="L57" i="37"/>
  <c r="M73" i="13"/>
  <c r="L74" i="13"/>
  <c r="C41" i="77"/>
  <c r="BN63" i="45"/>
  <c r="H97" i="54"/>
  <c r="G111" i="77" s="1"/>
  <c r="M39" i="14"/>
  <c r="M53" i="14" s="1"/>
  <c r="C8" i="15" s="1"/>
  <c r="M9" i="66"/>
  <c r="C27" i="66"/>
  <c r="M37" i="66"/>
  <c r="C19" i="67"/>
  <c r="C39" i="67" s="1"/>
  <c r="Q11" i="67"/>
  <c r="C26" i="15"/>
  <c r="D39" i="67"/>
  <c r="D53" i="67" s="1"/>
  <c r="D57" i="67" s="1"/>
  <c r="M67" i="66"/>
  <c r="Q47" i="67"/>
  <c r="C52" i="67"/>
  <c r="C34" i="77"/>
  <c r="Q55" i="67"/>
  <c r="C56" i="67"/>
  <c r="D65" i="11"/>
  <c r="I37" i="12"/>
  <c r="K14" i="12"/>
  <c r="J63" i="12" l="1"/>
  <c r="C133" i="77" s="1"/>
  <c r="C129" i="77"/>
  <c r="K24" i="12"/>
  <c r="K37" i="12" s="1"/>
  <c r="C79" i="11"/>
  <c r="C81" i="11" s="1"/>
  <c r="F55" i="11"/>
  <c r="H99" i="16"/>
  <c r="I97" i="16"/>
  <c r="I98" i="16" s="1"/>
  <c r="B42" i="11"/>
  <c r="B55" i="11" s="1"/>
  <c r="M52" i="66"/>
  <c r="B94" i="3"/>
  <c r="F87" i="3" s="1"/>
  <c r="H107" i="77"/>
  <c r="I56" i="17"/>
  <c r="C128" i="77" s="1"/>
  <c r="L75" i="13"/>
  <c r="C33" i="77"/>
  <c r="L76" i="13"/>
  <c r="C72" i="66"/>
  <c r="M74" i="13"/>
  <c r="L58" i="37"/>
  <c r="M57" i="37"/>
  <c r="M58" i="37" s="1"/>
  <c r="H42" i="18"/>
  <c r="H57" i="18" s="1"/>
  <c r="G57" i="18"/>
  <c r="C57" i="15"/>
  <c r="M60" i="14"/>
  <c r="C38" i="77" s="1"/>
  <c r="C53" i="67"/>
  <c r="C57" i="67" s="1"/>
  <c r="B66" i="11"/>
  <c r="B8" i="68"/>
  <c r="B25" i="68" s="1"/>
  <c r="Q19" i="67"/>
  <c r="Q39" i="67" s="1"/>
  <c r="B9" i="11"/>
  <c r="B32" i="11" s="1"/>
  <c r="M27" i="66"/>
  <c r="I59" i="12"/>
  <c r="K59" i="12" s="1"/>
  <c r="Q56" i="67"/>
  <c r="L8" i="68"/>
  <c r="Q52" i="67"/>
  <c r="I62" i="12" l="1"/>
  <c r="M96" i="13"/>
  <c r="C95" i="77" s="1"/>
  <c r="C135" i="77"/>
  <c r="M63" i="12"/>
  <c r="D42" i="11"/>
  <c r="D55" i="11" s="1"/>
  <c r="M59" i="37"/>
  <c r="M72" i="66"/>
  <c r="C76" i="66"/>
  <c r="C77" i="66" s="1"/>
  <c r="C82" i="11"/>
  <c r="C84" i="11"/>
  <c r="C37" i="77"/>
  <c r="H106" i="77"/>
  <c r="C89" i="77"/>
  <c r="C132" i="77"/>
  <c r="I103" i="16"/>
  <c r="C134" i="77"/>
  <c r="Q53" i="67"/>
  <c r="Q57" i="67" s="1"/>
  <c r="D9" i="11"/>
  <c r="D32" i="11" s="1"/>
  <c r="C147" i="77"/>
  <c r="B35" i="68"/>
  <c r="B37" i="68" s="1"/>
  <c r="N25" i="68"/>
  <c r="D66" i="11"/>
  <c r="L33" i="68"/>
  <c r="N8" i="68"/>
  <c r="C77" i="77" s="1"/>
  <c r="K62" i="12" l="1"/>
  <c r="I45" i="12"/>
  <c r="K45" i="12" s="1"/>
  <c r="B79" i="11"/>
  <c r="M76" i="66"/>
  <c r="M80" i="66" s="1"/>
  <c r="C156" i="77"/>
  <c r="C159" i="77" s="1"/>
  <c r="C90" i="77"/>
  <c r="L35" i="68"/>
  <c r="L37" i="68" s="1"/>
  <c r="N33" i="68"/>
  <c r="C74" i="77"/>
  <c r="C97" i="77"/>
  <c r="M77" i="66" l="1"/>
  <c r="C73" i="77"/>
  <c r="C96" i="77"/>
  <c r="D79" i="11"/>
  <c r="D81" i="11" s="1"/>
  <c r="C138" i="77" s="1"/>
  <c r="B81" i="11"/>
  <c r="Q59" i="67"/>
  <c r="I53" i="12"/>
  <c r="I56" i="12" s="1"/>
  <c r="I57" i="12" s="1"/>
  <c r="I63" i="12" s="1"/>
  <c r="N35" i="68"/>
  <c r="N37" i="68" s="1"/>
  <c r="C93" i="77" l="1"/>
  <c r="B84" i="11"/>
  <c r="D84" i="11"/>
  <c r="K53" i="12"/>
  <c r="C59" i="15"/>
  <c r="C78" i="77"/>
  <c r="N39" i="68"/>
  <c r="K56" i="12" l="1"/>
  <c r="K57" i="12" s="1"/>
  <c r="K63" i="12" s="1"/>
  <c r="C88" i="77"/>
  <c r="D82" i="11" l="1"/>
  <c r="C139" i="77"/>
  <c r="M98" i="13"/>
  <c r="B82" i="11"/>
  <c r="C94" i="77"/>
  <c r="E62" i="47"/>
  <c r="I62" i="47"/>
  <c r="M62" i="47"/>
  <c r="Q62" i="47"/>
  <c r="U62" i="47"/>
  <c r="Y62" i="47"/>
  <c r="AC62" i="47"/>
  <c r="AG62" i="47"/>
  <c r="AK62" i="47"/>
  <c r="AO62" i="47"/>
  <c r="AS62" i="47"/>
  <c r="AW62" i="47"/>
  <c r="BA62" i="47"/>
  <c r="BE62" i="47"/>
  <c r="BI62" i="47"/>
  <c r="BM62" i="47"/>
  <c r="BQ62" i="47"/>
  <c r="BU62" i="47"/>
  <c r="BY62" i="47"/>
  <c r="CC62" i="47"/>
  <c r="CG62" i="47"/>
  <c r="CK62" i="47"/>
  <c r="CO62" i="47"/>
  <c r="CS62" i="47"/>
  <c r="CW62" i="47"/>
  <c r="DA62" i="47"/>
  <c r="DE62" i="47"/>
  <c r="DI62" i="47"/>
  <c r="DM62" i="47"/>
  <c r="DQ62" i="47"/>
  <c r="DU62" i="47"/>
  <c r="DY62" i="47"/>
  <c r="EC62" i="47"/>
  <c r="EG62" i="47"/>
  <c r="EK62" i="47"/>
  <c r="EO62" i="47"/>
  <c r="ES62" i="47"/>
  <c r="EW62" i="47"/>
  <c r="FA62" i="47"/>
  <c r="FE62" i="47"/>
  <c r="FI62" i="47"/>
  <c r="FM62" i="47"/>
  <c r="FQ62" i="47"/>
  <c r="FU62" i="47"/>
  <c r="FY62" i="47"/>
  <c r="GC62" i="47"/>
  <c r="GG62" i="47"/>
  <c r="GK62" i="47"/>
  <c r="GO62" i="47"/>
  <c r="GS62" i="47"/>
  <c r="GW62" i="47"/>
  <c r="HA62" i="47"/>
  <c r="HE62" i="47"/>
  <c r="HI62" i="47"/>
  <c r="HM62" i="47"/>
  <c r="HQ62" i="47"/>
  <c r="HU62" i="47"/>
  <c r="HY62" i="47"/>
  <c r="IC62" i="47"/>
  <c r="IG62" i="47"/>
  <c r="IK62" i="47"/>
  <c r="IO62" i="47"/>
  <c r="IS62" i="47" s="1"/>
  <c r="C42" i="77" s="1"/>
  <c r="R65" i="74"/>
  <c r="R13" i="74"/>
  <c r="S13" i="74"/>
  <c r="S65" i="7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B20" authorId="0" shapeId="0" xr:uid="{0F4C493A-6D76-442E-8A8B-1711A1CD592D}">
      <text>
        <r>
          <rPr>
            <sz val="9"/>
            <color indexed="81"/>
            <rFont val="Tahoma"/>
            <family val="2"/>
          </rPr>
          <t xml:space="preserve">Comment:
</t>
        </r>
      </text>
    </comment>
    <comment ref="A22" authorId="0" shapeId="0" xr:uid="{B6FAC58F-0353-4F93-9F7F-FD1167A474AD}">
      <text>
        <r>
          <rPr>
            <b/>
            <sz val="9"/>
            <color indexed="81"/>
            <rFont val="Tahoma"/>
            <family val="2"/>
          </rPr>
          <t>NOTE:</t>
        </r>
        <r>
          <rPr>
            <sz val="9"/>
            <color indexed="81"/>
            <rFont val="Tahoma"/>
            <family val="2"/>
          </rPr>
          <t xml:space="preserve">
You will find comments in cells with a little red triangle in the upper right hand corner.</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cm0140</author>
  </authors>
  <commentList>
    <comment ref="H13" authorId="0" shapeId="0" xr:uid="{00000000-0006-0000-0F00-000001000000}">
      <text>
        <r>
          <rPr>
            <sz val="10"/>
            <color indexed="81"/>
            <rFont val="Tahoma"/>
            <family val="2"/>
          </rPr>
          <t xml:space="preserve">CAUTION: FORMULAS IN THIS COLUMN
 - DO NOT OVERWRITE!
</t>
        </r>
      </text>
    </comment>
    <comment ref="I13" authorId="0" shapeId="0" xr:uid="{00000000-0006-0000-0F00-000002000000}">
      <text>
        <r>
          <rPr>
            <sz val="10"/>
            <color indexed="81"/>
            <rFont val="Tahoma"/>
            <family val="2"/>
          </rPr>
          <t xml:space="preserve">CAUTION: FORMULAS IN THIS COLUMN
 - DO NOT OVERWRITE!
</t>
        </r>
      </text>
    </comment>
    <comment ref="J13" authorId="0" shapeId="0" xr:uid="{00000000-0006-0000-0F00-000003000000}">
      <text>
        <r>
          <rPr>
            <sz val="10"/>
            <color indexed="81"/>
            <rFont val="Tahoma"/>
            <family val="2"/>
          </rPr>
          <t xml:space="preserve">CAUTION: FORMULAS IN THIS COLUMN
 - DO NOT OVERWRITE!
</t>
        </r>
      </text>
    </comment>
    <comment ref="C91" authorId="0" shapeId="0" xr:uid="{00000000-0006-0000-0F00-000004000000}">
      <text>
        <r>
          <rPr>
            <sz val="10"/>
            <color indexed="81"/>
            <rFont val="Tahoma"/>
            <family val="2"/>
          </rPr>
          <t xml:space="preserve">Invested in Capital Assets, net of Related debt is figured by taking Capital Assets, less depreciation then subtracting any loans or bonds payable related to 
the capital asset.
</t>
        </r>
      </text>
    </comment>
    <comment ref="D91" authorId="0" shapeId="0" xr:uid="{91C5675E-5365-482F-9F21-3BD10BEDE3AE}">
      <text>
        <r>
          <rPr>
            <sz val="10"/>
            <color indexed="81"/>
            <rFont val="Tahoma"/>
            <family val="2"/>
          </rPr>
          <t xml:space="preserve">Invested in Capital Assets, net of Related debt is figured by taking Capital Assets, less depreciation then subtracting any loans or bonds payable related to 
the capital asset.
</t>
        </r>
      </text>
    </comment>
    <comment ref="E91" authorId="0" shapeId="0" xr:uid="{66FC940C-B725-4917-8F6D-BD173D64620B}">
      <text>
        <r>
          <rPr>
            <sz val="10"/>
            <color indexed="81"/>
            <rFont val="Tahoma"/>
            <family val="2"/>
          </rPr>
          <t xml:space="preserve">Invested in Capital Assets, net of Related debt is figured by taking Capital Assets, less depreciation then subtracting any loans or bonds payable related to 
the capital asset.
</t>
        </r>
      </text>
    </comment>
    <comment ref="F91" authorId="0" shapeId="0" xr:uid="{DD30B3AB-A2BB-4A9A-A490-99DD87BBF58F}">
      <text>
        <r>
          <rPr>
            <sz val="10"/>
            <color indexed="81"/>
            <rFont val="Tahoma"/>
            <family val="2"/>
          </rPr>
          <t xml:space="preserve">Invested in Capital Assets, net of Related debt is figured by taking Capital Assets, less depreciation then subtracting any loans or bonds payable related to 
the capital asset.
</t>
        </r>
      </text>
    </comment>
    <comment ref="G91" authorId="0" shapeId="0" xr:uid="{79F89374-4D24-4F57-93C9-4678E7E2441D}">
      <text>
        <r>
          <rPr>
            <sz val="10"/>
            <color indexed="81"/>
            <rFont val="Tahoma"/>
            <family val="2"/>
          </rPr>
          <t xml:space="preserve">Invested in Capital Assets, net of Related debt is figured by taking Capital Assets, less depreciation then subtracting any loans or bonds payable related to 
the capital asset.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cm0140</author>
  </authors>
  <commentList>
    <comment ref="H12" authorId="0" shapeId="0" xr:uid="{00000000-0006-0000-1000-000001000000}">
      <text>
        <r>
          <rPr>
            <sz val="10"/>
            <color indexed="81"/>
            <rFont val="Tahoma"/>
            <family val="2"/>
          </rPr>
          <t xml:space="preserve">CAUTION: FORMULAS IN THIS COLUMN
 - DO NOT OVERWRITE!
</t>
        </r>
      </text>
    </comment>
    <comment ref="I12" authorId="0" shapeId="0" xr:uid="{00000000-0006-0000-1000-000002000000}">
      <text>
        <r>
          <rPr>
            <sz val="10"/>
            <color indexed="81"/>
            <rFont val="Tahoma"/>
            <family val="2"/>
          </rPr>
          <t xml:space="preserve">CAUTION: FORMULAS IN THIS COLUMN
 - DO NOT OVERWRITE!
</t>
        </r>
      </text>
    </comment>
    <comment ref="J12" authorId="0" shapeId="0" xr:uid="{00000000-0006-0000-1000-000003000000}">
      <text>
        <r>
          <rPr>
            <sz val="10"/>
            <color indexed="81"/>
            <rFont val="Tahoma"/>
            <family val="2"/>
          </rPr>
          <t xml:space="preserve">CAUTION: FORMULAS IN THIS COLUMN
 - DO NOT OVERWRITE!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Erickson, Darla</author>
    <author>cm0140</author>
  </authors>
  <commentList>
    <comment ref="A26" authorId="0" shapeId="0" xr:uid="{00000000-0006-0000-1100-000001000000}">
      <text>
        <r>
          <rPr>
            <sz val="9"/>
            <color indexed="81"/>
            <rFont val="Tahoma"/>
            <family val="2"/>
          </rPr>
          <t xml:space="preserve">Enter as a negative
</t>
        </r>
      </text>
    </comment>
    <comment ref="B26" authorId="1" shapeId="0" xr:uid="{90A5FDCD-A416-4794-8252-AF877E4BF9C5}">
      <text>
        <r>
          <rPr>
            <sz val="10"/>
            <color indexed="81"/>
            <rFont val="Tahoma"/>
            <family val="2"/>
          </rPr>
          <t xml:space="preserve">Should total the additions to Capital Assets
</t>
        </r>
      </text>
    </comment>
    <comment ref="B27" authorId="1" shapeId="0" xr:uid="{12191809-BB13-4381-B30B-18DE696F080A}">
      <text>
        <r>
          <rPr>
            <sz val="10"/>
            <color indexed="81"/>
            <rFont val="Tahoma"/>
            <family val="2"/>
          </rPr>
          <t xml:space="preserve">Should be the difference between the last year's principal due and this year's principal due
</t>
        </r>
      </text>
    </comment>
    <comment ref="B39" authorId="1" shapeId="0" xr:uid="{00000000-0006-0000-1100-000004000000}">
      <text>
        <r>
          <rPr>
            <sz val="10"/>
            <color indexed="81"/>
            <rFont val="Tahoma"/>
            <family val="2"/>
          </rPr>
          <t xml:space="preserve">Cash as of June 30 should equal the cash listed on page 18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F7" authorId="0" shapeId="0" xr:uid="{30F5C8B7-AEBF-4D5F-856C-F8A3B08E5A11}">
      <text>
        <r>
          <rPr>
            <sz val="9"/>
            <color indexed="81"/>
            <rFont val="Tahoma"/>
            <family val="2"/>
          </rPr>
          <t>Per GASB 84 - Trust funds should be used only when a true trust agreement exists. If the investment pool is not in a trust it should be reported in the External Investment Pool column under Custodial Funds.</t>
        </r>
      </text>
    </comment>
    <comment ref="G7" authorId="0" shapeId="0" xr:uid="{00000000-0006-0000-1200-000001000000}">
      <text>
        <r>
          <rPr>
            <sz val="9"/>
            <color indexed="81"/>
            <rFont val="Tahoma"/>
            <family val="2"/>
          </rPr>
          <t xml:space="preserve">Custodial funds must be reported separate from trust funds to ensure the  database ledger load file is accurate.
NOTE: County database ledger load files will be rejected if the agency funds are not reported separately from the trust funds.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F7" authorId="0" shapeId="0" xr:uid="{34074895-C01D-457D-A5B4-5C60E40A2106}">
      <text>
        <r>
          <rPr>
            <sz val="9"/>
            <color indexed="81"/>
            <rFont val="Tahoma"/>
            <family val="2"/>
          </rPr>
          <t xml:space="preserve">Per GASB 84 - Trust funds should be used only when a true trust agreement exists. If the investment pool is not in a trust it should be reported in the External Investment Pool column under Custodial Funds.
</t>
        </r>
      </text>
    </comment>
    <comment ref="G7" authorId="0" shapeId="0" xr:uid="{AB2D8673-265F-4490-91C0-B03BC13D10AA}">
      <text>
        <r>
          <rPr>
            <sz val="9"/>
            <color indexed="81"/>
            <rFont val="Tahoma"/>
            <family val="2"/>
          </rPr>
          <t xml:space="preserve">Custodial funds must be reported separate from trust funds to ensure the  database ledger load file is accurate.
NOTE: County database ledger load files will be rejected if the custodial
 funds are not reported separately from the trust funds.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O9" authorId="0" shapeId="0" xr:uid="{5D7F679E-5726-4C00-8977-7E3872E44121}">
      <text>
        <r>
          <rPr>
            <b/>
            <sz val="9"/>
            <color indexed="81"/>
            <rFont val="Tahoma"/>
            <family val="2"/>
          </rPr>
          <t xml:space="preserve">Update GASB statements implemented as applicable.
</t>
        </r>
        <r>
          <rPr>
            <sz val="9"/>
            <color indexed="81"/>
            <rFont val="Tahoma"/>
            <family val="2"/>
          </rPr>
          <t xml:space="preserve">
</t>
        </r>
      </text>
    </comment>
    <comment ref="C19" authorId="0" shapeId="0" xr:uid="{8ED95BDF-EC24-4F7E-9461-ED94BB3F2726}">
      <text>
        <r>
          <rPr>
            <b/>
            <sz val="9"/>
            <color indexed="81"/>
            <rFont val="Tahoma"/>
            <family val="2"/>
          </rPr>
          <t>Update applicable description of your reporting entity and hide row that doesn't apply</t>
        </r>
        <r>
          <rPr>
            <sz val="9"/>
            <color indexed="81"/>
            <rFont val="Tahoma"/>
            <family val="2"/>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cm0140</author>
  </authors>
  <commentList>
    <comment ref="D23" authorId="0" shapeId="0" xr:uid="{C8E876D8-4C36-47C2-B34C-CC3625FDA913}">
      <text>
        <r>
          <rPr>
            <b/>
            <sz val="10"/>
            <color indexed="81"/>
            <rFont val="Tahoma"/>
            <family val="2"/>
          </rPr>
          <t>List all major funds here as reported on Pages 15 and 16 Governmental Funds statements.</t>
        </r>
      </text>
    </comment>
    <comment ref="D26" authorId="0" shapeId="0" xr:uid="{6FF25457-14F1-44E1-AB7A-505A27E0E545}">
      <text>
        <r>
          <rPr>
            <sz val="10"/>
            <color indexed="81"/>
            <rFont val="Tahoma"/>
            <family val="2"/>
          </rPr>
          <t xml:space="preserve">List all major funds here as reported on Pages 15 and 16.
</t>
        </r>
      </text>
    </comment>
    <comment ref="D34" authorId="0" shapeId="0" xr:uid="{A2B5E709-7FC8-4E03-A3A5-527113B942E4}">
      <text>
        <r>
          <rPr>
            <b/>
            <sz val="10"/>
            <color indexed="81"/>
            <rFont val="Tahoma"/>
            <family val="2"/>
          </rPr>
          <t>Delete or hide the rows of the fund types you do not have.</t>
        </r>
        <r>
          <rPr>
            <sz val="10"/>
            <color indexed="81"/>
            <rFont val="Tahoma"/>
            <family val="2"/>
          </rPr>
          <t xml:space="preserve">
</t>
        </r>
      </text>
    </comment>
    <comment ref="D39" authorId="0" shapeId="0" xr:uid="{ACB4FE09-B31D-4DDC-B53D-73D8DB92C808}">
      <text>
        <r>
          <rPr>
            <b/>
            <sz val="10"/>
            <color indexed="81"/>
            <rFont val="Tahoma"/>
            <family val="2"/>
          </rPr>
          <t>List all Major Proprietary Funds here - update for your government, delete water and sewer if you do not have those funds or they are not major funds.</t>
        </r>
        <r>
          <rPr>
            <sz val="10"/>
            <color indexed="81"/>
            <rFont val="Tahoma"/>
            <family val="2"/>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C21" authorId="0" shapeId="0" xr:uid="{B5EA8CE9-7AB3-4CC0-A171-613273B46083}">
      <text>
        <r>
          <rPr>
            <b/>
            <sz val="9"/>
            <color indexed="81"/>
            <rFont val="Tahoma"/>
            <family val="2"/>
          </rPr>
          <t>Hide this row if you are a city or town</t>
        </r>
        <r>
          <rPr>
            <sz val="9"/>
            <color indexed="81"/>
            <rFont val="Tahoma"/>
            <family val="2"/>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C10" authorId="0" shapeId="0" xr:uid="{1FBE8490-90DE-4818-9141-052DD535C679}">
      <text>
        <r>
          <rPr>
            <b/>
            <sz val="9"/>
            <color indexed="81"/>
            <rFont val="Tahoma"/>
            <family val="2"/>
          </rPr>
          <t>Enter initial cost amount and useful life of capital assets.</t>
        </r>
        <r>
          <rPr>
            <sz val="9"/>
            <color indexed="81"/>
            <rFont val="Tahoma"/>
            <family val="2"/>
          </rPr>
          <t xml:space="preserve">
</t>
        </r>
      </text>
    </comment>
    <comment ref="C14" authorId="0" shapeId="0" xr:uid="{082B7C15-03F9-4B43-8EAF-58E07785A234}">
      <text>
        <r>
          <rPr>
            <b/>
            <sz val="9"/>
            <color indexed="81"/>
            <rFont val="Tahoma"/>
            <family val="2"/>
          </rPr>
          <t>add useful life for capital assets</t>
        </r>
        <r>
          <rPr>
            <sz val="9"/>
            <color indexed="81"/>
            <rFont val="Tahoma"/>
            <family val="2"/>
          </rPr>
          <t xml:space="preserve">
</t>
        </r>
      </text>
    </comment>
    <comment ref="C27" authorId="0" shapeId="0" xr:uid="{F6627124-E832-403C-BBEB-205C4377135C}">
      <text>
        <r>
          <rPr>
            <b/>
            <sz val="9"/>
            <color indexed="81"/>
            <rFont val="Tahoma"/>
            <family val="2"/>
          </rPr>
          <t>add deferred outflows of resources not on the face of the financial statements</t>
        </r>
        <r>
          <rPr>
            <sz val="9"/>
            <color indexed="81"/>
            <rFont val="Tahoma"/>
            <family val="2"/>
          </rPr>
          <t xml:space="preserve">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C13" authorId="0" shapeId="0" xr:uid="{D17C4E72-CDA7-4F39-9C97-311971414A70}">
      <text>
        <r>
          <rPr>
            <b/>
            <sz val="9"/>
            <color indexed="81"/>
            <rFont val="Tahoma"/>
            <family val="2"/>
          </rPr>
          <t>list any deferrals with significant impact on net position</t>
        </r>
        <r>
          <rPr>
            <sz val="9"/>
            <color indexed="81"/>
            <rFont val="Tahoma"/>
            <family val="2"/>
          </rPr>
          <t xml:space="preserve">
</t>
        </r>
      </text>
    </comment>
    <comment ref="C22" authorId="0" shapeId="0" xr:uid="{376E36C2-8EE3-4B01-82C9-397DC57041F5}">
      <text>
        <r>
          <rPr>
            <b/>
            <sz val="9"/>
            <color indexed="81"/>
            <rFont val="Tahoma"/>
            <family val="2"/>
          </rPr>
          <t>Add information on reconciliations if necessary for A, B, and C.</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A9" authorId="0" shapeId="0" xr:uid="{00000000-0006-0000-0100-000002000000}">
      <text>
        <r>
          <rPr>
            <b/>
            <sz val="11"/>
            <color indexed="81"/>
            <rFont val="Tahoma"/>
            <family val="2"/>
          </rPr>
          <t>IMPORTANT:
Choose your entity name from the drop-down list; entity number should
 auto-fill</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C18" authorId="0" shapeId="0" xr:uid="{702CFA37-6E62-44D0-8730-F013DA9337F0}">
      <text>
        <r>
          <rPr>
            <b/>
            <sz val="9"/>
            <color indexed="81"/>
            <rFont val="Tahoma"/>
            <family val="2"/>
          </rPr>
          <t>Update the note if encumbrance accounting is or is not used.</t>
        </r>
      </text>
    </comment>
    <comment ref="O22" authorId="0" shapeId="0" xr:uid="{6E8900CE-048E-4A8E-8A69-E301622F8965}">
      <text>
        <r>
          <rPr>
            <b/>
            <sz val="9"/>
            <color indexed="81"/>
            <rFont val="Tahoma"/>
            <family val="2"/>
          </rPr>
          <t>Disclose budget overdrafts if applicable</t>
        </r>
      </text>
    </comment>
    <comment ref="O37" authorId="0" shapeId="0" xr:uid="{1077C50A-E8ED-418A-A01C-1F910D639F19}">
      <text>
        <r>
          <rPr>
            <b/>
            <sz val="9"/>
            <color indexed="81"/>
            <rFont val="Tahoma"/>
            <family val="2"/>
          </rPr>
          <t>Disclose deficit fund equity balances if applicable</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C9" authorId="0" shapeId="0" xr:uid="{9166C8C0-723D-4130-A2BE-0E7227409CE9}">
      <text>
        <r>
          <rPr>
            <b/>
            <sz val="9"/>
            <color indexed="81"/>
            <rFont val="Tahoma"/>
            <family val="2"/>
          </rPr>
          <t>Update information as necessary:  name, dates, valuation techniques (continues on page 31)</t>
        </r>
        <r>
          <rPr>
            <sz val="9"/>
            <color indexed="81"/>
            <rFont val="Tahoma"/>
            <family val="2"/>
          </rPr>
          <t xml:space="preserve">
</t>
        </r>
      </text>
    </comment>
    <comment ref="N22" authorId="0" shapeId="0" xr:uid="{4E647FD4-5EC0-4DE4-AAA1-A00A0C074340}">
      <text>
        <r>
          <rPr>
            <b/>
            <sz val="9"/>
            <color indexed="81"/>
            <rFont val="Tahoma"/>
            <family val="2"/>
          </rPr>
          <t>Update rows 22, 23 and 24 as necessary. 
Update rows 32 and 33.  And rows 36-38 below.</t>
        </r>
        <r>
          <rPr>
            <sz val="9"/>
            <color indexed="81"/>
            <rFont val="Tahoma"/>
            <family val="2"/>
          </rPr>
          <t xml:space="preserve">
</t>
        </r>
      </text>
    </comment>
    <comment ref="O36" authorId="0" shapeId="0" xr:uid="{24BF9F61-CEEC-4EA9-BB0E-C19D207C529F}">
      <text>
        <r>
          <rPr>
            <b/>
            <sz val="9"/>
            <color indexed="81"/>
            <rFont val="Tahoma"/>
            <family val="2"/>
          </rPr>
          <t>Update rows 36 or 38 as necessary and 47 to 50.</t>
        </r>
        <r>
          <rPr>
            <sz val="9"/>
            <color indexed="81"/>
            <rFont val="Tahoma"/>
            <family val="2"/>
          </rPr>
          <t xml:space="preserve">
</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C9" authorId="0" shapeId="0" xr:uid="{85728413-E37B-4D11-B8CE-21687E24383B}">
      <text>
        <r>
          <rPr>
            <b/>
            <sz val="9"/>
            <color indexed="81"/>
            <rFont val="Tahoma"/>
            <family val="2"/>
          </rPr>
          <t>Update information as necessary: name, date
(continued from page 30)</t>
        </r>
        <r>
          <rPr>
            <sz val="9"/>
            <color indexed="81"/>
            <rFont val="Tahoma"/>
            <family val="2"/>
          </rPr>
          <t xml:space="preserve">
</t>
        </r>
      </text>
    </comment>
    <comment ref="N63" authorId="0" shapeId="0" xr:uid="{C06FC59B-8044-41DE-BBCE-9B0D7163B23F}">
      <text>
        <r>
          <rPr>
            <b/>
            <sz val="9"/>
            <color indexed="81"/>
            <rFont val="Tahoma"/>
            <family val="2"/>
          </rPr>
          <t>Update as necessary</t>
        </r>
        <r>
          <rPr>
            <sz val="9"/>
            <color indexed="81"/>
            <rFont val="Tahoma"/>
            <family val="2"/>
          </rPr>
          <t xml:space="preserve">
</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G14" authorId="0" shapeId="0" xr:uid="{00000000-0006-0000-1D00-000001000000}">
      <text>
        <r>
          <rPr>
            <b/>
            <sz val="9"/>
            <color indexed="81"/>
            <rFont val="Tahoma"/>
            <family val="2"/>
          </rPr>
          <t>The Governmental capital assets transfer by formula if the GCAAG is completed.</t>
        </r>
        <r>
          <rPr>
            <sz val="9"/>
            <color indexed="81"/>
            <rFont val="Tahoma"/>
            <family val="2"/>
          </rPr>
          <t xml:space="preserve">
</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M74" authorId="0" shapeId="0" xr:uid="{0D41AF09-908E-4881-A2F5-DE60C32AD961}">
      <text>
        <r>
          <rPr>
            <b/>
            <sz val="9"/>
            <color indexed="81"/>
            <rFont val="Tahoma"/>
            <family val="2"/>
          </rPr>
          <t>Update amounts as applicable for business-type activities. Fund name should auto-feed.</t>
        </r>
        <r>
          <rPr>
            <sz val="9"/>
            <color indexed="81"/>
            <rFont val="Tahoma"/>
            <family val="2"/>
          </rPr>
          <t xml:space="preserve">
</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C9" authorId="0" shapeId="0" xr:uid="{0F489B24-4399-4D96-8A58-605CA8FFCF54}">
      <text>
        <r>
          <rPr>
            <b/>
            <sz val="9"/>
            <color indexed="81"/>
            <rFont val="Tahoma"/>
            <family val="2"/>
          </rPr>
          <t>Update entity name, dates and amounts as applicable throughout the note</t>
        </r>
        <r>
          <rPr>
            <sz val="9"/>
            <color indexed="81"/>
            <rFont val="Tahoma"/>
            <family val="2"/>
          </rPr>
          <t xml:space="preserve">
</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C11" authorId="0" shapeId="0" xr:uid="{0306C617-26DC-42CB-8BF6-5BDC66BE68E2}">
      <text>
        <r>
          <rPr>
            <b/>
            <sz val="9"/>
            <color indexed="81"/>
            <rFont val="Tahoma"/>
            <family val="2"/>
          </rPr>
          <t>If you do not report OPEB under the AMM, hide this tab.  Update name, dates and amounts if applicable to your entity.</t>
        </r>
        <r>
          <rPr>
            <sz val="9"/>
            <color indexed="81"/>
            <rFont val="Tahoma"/>
            <family val="2"/>
          </rPr>
          <t xml:space="preserve">
</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C11" authorId="0" shapeId="0" xr:uid="{45A6BE7E-1A85-481B-9665-9CB14FDC4D4C}">
      <text>
        <r>
          <rPr>
            <b/>
            <sz val="9"/>
            <color indexed="81"/>
            <rFont val="Tahoma"/>
            <family val="2"/>
          </rPr>
          <t>If you do not report OPEB using this method hide this tab.  Update names, dates and amounts if applicable to your entity.</t>
        </r>
        <r>
          <rPr>
            <sz val="9"/>
            <color indexed="81"/>
            <rFont val="Tahoma"/>
            <family val="2"/>
          </rPr>
          <t xml:space="preserve">
</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C7" authorId="0" shapeId="0" xr:uid="{AFBFE179-E7C2-4718-8DD5-256FB52B2BFC}">
      <text>
        <r>
          <rPr>
            <b/>
            <sz val="9"/>
            <color indexed="81"/>
            <rFont val="Tahoma"/>
            <family val="2"/>
          </rPr>
          <t xml:space="preserve">Update name, amounts and dates if applicable
</t>
        </r>
        <r>
          <rPr>
            <sz val="9"/>
            <color indexed="81"/>
            <rFont val="Tahoma"/>
            <family val="2"/>
          </rPr>
          <t xml:space="preserve">
</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C7" authorId="0" shapeId="0" xr:uid="{C21D394C-B3E3-4285-8B01-81B72A883AAC}">
      <text>
        <r>
          <rPr>
            <b/>
            <sz val="9"/>
            <color indexed="81"/>
            <rFont val="Tahoma"/>
            <family val="2"/>
          </rPr>
          <t xml:space="preserve">Update information if applicable
</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A5" authorId="0" shapeId="0" xr:uid="{00000000-0006-0000-0200-000001000000}">
      <text>
        <r>
          <rPr>
            <b/>
            <sz val="9"/>
            <color indexed="81"/>
            <rFont val="Tahoma"/>
            <family val="2"/>
          </rPr>
          <t>INFORMATION AUTO FILLS FROM THE COVER PAGE</t>
        </r>
        <r>
          <rPr>
            <sz val="9"/>
            <color indexed="81"/>
            <rFont val="Tahoma"/>
            <family val="2"/>
          </rPr>
          <t xml:space="preserve">
</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C9" authorId="0" shapeId="0" xr:uid="{4762D5C1-FB68-4431-94C3-6F7F67E8C899}">
      <text>
        <r>
          <rPr>
            <b/>
            <sz val="9"/>
            <color indexed="81"/>
            <rFont val="Tahoma"/>
            <family val="2"/>
          </rPr>
          <t>Update if applicable</t>
        </r>
        <r>
          <rPr>
            <sz val="9"/>
            <color indexed="81"/>
            <rFont val="Tahoma"/>
            <family val="2"/>
          </rPr>
          <t xml:space="preserve">
</t>
        </r>
      </text>
    </comment>
    <comment ref="C31" authorId="0" shapeId="0" xr:uid="{92055AB1-77EF-4DCB-8F07-DB8F7949B633}">
      <text>
        <r>
          <rPr>
            <b/>
            <sz val="9"/>
            <color indexed="81"/>
            <rFont val="Tahoma"/>
            <family val="2"/>
          </rPr>
          <t>Update if applicable</t>
        </r>
        <r>
          <rPr>
            <sz val="9"/>
            <color indexed="81"/>
            <rFont val="Tahoma"/>
            <family val="2"/>
          </rPr>
          <t xml:space="preserve">
</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O25" authorId="0" shapeId="0" xr:uid="{764B659D-C175-4846-AB5F-E9515CBCF76D}">
      <text>
        <r>
          <rPr>
            <b/>
            <sz val="9"/>
            <color indexed="81"/>
            <rFont val="Tahoma"/>
            <family val="2"/>
          </rPr>
          <t>Update as applicable</t>
        </r>
        <r>
          <rPr>
            <sz val="9"/>
            <color indexed="81"/>
            <rFont val="Tahoma"/>
            <family val="2"/>
          </rPr>
          <t xml:space="preserve">
</t>
        </r>
      </text>
    </comment>
    <comment ref="C49" authorId="0" shapeId="0" xr:uid="{34292A40-BBCE-45C0-9329-624B3B58CF4D}">
      <text>
        <r>
          <rPr>
            <b/>
            <sz val="9"/>
            <color indexed="81"/>
            <rFont val="Tahoma"/>
            <family val="2"/>
          </rPr>
          <t>Update as applicable</t>
        </r>
        <r>
          <rPr>
            <sz val="9"/>
            <color indexed="81"/>
            <rFont val="Tahoma"/>
            <family val="2"/>
          </rPr>
          <t xml:space="preserve">
</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C8" authorId="0" shapeId="0" xr:uid="{72B33BBD-4DCE-4C1C-9203-31D03910F289}">
      <text>
        <r>
          <rPr>
            <b/>
            <sz val="9"/>
            <color indexed="81"/>
            <rFont val="Tahoma"/>
            <family val="2"/>
          </rPr>
          <t>Update as applicable</t>
        </r>
        <r>
          <rPr>
            <sz val="9"/>
            <color indexed="81"/>
            <rFont val="Tahoma"/>
            <family val="2"/>
          </rPr>
          <t xml:space="preserve">
</t>
        </r>
      </text>
    </comment>
    <comment ref="N12" authorId="0" shapeId="0" xr:uid="{8A3D12F2-4EA8-404C-A2CF-C6A57B96DB1C}">
      <text>
        <r>
          <rPr>
            <b/>
            <sz val="9"/>
            <color indexed="81"/>
            <rFont val="Tahoma"/>
            <family val="2"/>
          </rPr>
          <t xml:space="preserve">Update with Special Revenue Fund information
</t>
        </r>
        <r>
          <rPr>
            <sz val="9"/>
            <color indexed="81"/>
            <rFont val="Tahoma"/>
            <family val="2"/>
          </rPr>
          <t xml:space="preserve">
</t>
        </r>
      </text>
    </comment>
    <comment ref="N23" authorId="0" shapeId="0" xr:uid="{EA81961C-F0ED-4758-B787-59DF0C00E9CE}">
      <text>
        <r>
          <rPr>
            <b/>
            <sz val="9"/>
            <color indexed="81"/>
            <rFont val="Tahoma"/>
            <family val="2"/>
          </rPr>
          <t xml:space="preserve">Update as applicable
</t>
        </r>
        <r>
          <rPr>
            <sz val="9"/>
            <color indexed="81"/>
            <rFont val="Tahoma"/>
            <family val="2"/>
          </rPr>
          <t xml:space="preserve">
</t>
        </r>
      </text>
    </comment>
    <comment ref="N41" authorId="0" shapeId="0" xr:uid="{3C4CF5B8-C24E-4E11-B477-7DC21836DE0A}">
      <text>
        <r>
          <rPr>
            <b/>
            <sz val="9"/>
            <color indexed="81"/>
            <rFont val="Tahoma"/>
            <family val="2"/>
          </rPr>
          <t>Example of Major Purpose is Gen Government; Public Safety; Public Works; Public Health; etc.</t>
        </r>
        <r>
          <rPr>
            <sz val="9"/>
            <color indexed="81"/>
            <rFont val="Tahoma"/>
            <family val="2"/>
          </rPr>
          <t xml:space="preserve">
</t>
        </r>
      </text>
    </comment>
  </commentList>
</comments>
</file>

<file path=xl/comments33.xml><?xml version="1.0" encoding="utf-8"?>
<comments xmlns="http://schemas.openxmlformats.org/spreadsheetml/2006/main" xmlns:mc="http://schemas.openxmlformats.org/markup-compatibility/2006" xmlns:xr="http://schemas.microsoft.com/office/spreadsheetml/2014/revision" mc:Ignorable="xr">
  <authors>
    <author>Powles, Kari</author>
  </authors>
  <commentList>
    <comment ref="C9" authorId="0" shapeId="0" xr:uid="{DAF0B862-7AF1-4078-B18F-5DDED49EC049}">
      <text>
        <r>
          <rPr>
            <b/>
            <sz val="9"/>
            <color indexed="81"/>
            <rFont val="Tahoma"/>
            <family val="2"/>
          </rPr>
          <t>If the basic financial statements on page 15 include the fund balance breakdown by major purpose this page does not need to be completed.</t>
        </r>
        <r>
          <rPr>
            <sz val="9"/>
            <color indexed="81"/>
            <rFont val="Tahoma"/>
            <family val="2"/>
          </rPr>
          <t xml:space="preserve">
</t>
        </r>
      </text>
    </comment>
  </commentList>
</comments>
</file>

<file path=xl/comments34.xml><?xml version="1.0" encoding="utf-8"?>
<comments xmlns="http://schemas.openxmlformats.org/spreadsheetml/2006/main" xmlns:mc="http://schemas.openxmlformats.org/markup-compatibility/2006" xmlns:xr="http://schemas.microsoft.com/office/spreadsheetml/2014/revision" mc:Ignorable="xr">
  <authors>
    <author>Powles, Kari</author>
    <author>Erickson, Darla</author>
    <author>Kemmerer, Vickie</author>
  </authors>
  <commentList>
    <comment ref="C9" authorId="0" shapeId="0" xr:uid="{9003798B-A489-4D4D-9535-1DD04B63AF8A}">
      <text>
        <r>
          <rPr>
            <b/>
            <sz val="9"/>
            <color indexed="81"/>
            <rFont val="Tahoma"/>
            <family val="2"/>
          </rPr>
          <t xml:space="preserve">Choose the appropriate narrative and update  if applicable. </t>
        </r>
        <r>
          <rPr>
            <sz val="9"/>
            <color indexed="81"/>
            <rFont val="Tahoma"/>
            <family val="2"/>
          </rPr>
          <t xml:space="preserve">
</t>
        </r>
      </text>
    </comment>
    <comment ref="E28" authorId="1" shapeId="0" xr:uid="{1F4895CB-96F4-4326-9BBC-24563153B84F}">
      <text>
        <r>
          <rPr>
            <b/>
            <sz val="9"/>
            <color indexed="81"/>
            <rFont val="Tahoma"/>
            <family val="2"/>
          </rPr>
          <t>An example would be a percentage reduction in taxable valuation</t>
        </r>
        <r>
          <rPr>
            <sz val="9"/>
            <color indexed="81"/>
            <rFont val="Tahoma"/>
            <family val="2"/>
          </rPr>
          <t xml:space="preserve">
</t>
        </r>
      </text>
    </comment>
    <comment ref="F32" authorId="2" shapeId="0" xr:uid="{8E84BA9C-7691-4B69-A75F-8D05026C73D4}">
      <text>
        <r>
          <rPr>
            <b/>
            <sz val="9"/>
            <color indexed="81"/>
            <rFont val="Tahoma"/>
            <family val="2"/>
          </rPr>
          <t>The gross dollar amount, on an accrual basis</t>
        </r>
      </text>
    </comment>
    <comment ref="P42" authorId="0" shapeId="0" xr:uid="{193B2FC0-0E24-4946-A1E3-3BFD5A70A21B}">
      <text>
        <r>
          <rPr>
            <b/>
            <sz val="9"/>
            <color indexed="81"/>
            <rFont val="Tahoma"/>
            <family val="2"/>
          </rPr>
          <t xml:space="preserve">The gross dollar amount, on an accrual basis
</t>
        </r>
      </text>
    </comment>
  </commentList>
</comments>
</file>

<file path=xl/comments35.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O6" authorId="0" shapeId="0" xr:uid="{92131B9E-F02E-4B89-B0D0-E3349FADC04F}">
      <text>
        <r>
          <rPr>
            <b/>
            <sz val="9"/>
            <color indexed="81"/>
            <rFont val="Tahoma"/>
            <family val="2"/>
          </rPr>
          <t xml:space="preserve">Update Sections 1 through 3
b as applicable
</t>
        </r>
        <r>
          <rPr>
            <sz val="9"/>
            <color indexed="81"/>
            <rFont val="Tahoma"/>
            <family val="2"/>
          </rPr>
          <t xml:space="preserve">
</t>
        </r>
      </text>
    </comment>
    <comment ref="O58" authorId="0" shapeId="0" xr:uid="{CFBAC017-B417-4961-A842-6C1D3A7E7E0B}">
      <text>
        <r>
          <rPr>
            <b/>
            <sz val="9"/>
            <color indexed="81"/>
            <rFont val="Tahoma"/>
            <family val="2"/>
          </rPr>
          <t>Amounts auto feed from Schedule of Cash Receipts and Disbursements if completing the AFR in Excel.  If not, update amounts as applicable</t>
        </r>
      </text>
    </comment>
  </commentList>
</comments>
</file>

<file path=xl/comments36.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C2" authorId="0" shapeId="0" xr:uid="{00000000-0006-0000-3200-000001000000}">
      <text>
        <r>
          <rPr>
            <sz val="9"/>
            <color indexed="81"/>
            <rFont val="Tahoma"/>
            <family val="2"/>
          </rPr>
          <t xml:space="preserve">FUND NUMBER AND NAME WILL AUTO FILL BY FORMULA FROM PAGE 15
</t>
        </r>
      </text>
    </comment>
    <comment ref="G2" authorId="0" shapeId="0" xr:uid="{00000000-0006-0000-3200-000002000000}">
      <text>
        <r>
          <rPr>
            <sz val="9"/>
            <color indexed="81"/>
            <rFont val="Tahoma"/>
            <family val="2"/>
          </rPr>
          <t xml:space="preserve">FORMULA FOR FUND NUMBERS - DO NOT OVERWRITE THIS FORMULA!!!!
</t>
        </r>
      </text>
    </comment>
    <comment ref="K2" authorId="0" shapeId="0" xr:uid="{00000000-0006-0000-3200-000003000000}">
      <text>
        <r>
          <rPr>
            <sz val="9"/>
            <color indexed="81"/>
            <rFont val="Tahoma"/>
            <family val="2"/>
          </rPr>
          <t xml:space="preserve">FORMULA FOR FUND NUMBERS - DO NOT OVERWRITE THIS FORMULA!!!
</t>
        </r>
      </text>
    </comment>
    <comment ref="O2" authorId="0" shapeId="0" xr:uid="{00000000-0006-0000-3200-000004000000}">
      <text>
        <r>
          <rPr>
            <sz val="9"/>
            <color indexed="81"/>
            <rFont val="Tahoma"/>
            <family val="2"/>
          </rPr>
          <t xml:space="preserve">FORMULA: DO NOT OVERWRITE!!
</t>
        </r>
      </text>
    </comment>
    <comment ref="S2" authorId="0" shapeId="0" xr:uid="{00000000-0006-0000-3200-000005000000}">
      <text>
        <r>
          <rPr>
            <sz val="9"/>
            <color indexed="81"/>
            <rFont val="Tahoma"/>
            <family val="2"/>
          </rPr>
          <t xml:space="preserve">FORMULA: DO NOT OVERWRITE THIS FORMULA!!!
</t>
        </r>
      </text>
    </comment>
    <comment ref="W2" authorId="0" shapeId="0" xr:uid="{00000000-0006-0000-3200-000006000000}">
      <text>
        <r>
          <rPr>
            <sz val="9"/>
            <color indexed="81"/>
            <rFont val="Tahoma"/>
            <family val="2"/>
          </rPr>
          <t xml:space="preserve">FORMULA: DO NOT OVERWRITE THIS FORMULA!!!
</t>
        </r>
      </text>
    </comment>
    <comment ref="AA2" authorId="0" shapeId="0" xr:uid="{00000000-0006-0000-3200-000007000000}">
      <text>
        <r>
          <rPr>
            <sz val="9"/>
            <color indexed="81"/>
            <rFont val="Tahoma"/>
            <family val="2"/>
          </rPr>
          <t xml:space="preserve">FORMULA: DO NOT OVERWRITE THIS FORMULA!!
</t>
        </r>
      </text>
    </comment>
  </commentList>
</comments>
</file>

<file path=xl/comments37.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C1" authorId="0" shapeId="0" xr:uid="{00000000-0006-0000-3300-000001000000}">
      <text>
        <r>
          <rPr>
            <sz val="9"/>
            <color indexed="81"/>
            <rFont val="Tahoma"/>
            <family val="2"/>
          </rPr>
          <t xml:space="preserve">Fund # and Fund name auto fill by formula from page 15.
</t>
        </r>
      </text>
    </comment>
  </commentList>
</comments>
</file>

<file path=xl/comments38.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A16" authorId="0" shapeId="0" xr:uid="{00000000-0006-0000-3A00-000001000000}">
      <text>
        <r>
          <rPr>
            <b/>
            <sz val="9"/>
            <color indexed="81"/>
            <rFont val="Tahoma"/>
            <family val="2"/>
          </rPr>
          <t>LGSB: beginning balance +/- net change in total pension liability should total FYE total pension liability</t>
        </r>
        <r>
          <rPr>
            <sz val="9"/>
            <color indexed="81"/>
            <rFont val="Tahoma"/>
            <family val="2"/>
          </rPr>
          <t xml:space="preserve">
</t>
        </r>
      </text>
    </comment>
  </commentList>
</comments>
</file>

<file path=xl/comments39.xml><?xml version="1.0" encoding="utf-8"?>
<comments xmlns="http://schemas.openxmlformats.org/spreadsheetml/2006/main" xmlns:mc="http://schemas.openxmlformats.org/markup-compatibility/2006" xmlns:xr="http://schemas.microsoft.com/office/spreadsheetml/2014/revision" mc:Ignorable="xr">
  <authors>
    <author>cm0140</author>
  </authors>
  <commentList>
    <comment ref="C2" authorId="0" shapeId="0" xr:uid="{00000000-0006-0000-3D00-000001000000}">
      <text>
        <r>
          <rPr>
            <sz val="10"/>
            <color indexed="81"/>
            <rFont val="Tahoma"/>
            <family val="2"/>
          </rPr>
          <t xml:space="preserve">The Non-major Special Revenue Fund # and name will auto feed here and to Page 50 from formulas on page 47-48.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B55" authorId="0" shapeId="0" xr:uid="{EC848B50-52D5-41F9-A4E2-A5D8EFAD3D0A}">
      <text>
        <r>
          <rPr>
            <sz val="9"/>
            <color indexed="81"/>
            <rFont val="Tahoma"/>
            <family val="2"/>
          </rPr>
          <t xml:space="preserve">The report submitted to LGSB through the portal does not require a signature however, type the name of the person responsible for submitting the report and their contact information.
Please sign the permanent copy kept at the Local Government. </t>
        </r>
      </text>
    </comment>
  </commentList>
</comments>
</file>

<file path=xl/comments40.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C1" authorId="0" shapeId="0" xr:uid="{00000000-0006-0000-4000-000001000000}">
      <text>
        <r>
          <rPr>
            <sz val="9"/>
            <color indexed="81"/>
            <rFont val="Tahoma"/>
            <family val="2"/>
          </rPr>
          <t xml:space="preserve">Fund # and Fund name will auto fill by formula from page 51
</t>
        </r>
      </text>
    </comment>
  </commentList>
</comments>
</file>

<file path=xl/comments41.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C1" authorId="0" shapeId="0" xr:uid="{00000000-0006-0000-4200-000001000000}">
      <text>
        <r>
          <rPr>
            <b/>
            <sz val="9"/>
            <color indexed="81"/>
            <rFont val="Tahoma"/>
            <family val="2"/>
          </rPr>
          <t>Fund # and name will auto fill by formula from page 55</t>
        </r>
      </text>
    </comment>
  </commentList>
</comments>
</file>

<file path=xl/comments42.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C4" authorId="0" shapeId="0" xr:uid="{00000000-0006-0000-4400-000001000000}">
      <text>
        <r>
          <rPr>
            <sz val="9"/>
            <color indexed="81"/>
            <rFont val="Tahoma"/>
            <family val="2"/>
          </rPr>
          <t xml:space="preserve">Fund # and name will auto fill by formula
</t>
        </r>
      </text>
    </comment>
  </commentList>
</comments>
</file>

<file path=xl/comments43.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E58" authorId="0" shapeId="0" xr:uid="{6FDD649F-1DA4-493F-9243-01418A6EBAEE}">
      <text>
        <r>
          <rPr>
            <b/>
            <sz val="9"/>
            <color indexed="81"/>
            <rFont val="Tahoma"/>
            <family val="2"/>
          </rPr>
          <t>LGS: Remove the deferred inflow of tax revenues - enter as a negative number</t>
        </r>
        <r>
          <rPr>
            <sz val="9"/>
            <color indexed="81"/>
            <rFont val="Tahoma"/>
            <family val="2"/>
          </rPr>
          <t xml:space="preserve">
</t>
        </r>
      </text>
    </comment>
  </commentList>
</comments>
</file>

<file path=xl/comments44.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E11" authorId="0" shapeId="0" xr:uid="{FE4D819B-719A-4783-B691-9E5D758C904D}">
      <text>
        <r>
          <rPr>
            <b/>
            <sz val="9"/>
            <color indexed="81"/>
            <rFont val="Tahoma"/>
            <family val="2"/>
          </rPr>
          <t>LGS: Input prior year deferred inflow of tax revenue. Former AFR OP Conversion Cell D11</t>
        </r>
        <r>
          <rPr>
            <sz val="9"/>
            <color indexed="81"/>
            <rFont val="Tahoma"/>
            <family val="2"/>
          </rPr>
          <t xml:space="preserve">
</t>
        </r>
      </text>
    </comment>
  </commentList>
</comments>
</file>

<file path=xl/comments45.xml><?xml version="1.0" encoding="utf-8"?>
<comments xmlns="http://schemas.openxmlformats.org/spreadsheetml/2006/main" xmlns:mc="http://schemas.openxmlformats.org/markup-compatibility/2006" xmlns:xr="http://schemas.microsoft.com/office/spreadsheetml/2014/revision" mc:Ignorable="xr">
  <authors>
    <author>Erickson, Darla</author>
    <author>cm0140</author>
  </authors>
  <commentList>
    <comment ref="B13" authorId="0" shapeId="0" xr:uid="{00000000-0006-0000-5300-000001000000}">
      <text>
        <r>
          <rPr>
            <sz val="9"/>
            <color indexed="81"/>
            <rFont val="Tahoma"/>
            <family val="2"/>
          </rPr>
          <t xml:space="preserve">Insert assessments related to public works here and a formula will subtract from property taxes collected
</t>
        </r>
      </text>
    </comment>
    <comment ref="B25" authorId="1" shapeId="0" xr:uid="{00000000-0006-0000-5300-000002000000}">
      <text>
        <r>
          <rPr>
            <sz val="10"/>
            <color indexed="81"/>
            <rFont val="Tahoma"/>
            <family val="2"/>
          </rPr>
          <t xml:space="preserve">Do not include assessments here - they are a charge for service rather than a tax.
</t>
        </r>
      </text>
    </comment>
    <comment ref="N37" authorId="1" shapeId="0" xr:uid="{00000000-0006-0000-5300-000003000000}">
      <text>
        <r>
          <rPr>
            <sz val="10"/>
            <color indexed="81"/>
            <rFont val="Tahoma"/>
            <family val="2"/>
          </rPr>
          <t xml:space="preserve">Cell M36 should equal Cell M8
</t>
        </r>
      </text>
    </comment>
  </commentList>
</comments>
</file>

<file path=xl/comments46.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C29" authorId="0" shapeId="0" xr:uid="{25E81C44-EDF7-4156-889D-AF148A08F40B}">
      <text>
        <r>
          <rPr>
            <sz val="9"/>
            <color indexed="81"/>
            <rFont val="Tahoma"/>
            <family val="2"/>
          </rPr>
          <t xml:space="preserve">Governmental Fund Depreciation and Amortization expenses transfer to the OP Conversion - an entry should not be made for this.
</t>
        </r>
      </text>
    </comment>
    <comment ref="C41" authorId="0" shapeId="0" xr:uid="{EAB4962F-48B8-42C6-92C5-159B214D746B}">
      <text>
        <r>
          <rPr>
            <sz val="9"/>
            <color indexed="81"/>
            <rFont val="Tahoma"/>
            <family val="2"/>
          </rPr>
          <t xml:space="preserve">For more information on Leased - Right-to-use Capital Assets see GASB Statement #87
</t>
        </r>
      </text>
    </comment>
  </commentList>
</comments>
</file>

<file path=xl/comments47.xml><?xml version="1.0" encoding="utf-8"?>
<comments xmlns="http://schemas.openxmlformats.org/spreadsheetml/2006/main" xmlns:mc="http://schemas.openxmlformats.org/markup-compatibility/2006" xmlns:xr="http://schemas.microsoft.com/office/spreadsheetml/2014/revision" mc:Ignorable="xr">
  <authors>
    <author>cm0140</author>
  </authors>
  <commentList>
    <comment ref="F42" authorId="0" shapeId="0" xr:uid="{00000000-0006-0000-5500-000001000000}">
      <text>
        <r>
          <rPr>
            <sz val="10"/>
            <color indexed="81"/>
            <rFont val="Tahoma"/>
            <family val="2"/>
          </rPr>
          <t xml:space="preserve">Cell F16 must balance with F42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cm0140</author>
    <author>Erickson, Darla</author>
  </authors>
  <commentList>
    <comment ref="B9" authorId="0" shapeId="0" xr:uid="{00000000-0006-0000-0A00-000001000000}">
      <text>
        <r>
          <rPr>
            <sz val="10"/>
            <color indexed="81"/>
            <rFont val="Tahoma"/>
            <family val="2"/>
          </rPr>
          <t xml:space="preserve">DO NOT ENTER NUMBERS ON THIS PAGE - MOST INFORMATION TRANSFERS FROM BS
 CONVERSION 
WORKSHEET
</t>
        </r>
      </text>
    </comment>
    <comment ref="C9" authorId="0" shapeId="0" xr:uid="{00000000-0006-0000-0A00-000002000000}">
      <text>
        <r>
          <rPr>
            <sz val="10"/>
            <color indexed="81"/>
            <rFont val="Tahoma"/>
            <family val="2"/>
          </rPr>
          <t xml:space="preserve">Do not enter information here - formulas from Page 18
</t>
        </r>
      </text>
    </comment>
    <comment ref="A18" authorId="0" shapeId="0" xr:uid="{00000000-0006-0000-0A00-000003000000}">
      <text>
        <r>
          <rPr>
            <sz val="10"/>
            <color indexed="81"/>
            <rFont val="Tahoma"/>
            <family val="2"/>
          </rPr>
          <t xml:space="preserve">Close due to/due from and advance to/advance from here
</t>
        </r>
      </text>
    </comment>
    <comment ref="A23" authorId="1" shapeId="0" xr:uid="{51B62510-7AA2-4EB5-B77D-1999D56F0EF7}">
      <text>
        <r>
          <rPr>
            <sz val="9"/>
            <color indexed="81"/>
            <rFont val="Tahoma"/>
            <family val="2"/>
          </rPr>
          <t xml:space="preserve">LGSB: Optional - to classify leases receivable - noncurrent and current. Formula will subtract the amount in cell B23 from B17.
</t>
        </r>
      </text>
    </comment>
    <comment ref="C42" authorId="0" shapeId="0" xr:uid="{00000000-0006-0000-0A00-000004000000}">
      <text>
        <r>
          <rPr>
            <sz val="10"/>
            <color indexed="81"/>
            <rFont val="Tahoma"/>
            <family val="2"/>
          </rPr>
          <t xml:space="preserve">CAUTION: FORMULAS IN THIS COLUMN
 - DO NOT OVERWRITE!
</t>
        </r>
      </text>
    </comment>
    <comment ref="B65" authorId="0" shapeId="0" xr:uid="{00000000-0006-0000-0A00-000005000000}">
      <text>
        <r>
          <rPr>
            <sz val="10"/>
            <color indexed="81"/>
            <rFont val="Tahoma"/>
            <family val="2"/>
          </rPr>
          <t xml:space="preserve">CAUTION: FORMULAS IN THIS COLUMN
 - DO NOT OVERWRITE!
</t>
        </r>
      </text>
    </comment>
    <comment ref="C65" authorId="0" shapeId="0" xr:uid="{00000000-0006-0000-0A00-000006000000}">
      <text>
        <r>
          <rPr>
            <sz val="10"/>
            <color indexed="81"/>
            <rFont val="Tahoma"/>
            <family val="2"/>
          </rPr>
          <t xml:space="preserve">CAUTION: FORMULAS IN THIS COLUMN
 - DO NOT OVERWRITE!
</t>
        </r>
      </text>
    </comment>
    <comment ref="D65" authorId="0" shapeId="0" xr:uid="{00000000-0006-0000-0A00-000007000000}">
      <text>
        <r>
          <rPr>
            <sz val="10"/>
            <color indexed="81"/>
            <rFont val="Tahoma"/>
            <family val="2"/>
          </rPr>
          <t xml:space="preserve">CAUTION: FORMULAS IN THIS COLUMN
 - DO NOT OVERWRITE!
</t>
        </r>
      </text>
    </comment>
    <comment ref="D66" authorId="0" shapeId="0" xr:uid="{00000000-0006-0000-0A00-000008000000}">
      <text>
        <r>
          <rPr>
            <sz val="10"/>
            <color indexed="81"/>
            <rFont val="Tahoma"/>
            <family val="2"/>
          </rPr>
          <t xml:space="preserve">CAUTION: FORMULAS IN THIS COLUMN
 - DO NOT OVERWRITE!
</t>
        </r>
      </text>
    </comment>
    <comment ref="B68" authorId="0" shapeId="0" xr:uid="{00000000-0006-0000-0A00-000009000000}">
      <text>
        <r>
          <rPr>
            <sz val="10"/>
            <color indexed="81"/>
            <rFont val="Tahoma"/>
            <family val="2"/>
          </rPr>
          <t xml:space="preserve">This information does not transfer from the Conversion worksheet.
</t>
        </r>
      </text>
    </comment>
    <comment ref="C68" authorId="1" shapeId="0" xr:uid="{00000000-0006-0000-0A00-00000A000000}">
      <text>
        <r>
          <rPr>
            <sz val="9"/>
            <color indexed="81"/>
            <rFont val="Tahoma"/>
            <family val="2"/>
          </rPr>
          <t xml:space="preserve">Remove and reclassify replacement &amp; depreciation from this number. Place Depr under other
</t>
        </r>
      </text>
    </comment>
    <comment ref="C70" authorId="0" shapeId="0" xr:uid="{00000000-0006-0000-0A00-00000B000000}">
      <text>
        <r>
          <rPr>
            <sz val="10"/>
            <color indexed="81"/>
            <rFont val="Tahoma"/>
            <family val="2"/>
          </rPr>
          <t xml:space="preserve">If inserting a value here cells C48, C50-C54) - check to see if it is or is not included in the unrestriced net assets. You will need to change formula (to not subtract it from unrestricted) if not included in unrestricted.
</t>
        </r>
      </text>
    </comment>
    <comment ref="B81" authorId="0" shapeId="0" xr:uid="{00000000-0006-0000-0A00-00000C000000}">
      <text>
        <r>
          <rPr>
            <sz val="10"/>
            <color indexed="81"/>
            <rFont val="Tahoma"/>
            <family val="2"/>
          </rPr>
          <t xml:space="preserve">This Cell should balance with Page 14 Cell H59, Page 15 Cell M77, BS Conv Cell L60, OP Conv Cell Q54 after conversion pages are complete.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cm0140</author>
  </authors>
  <commentList>
    <comment ref="C13" authorId="0" shapeId="0" xr:uid="{00000000-0006-0000-0B00-000001000000}">
      <text>
        <r>
          <rPr>
            <sz val="10"/>
            <color indexed="81"/>
            <rFont val="Tahoma"/>
            <family val="2"/>
          </rPr>
          <t xml:space="preserve">DO NOT ENTER INFORMATION IN THIS SECTION - IT TRANSFERS FROM THE REVENUE ANALYSIS.
</t>
        </r>
      </text>
    </comment>
    <comment ref="D13" authorId="0" shapeId="0" xr:uid="{00000000-0006-0000-0B00-000002000000}">
      <text>
        <r>
          <rPr>
            <sz val="10"/>
            <color indexed="81"/>
            <rFont val="Tahoma"/>
            <family val="2"/>
          </rPr>
          <t xml:space="preserve">DO NOT ENTER INFORMATION HERE - IT TRANSFERS FROM REVENUE ANALYSIS
</t>
        </r>
      </text>
    </comment>
    <comment ref="E13" authorId="0" shapeId="0" xr:uid="{00000000-0006-0000-0B00-000003000000}">
      <text>
        <r>
          <rPr>
            <sz val="10"/>
            <color indexed="81"/>
            <rFont val="Tahoma"/>
            <family val="2"/>
          </rPr>
          <t xml:space="preserve">DO NOT ENTER INFORMATION IN THIS SECTION - IT TRANSFERS FROM REVENUE ANALYSIS
</t>
        </r>
      </text>
    </comment>
    <comment ref="F13" authorId="0" shapeId="0" xr:uid="{00000000-0006-0000-0B00-000004000000}">
      <text>
        <r>
          <rPr>
            <sz val="10"/>
            <color indexed="81"/>
            <rFont val="Tahoma"/>
            <family val="2"/>
          </rPr>
          <t>DO NOT ENTER INFORMATION IN THIS SECTION - IT TRANSFERS FROM REVENUE ANALYSIS</t>
        </r>
      </text>
    </comment>
    <comment ref="C26" authorId="0" shapeId="0" xr:uid="{00000000-0006-0000-0B00-000005000000}">
      <text>
        <r>
          <rPr>
            <sz val="10"/>
            <color indexed="81"/>
            <rFont val="Tahoma"/>
            <family val="2"/>
          </rPr>
          <t xml:space="preserve">Enter this information from Page 19 - the total of operating expenses and debt service interest expense.
</t>
        </r>
      </text>
    </comment>
    <comment ref="D26" authorId="0" shapeId="0" xr:uid="{00000000-0006-0000-0B00-000006000000}">
      <text>
        <r>
          <rPr>
            <sz val="10"/>
            <color indexed="81"/>
            <rFont val="Tahoma"/>
            <family val="2"/>
          </rPr>
          <t xml:space="preserve">Enter this information from Page 19 - The total of operating revenues
</t>
        </r>
      </text>
    </comment>
    <comment ref="E26" authorId="0" shapeId="0" xr:uid="{00000000-0006-0000-0B00-000007000000}">
      <text>
        <r>
          <rPr>
            <sz val="10"/>
            <color indexed="81"/>
            <rFont val="Tahoma"/>
            <family val="2"/>
          </rPr>
          <t xml:space="preserve">Enter this information from Page 19
</t>
        </r>
      </text>
    </comment>
    <comment ref="F26" authorId="0" shapeId="0" xr:uid="{00000000-0006-0000-0B00-000008000000}">
      <text>
        <r>
          <rPr>
            <sz val="10"/>
            <color indexed="81"/>
            <rFont val="Tahoma"/>
            <family val="2"/>
          </rPr>
          <t xml:space="preserve">Enter this information from Page 19
</t>
        </r>
      </text>
    </comment>
    <comment ref="I45" authorId="0" shapeId="0" xr:uid="{00000000-0006-0000-0B00-000009000000}">
      <text>
        <r>
          <rPr>
            <sz val="10"/>
            <color indexed="81"/>
            <rFont val="Tahoma"/>
            <family val="2"/>
          </rPr>
          <t xml:space="preserve">DO NOT ENTER INFORMATION IN THIS SECTION - IT TRANSFERS FROM REVENUE ANALYSIS
</t>
        </r>
      </text>
    </comment>
    <comment ref="J45" authorId="0" shapeId="0" xr:uid="{00000000-0006-0000-0B00-00000A000000}">
      <text>
        <r>
          <rPr>
            <sz val="10"/>
            <color indexed="81"/>
            <rFont val="Tahoma"/>
            <family val="2"/>
          </rPr>
          <t xml:space="preserve">CAUTION: FORMULA
</t>
        </r>
      </text>
    </comment>
    <comment ref="J50" authorId="0" shapeId="0" xr:uid="{00000000-0006-0000-0B00-00000B000000}">
      <text>
        <r>
          <rPr>
            <sz val="10"/>
            <color indexed="81"/>
            <rFont val="Tahoma"/>
            <family val="2"/>
          </rPr>
          <t xml:space="preserve">CAUTION: FORMULA
</t>
        </r>
      </text>
    </comment>
    <comment ref="J55" authorId="0" shapeId="0" xr:uid="{00000000-0006-0000-0B00-00000C000000}">
      <text>
        <r>
          <rPr>
            <sz val="10"/>
            <color indexed="81"/>
            <rFont val="Tahoma"/>
            <family val="2"/>
          </rPr>
          <t xml:space="preserve">CAUTION: FORMULA
</t>
        </r>
      </text>
    </comment>
    <comment ref="K55" authorId="0" shapeId="0" xr:uid="{00000000-0006-0000-0B00-00000D000000}">
      <text>
        <r>
          <rPr>
            <sz val="10"/>
            <color indexed="81"/>
            <rFont val="Tahoma"/>
            <family val="2"/>
          </rPr>
          <t xml:space="preserve">Total transfers should equal 0 unless a transfer to or from a fiduciary fund. If not the case then coding was inaccurate and should be adjusted.
</t>
        </r>
      </text>
    </comment>
    <comment ref="I58" authorId="0" shapeId="0" xr:uid="{00000000-0006-0000-0B00-00000E000000}">
      <text>
        <r>
          <rPr>
            <sz val="10"/>
            <color indexed="81"/>
            <rFont val="Tahoma"/>
            <family val="2"/>
          </rPr>
          <t xml:space="preserve">FORMULA - DO NOT OVERWRITE
</t>
        </r>
      </text>
    </comment>
    <comment ref="J58" authorId="0" shapeId="0" xr:uid="{00000000-0006-0000-0B00-00000F000000}">
      <text>
        <r>
          <rPr>
            <sz val="10"/>
            <color indexed="81"/>
            <rFont val="Tahoma"/>
            <family val="2"/>
          </rPr>
          <t xml:space="preserve">FORMULA: DO NOT OVERWRITE
</t>
        </r>
      </text>
    </comment>
    <comment ref="I63" authorId="0" shapeId="0" xr:uid="{00000000-0006-0000-0B00-000010000000}">
      <text>
        <r>
          <rPr>
            <sz val="10"/>
            <color indexed="81"/>
            <rFont val="Tahoma"/>
            <family val="2"/>
          </rPr>
          <t xml:space="preserve">FORMULA: DO NOT OVERWRITE
</t>
        </r>
      </text>
    </comment>
    <comment ref="J63" authorId="0" shapeId="0" xr:uid="{00000000-0006-0000-0B00-000011000000}">
      <text>
        <r>
          <rPr>
            <sz val="10"/>
            <color indexed="81"/>
            <rFont val="Tahoma"/>
            <family val="2"/>
          </rPr>
          <t>FORMULA: DO NOT OVERWRITE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Erickson, Darla</author>
    <author>cm0140</author>
  </authors>
  <commentList>
    <comment ref="E7" authorId="0" shapeId="0" xr:uid="{00000000-0006-0000-0C00-000001000000}">
      <text>
        <r>
          <rPr>
            <b/>
            <sz val="9"/>
            <color indexed="81"/>
            <rFont val="Tahoma"/>
            <family val="2"/>
          </rPr>
          <t>IMPORTANT: Enter exactly as: Fund #xxxx</t>
        </r>
        <r>
          <rPr>
            <sz val="9"/>
            <color indexed="81"/>
            <rFont val="Tahoma"/>
            <family val="2"/>
          </rPr>
          <t xml:space="preserve">
Do not enter as #xxxx or xxxx
This information will auto fill on pages 16, 41 &amp; 44
</t>
        </r>
        <r>
          <rPr>
            <b/>
            <sz val="9"/>
            <color indexed="81"/>
            <rFont val="Tahoma"/>
            <family val="2"/>
          </rPr>
          <t>Example</t>
        </r>
        <r>
          <rPr>
            <sz val="9"/>
            <color indexed="81"/>
            <rFont val="Tahoma"/>
            <family val="2"/>
          </rPr>
          <t>:</t>
        </r>
        <r>
          <rPr>
            <b/>
            <sz val="9"/>
            <color indexed="81"/>
            <rFont val="Tahoma"/>
            <family val="2"/>
          </rPr>
          <t xml:space="preserve"> Fund #2400</t>
        </r>
        <r>
          <rPr>
            <sz val="9"/>
            <color indexed="81"/>
            <rFont val="Tahoma"/>
            <family val="2"/>
          </rPr>
          <t xml:space="preserve"> - Fund(space)#2400</t>
        </r>
      </text>
    </comment>
    <comment ref="F7" authorId="0" shapeId="0" xr:uid="{00000000-0006-0000-0C00-000002000000}">
      <text>
        <r>
          <rPr>
            <b/>
            <sz val="9"/>
            <color indexed="81"/>
            <rFont val="Tahoma"/>
            <family val="2"/>
          </rPr>
          <t xml:space="preserve">IMPORTANT: Enter exactly as Fund #xxxx - </t>
        </r>
        <r>
          <rPr>
            <sz val="9"/>
            <color indexed="81"/>
            <rFont val="Tahoma"/>
            <family val="2"/>
          </rPr>
          <t xml:space="preserve">Do not enter xxxx Will auto fill to pages 16, 41, 44
</t>
        </r>
      </text>
    </comment>
    <comment ref="G7" authorId="0" shapeId="0" xr:uid="{00000000-0006-0000-0C00-000003000000}">
      <text>
        <r>
          <rPr>
            <b/>
            <sz val="9"/>
            <color indexed="81"/>
            <rFont val="Tahoma"/>
            <family val="2"/>
          </rPr>
          <t xml:space="preserve">IMPORTANT: Enter exactly as Fund #xxxx - </t>
        </r>
        <r>
          <rPr>
            <sz val="9"/>
            <color indexed="81"/>
            <rFont val="Tahoma"/>
            <family val="2"/>
          </rPr>
          <t xml:space="preserve">Do not enter xxxx
</t>
        </r>
      </text>
    </comment>
    <comment ref="H7" authorId="0" shapeId="0" xr:uid="{00000000-0006-0000-0C00-000004000000}">
      <text>
        <r>
          <rPr>
            <b/>
            <sz val="9"/>
            <color indexed="81"/>
            <rFont val="Tahoma"/>
            <family val="2"/>
          </rPr>
          <t xml:space="preserve">IMPORTANT: Enter exactly as Fund #xxxx - </t>
        </r>
        <r>
          <rPr>
            <sz val="9"/>
            <color indexed="81"/>
            <rFont val="Tahoma"/>
            <family val="2"/>
          </rPr>
          <t xml:space="preserve">do not enter as xxxx
</t>
        </r>
      </text>
    </comment>
    <comment ref="I7" authorId="0" shapeId="0" xr:uid="{00000000-0006-0000-0C00-000005000000}">
      <text>
        <r>
          <rPr>
            <b/>
            <sz val="9"/>
            <color indexed="81"/>
            <rFont val="Tahoma"/>
            <family val="2"/>
          </rPr>
          <t xml:space="preserve">IMPORTANT: Enter exactly as Fund #xxxx - do not enter as xxxx
</t>
        </r>
        <r>
          <rPr>
            <sz val="9"/>
            <color indexed="81"/>
            <rFont val="Tahoma"/>
            <family val="2"/>
          </rPr>
          <t xml:space="preserve">
</t>
        </r>
      </text>
    </comment>
    <comment ref="J7" authorId="0" shapeId="0" xr:uid="{00000000-0006-0000-0C00-000006000000}">
      <text>
        <r>
          <rPr>
            <b/>
            <sz val="9"/>
            <color indexed="81"/>
            <rFont val="Tahoma"/>
            <family val="2"/>
          </rPr>
          <t>IMPORTANT: Enter exactly as Fund #xxxx - do not enter as xxxx</t>
        </r>
        <r>
          <rPr>
            <sz val="9"/>
            <color indexed="81"/>
            <rFont val="Tahoma"/>
            <family val="2"/>
          </rPr>
          <t xml:space="preserve">
</t>
        </r>
      </text>
    </comment>
    <comment ref="K7" authorId="0" shapeId="0" xr:uid="{00000000-0006-0000-0C00-000007000000}">
      <text>
        <r>
          <rPr>
            <b/>
            <sz val="9"/>
            <color indexed="81"/>
            <rFont val="Tahoma"/>
            <family val="2"/>
          </rPr>
          <t>IMPORTANT: Enter exactly as Fund #xxxx - do not enter as xxxx</t>
        </r>
        <r>
          <rPr>
            <sz val="9"/>
            <color indexed="81"/>
            <rFont val="Tahoma"/>
            <family val="2"/>
          </rPr>
          <t xml:space="preserve">
</t>
        </r>
      </text>
    </comment>
    <comment ref="F8" authorId="0" shapeId="0" xr:uid="{00000000-0006-0000-0C00-000009000000}">
      <text>
        <r>
          <rPr>
            <sz val="9"/>
            <color indexed="81"/>
            <rFont val="Tahoma"/>
            <family val="2"/>
          </rPr>
          <t xml:space="preserve">Remove "Fund Name" and insert the title of your major fund. This information will auto fill to pages 16, 41 &amp; 44
</t>
        </r>
      </text>
    </comment>
    <comment ref="G8" authorId="0" shapeId="0" xr:uid="{00000000-0006-0000-0C00-00000A000000}">
      <text>
        <r>
          <rPr>
            <sz val="9"/>
            <color indexed="81"/>
            <rFont val="Tahoma"/>
            <family val="2"/>
          </rPr>
          <t xml:space="preserve">Remove "Fund Name" and insert the title of your major fund. This information will auto fill to pages 16, 41 &amp; 44
</t>
        </r>
      </text>
    </comment>
    <comment ref="H8" authorId="0" shapeId="0" xr:uid="{00000000-0006-0000-0C00-00000B000000}">
      <text>
        <r>
          <rPr>
            <sz val="9"/>
            <color indexed="81"/>
            <rFont val="Tahoma"/>
            <family val="2"/>
          </rPr>
          <t xml:space="preserve">Remove "Fund Name" and insert the title of your major fund. This information will auto fill to pages 16, 41 &amp; 44
</t>
        </r>
      </text>
    </comment>
    <comment ref="I8" authorId="0" shapeId="0" xr:uid="{00000000-0006-0000-0C00-00000C000000}">
      <text>
        <r>
          <rPr>
            <sz val="9"/>
            <color indexed="81"/>
            <rFont val="Tahoma"/>
            <family val="2"/>
          </rPr>
          <t xml:space="preserve">Remove "Fund Name" and insert the title of your major fund. This information will auto fill to pages 16, 41 &amp; 44
</t>
        </r>
      </text>
    </comment>
    <comment ref="J8" authorId="0" shapeId="0" xr:uid="{00000000-0006-0000-0C00-00000D000000}">
      <text>
        <r>
          <rPr>
            <sz val="9"/>
            <color indexed="81"/>
            <rFont val="Tahoma"/>
            <family val="2"/>
          </rPr>
          <t xml:space="preserve">Remove "Fund Name" and insert the title of your major fund. This information will auto fill to pages 16, 41 &amp; 44
</t>
        </r>
      </text>
    </comment>
    <comment ref="K8" authorId="0" shapeId="0" xr:uid="{00000000-0006-0000-0C00-00000E000000}">
      <text>
        <r>
          <rPr>
            <sz val="9"/>
            <color indexed="81"/>
            <rFont val="Tahoma"/>
            <family val="2"/>
          </rPr>
          <t xml:space="preserve">Remove "Fund Name" and insert the title of your major fund. This information will auto fill to pages 16, 41 &amp; 44
</t>
        </r>
      </text>
    </comment>
    <comment ref="L11" authorId="1" shapeId="0" xr:uid="{00000000-0006-0000-0C00-00000F000000}">
      <text>
        <r>
          <rPr>
            <b/>
            <sz val="10"/>
            <color indexed="81"/>
            <rFont val="Tahoma"/>
            <family val="2"/>
          </rPr>
          <t>CAUTION: FORMULAS IN THIS COLUMN
 - DO NOT OVERWRITE!</t>
        </r>
        <r>
          <rPr>
            <sz val="10"/>
            <color indexed="81"/>
            <rFont val="Tahoma"/>
            <family val="2"/>
          </rPr>
          <t xml:space="preserve">
</t>
        </r>
      </text>
    </comment>
    <comment ref="M11" authorId="1" shapeId="0" xr:uid="{00000000-0006-0000-0C00-000010000000}">
      <text>
        <r>
          <rPr>
            <sz val="10"/>
            <color indexed="81"/>
            <rFont val="Tahoma"/>
            <family val="2"/>
          </rPr>
          <t xml:space="preserve">CAUTION: FORMULAS HERE - DO NOT OVERWRITE!
</t>
        </r>
      </text>
    </comment>
    <comment ref="L12" authorId="1" shapeId="0" xr:uid="{00000000-0006-0000-0C00-000011000000}">
      <text>
        <r>
          <rPr>
            <sz val="10"/>
            <color indexed="81"/>
            <rFont val="Tahoma"/>
            <family val="2"/>
          </rPr>
          <t xml:space="preserve">CAUTION: FORMULAS HERE - DO NOT OVERWRITE!
</t>
        </r>
      </text>
    </comment>
    <comment ref="L35" authorId="1" shapeId="0" xr:uid="{00000000-0006-0000-0C00-000012000000}">
      <text>
        <r>
          <rPr>
            <b/>
            <sz val="10"/>
            <color indexed="81"/>
            <rFont val="Tahoma"/>
            <family val="2"/>
          </rPr>
          <t xml:space="preserve">CAUTION: FORMULAS IN THIS COLUMN
 - DO NOT OVERWRITE!
</t>
        </r>
        <r>
          <rPr>
            <sz val="10"/>
            <color indexed="81"/>
            <rFont val="Tahoma"/>
            <family val="2"/>
          </rPr>
          <t xml:space="preserve">
</t>
        </r>
      </text>
    </comment>
    <comment ref="M55" authorId="1" shapeId="0" xr:uid="{00000000-0006-0000-0C00-000013000000}">
      <text>
        <r>
          <rPr>
            <sz val="10"/>
            <color indexed="81"/>
            <rFont val="Tahoma"/>
            <family val="2"/>
          </rPr>
          <t xml:space="preserve">CAUTION: FORMULAS IN THIS COLUMN
 - DO NOT OVERWRITE!
</t>
        </r>
      </text>
    </comment>
    <comment ref="L56" authorId="0" shapeId="0" xr:uid="{00000000-0006-0000-0C00-000014000000}">
      <text>
        <r>
          <rPr>
            <sz val="9"/>
            <color indexed="81"/>
            <rFont val="Tahoma"/>
            <family val="2"/>
          </rPr>
          <t xml:space="preserve">Formula will subtract inventory for other governmental funds from the non-spendable total
</t>
        </r>
      </text>
    </comment>
    <comment ref="M56" authorId="1" shapeId="0" xr:uid="{00000000-0006-0000-0C00-000015000000}">
      <text>
        <r>
          <rPr>
            <sz val="10"/>
            <color indexed="81"/>
            <rFont val="Tahoma"/>
            <family val="2"/>
          </rPr>
          <t xml:space="preserve">CAUTION: FORMULAS IN THIS COLUMN
 - DO NOT OVERWRITE!
</t>
        </r>
      </text>
    </comment>
    <comment ref="M57" authorId="1" shapeId="0" xr:uid="{00000000-0006-0000-0C00-000016000000}">
      <text>
        <r>
          <rPr>
            <sz val="10"/>
            <color indexed="81"/>
            <rFont val="Tahoma"/>
            <family val="2"/>
          </rPr>
          <t xml:space="preserve">CAUTION: FORMULAS IN THIS COLUMN
 - DO NOT OVERWRITE!
</t>
        </r>
      </text>
    </comment>
    <comment ref="L58" authorId="0" shapeId="0" xr:uid="{00000000-0006-0000-0C00-000017000000}">
      <text>
        <r>
          <rPr>
            <sz val="9"/>
            <color indexed="81"/>
            <rFont val="Tahoma"/>
            <family val="2"/>
          </rPr>
          <t xml:space="preserve">A formula will subtract the restricted amount from cell L55 - when you add the amounts by function
</t>
        </r>
      </text>
    </comment>
    <comment ref="M58" authorId="1" shapeId="0" xr:uid="{00000000-0006-0000-0C00-000018000000}">
      <text>
        <r>
          <rPr>
            <sz val="10"/>
            <color indexed="81"/>
            <rFont val="Tahoma"/>
            <family val="2"/>
          </rPr>
          <t xml:space="preserve">CAUTION: FORMULAS IN THIS COLUMN
 - DO NOT OVERWRITE!
</t>
        </r>
      </text>
    </comment>
    <comment ref="M59" authorId="1" shapeId="0" xr:uid="{00000000-0006-0000-0C00-000019000000}">
      <text>
        <r>
          <rPr>
            <sz val="10"/>
            <color indexed="81"/>
            <rFont val="Tahoma"/>
            <family val="2"/>
          </rPr>
          <t xml:space="preserve">CAUTION: FORMULAS IN THIS COLUMN
 - DO NOT OVERWRITE!
</t>
        </r>
      </text>
    </comment>
    <comment ref="M60" authorId="1" shapeId="0" xr:uid="{00000000-0006-0000-0C00-00001A000000}">
      <text>
        <r>
          <rPr>
            <sz val="10"/>
            <color indexed="81"/>
            <rFont val="Tahoma"/>
            <family val="2"/>
          </rPr>
          <t xml:space="preserve">CAUTION: FORMULAS IN THIS COLUMN
 - DO NOT OVERWRITE!
</t>
        </r>
      </text>
    </comment>
    <comment ref="M61" authorId="1" shapeId="0" xr:uid="{00000000-0006-0000-0C00-00001B000000}">
      <text>
        <r>
          <rPr>
            <sz val="10"/>
            <color indexed="81"/>
            <rFont val="Tahoma"/>
            <family val="2"/>
          </rPr>
          <t xml:space="preserve">CAUTION: FORMULAS IN THIS COLUMN
 - DO NOT OVERWRITE!
</t>
        </r>
      </text>
    </comment>
    <comment ref="M62" authorId="1" shapeId="0" xr:uid="{00000000-0006-0000-0C00-00001C000000}">
      <text>
        <r>
          <rPr>
            <sz val="10"/>
            <color indexed="81"/>
            <rFont val="Tahoma"/>
            <family val="2"/>
          </rPr>
          <t xml:space="preserve">CAUTION: FORMULAS IN THIS COLUMN
 - DO NOT OVERWRITE!
</t>
        </r>
      </text>
    </comment>
    <comment ref="M63" authorId="1" shapeId="0" xr:uid="{00000000-0006-0000-0C00-00001D000000}">
      <text>
        <r>
          <rPr>
            <sz val="10"/>
            <color indexed="81"/>
            <rFont val="Tahoma"/>
            <family val="2"/>
          </rPr>
          <t xml:space="preserve">CAUTION: FORMULAS IN THIS COLUMN
 - DO NOT OVERWRITE!
</t>
        </r>
      </text>
    </comment>
    <comment ref="M64" authorId="1" shapeId="0" xr:uid="{00000000-0006-0000-0C00-00001E000000}">
      <text>
        <r>
          <rPr>
            <sz val="10"/>
            <color indexed="81"/>
            <rFont val="Tahoma"/>
            <family val="2"/>
          </rPr>
          <t xml:space="preserve">CAUTION: FORMULAS IN THIS COLUMN
 - DO NOT OVERWRITE!
</t>
        </r>
      </text>
    </comment>
    <comment ref="M65" authorId="1" shapeId="0" xr:uid="{00000000-0006-0000-0C00-00001F000000}">
      <text>
        <r>
          <rPr>
            <sz val="10"/>
            <color indexed="81"/>
            <rFont val="Tahoma"/>
            <family val="2"/>
          </rPr>
          <t xml:space="preserve">CAUTION: FORMULAS IN THIS COLUMN
 - DO NOT OVERWRITE!
</t>
        </r>
      </text>
    </comment>
    <comment ref="M66" authorId="1" shapeId="0" xr:uid="{00000000-0006-0000-0C00-000020000000}">
      <text>
        <r>
          <rPr>
            <sz val="10"/>
            <color indexed="81"/>
            <rFont val="Tahoma"/>
            <family val="2"/>
          </rPr>
          <t xml:space="preserve">CAUTION: FORMULAS IN THIS COLUMN
 - DO NOT OVERWRITE!
</t>
        </r>
      </text>
    </comment>
    <comment ref="M67" authorId="1" shapeId="0" xr:uid="{00000000-0006-0000-0C00-000021000000}">
      <text>
        <r>
          <rPr>
            <sz val="10"/>
            <color indexed="81"/>
            <rFont val="Tahoma"/>
            <family val="2"/>
          </rPr>
          <t xml:space="preserve">CAUTION: FORMULAS IN THIS COLUMN
 - DO NOT OVERWRITE!
</t>
        </r>
      </text>
    </comment>
    <comment ref="M68" authorId="1" shapeId="0" xr:uid="{00000000-0006-0000-0C00-000022000000}">
      <text>
        <r>
          <rPr>
            <sz val="10"/>
            <color indexed="81"/>
            <rFont val="Tahoma"/>
            <family val="2"/>
          </rPr>
          <t xml:space="preserve">CAUTION: FORMULAS IN THIS COLUMN
 - DO NOT OVERWRITE!
</t>
        </r>
      </text>
    </comment>
    <comment ref="M69" authorId="1" shapeId="0" xr:uid="{00000000-0006-0000-0C00-000023000000}">
      <text>
        <r>
          <rPr>
            <sz val="10"/>
            <color indexed="81"/>
            <rFont val="Tahoma"/>
            <family val="2"/>
          </rPr>
          <t xml:space="preserve">CAUTION: FORMULAS IN THIS COLUMN
 - DO NOT OVERWRITE!
</t>
        </r>
      </text>
    </comment>
    <comment ref="M70" authorId="1" shapeId="0" xr:uid="{00000000-0006-0000-0C00-000024000000}">
      <text>
        <r>
          <rPr>
            <sz val="10"/>
            <color indexed="81"/>
            <rFont val="Tahoma"/>
            <family val="2"/>
          </rPr>
          <t xml:space="preserve">CAUTION: FORMULAS IN THIS COLUMN
 - DO NOT OVERWRITE!
</t>
        </r>
      </text>
    </comment>
    <comment ref="M71" authorId="1" shapeId="0" xr:uid="{00000000-0006-0000-0C00-000025000000}">
      <text>
        <r>
          <rPr>
            <sz val="10"/>
            <color indexed="81"/>
            <rFont val="Tahoma"/>
            <family val="2"/>
          </rPr>
          <t xml:space="preserve">CAUTION: FORMULAS IN THIS COLUMN
 - DO NOT OVERWRITE!
</t>
        </r>
      </text>
    </comment>
    <comment ref="M72" authorId="1" shapeId="0" xr:uid="{00000000-0006-0000-0C00-000026000000}">
      <text>
        <r>
          <rPr>
            <sz val="10"/>
            <color indexed="81"/>
            <rFont val="Tahoma"/>
            <family val="2"/>
          </rPr>
          <t xml:space="preserve">CAUTION: FORMULAS IN THIS COLUMN
 - DO NOT OVERWRITE!
</t>
        </r>
      </text>
    </comment>
    <comment ref="D73" authorId="0" shapeId="0" xr:uid="{00000000-0006-0000-0C00-000027000000}">
      <text>
        <r>
          <rPr>
            <sz val="9"/>
            <color indexed="81"/>
            <rFont val="Tahoma"/>
            <family val="2"/>
          </rPr>
          <t xml:space="preserve">Formula in this cell.
The unassigned fund balance will be reduced by non-spendable, restricted, committed and assigned fund balance.
</t>
        </r>
      </text>
    </comment>
    <comment ref="E73" authorId="0" shapeId="0" xr:uid="{00000000-0006-0000-0C00-000028000000}">
      <text>
        <r>
          <rPr>
            <sz val="9"/>
            <color indexed="81"/>
            <rFont val="Tahoma"/>
            <family val="2"/>
          </rPr>
          <t xml:space="preserve">Formula in this cell.
The unassigned fund balance will be reduced by non-spendable, restricted, committed and assigned fund balance.
</t>
        </r>
      </text>
    </comment>
    <comment ref="F73" authorId="0" shapeId="0" xr:uid="{00000000-0006-0000-0C00-000029000000}">
      <text>
        <r>
          <rPr>
            <sz val="9"/>
            <color indexed="81"/>
            <rFont val="Tahoma"/>
            <family val="2"/>
          </rPr>
          <t xml:space="preserve">
Formula in this cell.
The unassigned fund balance will be reduced by non-spendable, restricted, committed and assigned fund balance.
</t>
        </r>
      </text>
    </comment>
    <comment ref="G73" authorId="0" shapeId="0" xr:uid="{00000000-0006-0000-0C00-00002A000000}">
      <text>
        <r>
          <rPr>
            <sz val="9"/>
            <color indexed="81"/>
            <rFont val="Tahoma"/>
            <family val="2"/>
          </rPr>
          <t xml:space="preserve">Formula in this cell.
The unassigned fund balance will be reduced by non-spendable, restricted, committed and assigned fund balance.
</t>
        </r>
      </text>
    </comment>
    <comment ref="H73" authorId="0" shapeId="0" xr:uid="{00000000-0006-0000-0C00-00002B000000}">
      <text>
        <r>
          <rPr>
            <sz val="9"/>
            <color indexed="81"/>
            <rFont val="Tahoma"/>
            <family val="2"/>
          </rPr>
          <t xml:space="preserve">Formula in this cell.
The unassigned fund balance will be reduced by non-spendable, restricted, committed and assigned fund balance.
</t>
        </r>
      </text>
    </comment>
    <comment ref="I73" authorId="0" shapeId="0" xr:uid="{00000000-0006-0000-0C00-00002C000000}">
      <text>
        <r>
          <rPr>
            <sz val="9"/>
            <color indexed="81"/>
            <rFont val="Tahoma"/>
            <family val="2"/>
          </rPr>
          <t xml:space="preserve">Formula in this cell.
The unassigned fund balance will be reduced by non-spendable, restricted, committed and assigned fund balance.
</t>
        </r>
      </text>
    </comment>
    <comment ref="J73" authorId="0" shapeId="0" xr:uid="{00000000-0006-0000-0C00-00002D000000}">
      <text>
        <r>
          <rPr>
            <sz val="9"/>
            <color indexed="81"/>
            <rFont val="Tahoma"/>
            <family val="2"/>
          </rPr>
          <t xml:space="preserve">Formula in this cell.
The unassigned fund balance will be reduced by non-spendable, restricted, committed and assigned fund balance.
</t>
        </r>
      </text>
    </comment>
    <comment ref="K73" authorId="0" shapeId="0" xr:uid="{00000000-0006-0000-0C00-00002E000000}">
      <text>
        <r>
          <rPr>
            <sz val="9"/>
            <color indexed="81"/>
            <rFont val="Tahoma"/>
            <family val="2"/>
          </rPr>
          <t xml:space="preserve">Formula in this cell.
The unassigned fund balance will be reduced by non-spendable, restricted, committed and assigned fund balance.
</t>
        </r>
      </text>
    </comment>
    <comment ref="M73" authorId="1" shapeId="0" xr:uid="{00000000-0006-0000-0C00-00002F000000}">
      <text>
        <r>
          <rPr>
            <sz val="10"/>
            <color indexed="81"/>
            <rFont val="Tahoma"/>
            <family val="2"/>
          </rPr>
          <t xml:space="preserve">CAUTION: FORMULAS IN THIS COLUMN
 - DO NOT OVERWRITE!
</t>
        </r>
      </text>
    </comment>
    <comment ref="M80" authorId="1" shapeId="0" xr:uid="{00000000-0006-0000-0C00-000030000000}">
      <text>
        <r>
          <rPr>
            <sz val="10"/>
            <color indexed="81"/>
            <rFont val="Tahoma"/>
            <family val="2"/>
          </rPr>
          <t xml:space="preserve">CAUTION: FORMULAS IN THIS COLUMN
 - DO NOT OVERWRITE!
</t>
        </r>
      </text>
    </comment>
    <comment ref="L89" authorId="1" shapeId="0" xr:uid="{00000000-0006-0000-0C00-000031000000}">
      <text>
        <r>
          <rPr>
            <sz val="10"/>
            <color indexed="81"/>
            <rFont val="Tahoma"/>
            <family val="2"/>
          </rPr>
          <t xml:space="preserve">CAUTION: FORMULAS IN THIS COLUMN
 - DO NOT OVERWRITE!
</t>
        </r>
      </text>
    </comment>
    <comment ref="M96" authorId="1" shapeId="0" xr:uid="{00000000-0006-0000-0C00-000032000000}">
      <text>
        <r>
          <rPr>
            <sz val="10"/>
            <color indexed="81"/>
            <rFont val="Tahoma"/>
            <family val="2"/>
          </rPr>
          <t xml:space="preserve">This Cell should balance with Page 13 Cell B57, Page 14 Cell H59, BS Conv Cell L60 and OP Conv Q54 after the conversion pages are completed.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Erickson, Darla</author>
    <author>cm0140</author>
  </authors>
  <commentList>
    <comment ref="E7" authorId="0" shapeId="0" xr:uid="{00000000-0006-0000-0D00-000001000000}">
      <text>
        <r>
          <rPr>
            <sz val="9"/>
            <color indexed="81"/>
            <rFont val="Tahoma"/>
            <family val="2"/>
          </rPr>
          <t xml:space="preserve">The Fund # and Fund Name will auto fill by formula from page 15
</t>
        </r>
      </text>
    </comment>
    <comment ref="L11" authorId="1" shapeId="0" xr:uid="{00000000-0006-0000-0D00-000002000000}">
      <text>
        <r>
          <rPr>
            <b/>
            <sz val="10"/>
            <color indexed="81"/>
            <rFont val="Tahoma"/>
            <family val="2"/>
          </rPr>
          <t xml:space="preserve">CAUTION: FORMULAS IN THIS COLUMN
 - DO NOT OVERWRITE!
</t>
        </r>
        <r>
          <rPr>
            <sz val="10"/>
            <color indexed="81"/>
            <rFont val="Tahoma"/>
            <family val="2"/>
          </rPr>
          <t xml:space="preserve">
</t>
        </r>
      </text>
    </comment>
    <comment ref="M11" authorId="1" shapeId="0" xr:uid="{00000000-0006-0000-0D00-000003000000}">
      <text>
        <r>
          <rPr>
            <b/>
            <sz val="10"/>
            <color indexed="81"/>
            <rFont val="Tahoma"/>
            <family val="2"/>
          </rPr>
          <t xml:space="preserve">CAUTION: FORMULAS IN THIS COLUMN
 - DO NOT OVERWRITE!
</t>
        </r>
        <r>
          <rPr>
            <sz val="10"/>
            <color indexed="81"/>
            <rFont val="Tahoma"/>
            <family val="2"/>
          </rPr>
          <t xml:space="preserve">
</t>
        </r>
      </text>
    </comment>
    <comment ref="L23" authorId="1" shapeId="0" xr:uid="{00000000-0006-0000-0D00-000004000000}">
      <text>
        <r>
          <rPr>
            <b/>
            <sz val="10"/>
            <color indexed="81"/>
            <rFont val="Tahoma"/>
            <family val="2"/>
          </rPr>
          <t xml:space="preserve">CAUTION: FORMULAS IN THIS COLUMN
 - DO NOT OVERWRITE!
</t>
        </r>
        <r>
          <rPr>
            <sz val="10"/>
            <color indexed="81"/>
            <rFont val="Tahoma"/>
            <family val="2"/>
          </rPr>
          <t xml:space="preserve">
</t>
        </r>
      </text>
    </comment>
    <comment ref="M23" authorId="1" shapeId="0" xr:uid="{00000000-0006-0000-0D00-000005000000}">
      <text>
        <r>
          <rPr>
            <b/>
            <sz val="10"/>
            <color indexed="81"/>
            <rFont val="Tahoma"/>
            <family val="2"/>
          </rPr>
          <t>CAUTION: FORMULAS IN THIS COLUMN
 - DO NOT OVERWRITE!</t>
        </r>
        <r>
          <rPr>
            <sz val="10"/>
            <color indexed="81"/>
            <rFont val="Tahoma"/>
            <family val="2"/>
          </rPr>
          <t xml:space="preserve">
</t>
        </r>
      </text>
    </comment>
    <comment ref="L41" authorId="1" shapeId="0" xr:uid="{00000000-0006-0000-0D00-000006000000}">
      <text>
        <r>
          <rPr>
            <b/>
            <sz val="10"/>
            <color indexed="81"/>
            <rFont val="Tahoma"/>
            <family val="2"/>
          </rPr>
          <t>CAUTION: FORMULAS IN THIS COLUMN
 - DO NOT OVERWRITE!</t>
        </r>
        <r>
          <rPr>
            <sz val="10"/>
            <color indexed="81"/>
            <rFont val="Tahoma"/>
            <family val="2"/>
          </rPr>
          <t xml:space="preserve">
</t>
        </r>
      </text>
    </comment>
    <comment ref="M41" authorId="1" shapeId="0" xr:uid="{00000000-0006-0000-0D00-000007000000}">
      <text>
        <r>
          <rPr>
            <b/>
            <sz val="10"/>
            <color indexed="81"/>
            <rFont val="Tahoma"/>
            <family val="2"/>
          </rPr>
          <t xml:space="preserve">CAUTION: FORMULAS IN THIS COLUMN
 - DO NOT OVERWRITE!
</t>
        </r>
        <r>
          <rPr>
            <sz val="10"/>
            <color indexed="81"/>
            <rFont val="Tahoma"/>
            <family val="2"/>
          </rPr>
          <t xml:space="preserve">
</t>
        </r>
      </text>
    </comment>
    <comment ref="L54" authorId="1" shapeId="0" xr:uid="{00000000-0006-0000-0D00-000008000000}">
      <text>
        <r>
          <rPr>
            <sz val="10"/>
            <color indexed="81"/>
            <rFont val="Tahoma"/>
            <family val="2"/>
          </rPr>
          <t xml:space="preserve">CAUTION: FORMULAS IN THIS COLUMN
 - DO NOT OVERWRITE!
</t>
        </r>
      </text>
    </comment>
    <comment ref="M54" authorId="1" shapeId="0" xr:uid="{00000000-0006-0000-0D00-000009000000}">
      <text>
        <r>
          <rPr>
            <sz val="10"/>
            <color indexed="81"/>
            <rFont val="Tahoma"/>
            <family val="2"/>
          </rPr>
          <t xml:space="preserve">CAUTION: FORMULAS IN THIS COLUMN
 - DO NOT OVERWRITE!
</t>
        </r>
      </text>
    </comment>
    <comment ref="L55" authorId="1" shapeId="0" xr:uid="{D353FC0A-F937-4626-9056-394363A971A2}">
      <text>
        <r>
          <rPr>
            <sz val="10"/>
            <color indexed="81"/>
            <rFont val="Tahoma"/>
            <family val="2"/>
          </rPr>
          <t xml:space="preserve">CAUTION: FORMULAS IN THIS COLUMN
 - DO NOT OVERWRITE!
</t>
        </r>
      </text>
    </comment>
    <comment ref="L56" authorId="1" shapeId="0" xr:uid="{23966EF8-2656-40FE-99C8-A78B082D2C32}">
      <text>
        <r>
          <rPr>
            <sz val="10"/>
            <color indexed="81"/>
            <rFont val="Tahoma"/>
            <family val="2"/>
          </rPr>
          <t xml:space="preserve">CAUTION: FORMULAS IN THIS COLUMN
 - DO NOT OVERWRITE!
</t>
        </r>
      </text>
    </comment>
    <comment ref="L57" authorId="1" shapeId="0" xr:uid="{B6A3051B-DA85-445E-B0EA-502F83C4347E}">
      <text>
        <r>
          <rPr>
            <sz val="10"/>
            <color indexed="81"/>
            <rFont val="Tahoma"/>
            <family val="2"/>
          </rPr>
          <t xml:space="preserve">CAUTION: FORMULAS IN THIS COLUMN
 - DO NOT OVERWRITE!
</t>
        </r>
      </text>
    </comment>
    <comment ref="D60" authorId="1" shapeId="0" xr:uid="{00000000-0006-0000-0D00-00000A000000}">
      <text>
        <r>
          <rPr>
            <sz val="10"/>
            <color indexed="81"/>
            <rFont val="Tahoma"/>
            <family val="2"/>
          </rPr>
          <t xml:space="preserve">This Cell should balance with Page 15 Cell D74
</t>
        </r>
      </text>
    </comment>
    <comment ref="E60" authorId="1" shapeId="0" xr:uid="{00000000-0006-0000-0D00-00000B000000}">
      <text>
        <r>
          <rPr>
            <sz val="10"/>
            <color indexed="81"/>
            <rFont val="Tahoma"/>
            <family val="2"/>
          </rPr>
          <t xml:space="preserve">This Cell should balance with Page 15 Cell E74
</t>
        </r>
      </text>
    </comment>
    <comment ref="F60" authorId="1" shapeId="0" xr:uid="{00000000-0006-0000-0D00-00000C000000}">
      <text>
        <r>
          <rPr>
            <sz val="10"/>
            <color indexed="81"/>
            <rFont val="Tahoma"/>
            <family val="2"/>
          </rPr>
          <t xml:space="preserve">This Cell should balance with Page 15 Cell F74
</t>
        </r>
      </text>
    </comment>
    <comment ref="G60" authorId="1" shapeId="0" xr:uid="{00000000-0006-0000-0D00-00000D000000}">
      <text>
        <r>
          <rPr>
            <sz val="10"/>
            <color indexed="81"/>
            <rFont val="Tahoma"/>
            <family val="2"/>
          </rPr>
          <t xml:space="preserve">This Cell should balance with Page 15 Cell G74
</t>
        </r>
      </text>
    </comment>
    <comment ref="H60" authorId="1" shapeId="0" xr:uid="{00000000-0006-0000-0D00-00000E000000}">
      <text>
        <r>
          <rPr>
            <sz val="10"/>
            <color indexed="81"/>
            <rFont val="Tahoma"/>
            <family val="2"/>
          </rPr>
          <t xml:space="preserve">This Cell should balance with Page 15 Cell H74
</t>
        </r>
      </text>
    </comment>
    <comment ref="I60" authorId="1" shapeId="0" xr:uid="{00000000-0006-0000-0D00-00000F000000}">
      <text>
        <r>
          <rPr>
            <sz val="10"/>
            <color indexed="81"/>
            <rFont val="Tahoma"/>
            <family val="2"/>
          </rPr>
          <t xml:space="preserve">This Cell should balance with Page 15 Cell I74
</t>
        </r>
      </text>
    </comment>
    <comment ref="J60" authorId="1" shapeId="0" xr:uid="{00000000-0006-0000-0D00-000010000000}">
      <text>
        <r>
          <rPr>
            <sz val="10"/>
            <color indexed="81"/>
            <rFont val="Tahoma"/>
            <family val="2"/>
          </rPr>
          <t xml:space="preserve">This Cell should balance with Page 15 Cell J74
</t>
        </r>
      </text>
    </comment>
    <comment ref="K60" authorId="1" shapeId="0" xr:uid="{00000000-0006-0000-0D00-000011000000}">
      <text>
        <r>
          <rPr>
            <sz val="10"/>
            <color indexed="81"/>
            <rFont val="Tahoma"/>
            <family val="2"/>
          </rPr>
          <t xml:space="preserve">This Cell should balance with Page 15 Cell K74
</t>
        </r>
      </text>
    </comment>
    <comment ref="L60" authorId="1" shapeId="0" xr:uid="{00000000-0006-0000-0D00-000012000000}">
      <text>
        <r>
          <rPr>
            <sz val="10"/>
            <color indexed="81"/>
            <rFont val="Tahoma"/>
            <family val="2"/>
          </rPr>
          <t xml:space="preserve">This Cell should balance with Page 15 Cell L74
</t>
        </r>
      </text>
    </comment>
    <comment ref="M60" authorId="1" shapeId="0" xr:uid="{00000000-0006-0000-0D00-000013000000}">
      <text>
        <r>
          <rPr>
            <sz val="10"/>
            <color indexed="81"/>
            <rFont val="Tahoma"/>
            <family val="2"/>
          </rPr>
          <t xml:space="preserve">This Cell should balance with Page 15 Cell M74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cm0140</author>
  </authors>
  <commentList>
    <comment ref="C57" authorId="0" shapeId="0" xr:uid="{00000000-0006-0000-0E00-000001000000}">
      <text>
        <r>
          <rPr>
            <sz val="10"/>
            <color indexed="81"/>
            <rFont val="Tahoma"/>
            <family val="2"/>
          </rPr>
          <t xml:space="preserve">This cell should balance with Page 14 Cell H57
</t>
        </r>
      </text>
    </comment>
  </commentList>
</comments>
</file>

<file path=xl/sharedStrings.xml><?xml version="1.0" encoding="utf-8"?>
<sst xmlns="http://schemas.openxmlformats.org/spreadsheetml/2006/main" count="7990" uniqueCount="3365">
  <si>
    <t xml:space="preserve">    (Increase) decrease in accounts receivable</t>
  </si>
  <si>
    <t xml:space="preserve">    (Increase) decrease in intergovernmental receivables</t>
  </si>
  <si>
    <t xml:space="preserve">    (Increase) decrease in due from other funds</t>
  </si>
  <si>
    <t>61-62</t>
  </si>
  <si>
    <t>COMBINING STATEMENT OF CASH FLOWS</t>
  </si>
  <si>
    <t xml:space="preserve">  Management's Discussion and Analysis …………………………………………………………………………..</t>
  </si>
  <si>
    <t xml:space="preserve">       Statement of Activities ……………………………………………………………………………………………</t>
  </si>
  <si>
    <t xml:space="preserve">       Balance Sheet - Governmental Funds ………………………………………………………………………….</t>
  </si>
  <si>
    <t xml:space="preserve">       Statement of Revenues, Expenditures, and Changes in Fund Balances - Governmental Funds …………</t>
  </si>
  <si>
    <t xml:space="preserve">         Governmental Funds to the Statement of Activities ………………………………………………………….</t>
  </si>
  <si>
    <t xml:space="preserve">   Income (Loss) before contributions and transfers</t>
  </si>
  <si>
    <t xml:space="preserve">  Contracts/loans/notes payable</t>
  </si>
  <si>
    <t xml:space="preserve">     General government</t>
  </si>
  <si>
    <t xml:space="preserve">     Public safety</t>
  </si>
  <si>
    <t xml:space="preserve">     Public works</t>
  </si>
  <si>
    <t xml:space="preserve">     Public health</t>
  </si>
  <si>
    <t>STATEMENT OF CASH FLOWS</t>
  </si>
  <si>
    <t xml:space="preserve">  Cash received from customers</t>
  </si>
  <si>
    <t xml:space="preserve">  Cash paid to suppliers</t>
  </si>
  <si>
    <t xml:space="preserve">  Cash paid to employees</t>
  </si>
  <si>
    <t xml:space="preserve">  Cash received from interfund services provided</t>
  </si>
  <si>
    <t xml:space="preserve">  Cash paid for interfund services used</t>
  </si>
  <si>
    <t>CASH FLOWS FROM OPERATING ACTIVITIES</t>
  </si>
  <si>
    <t>CASH FLOWS FROM NONCAPITAL FINANCING ACTIVITIES</t>
  </si>
  <si>
    <t xml:space="preserve">  Transfers from (to) other funds</t>
  </si>
  <si>
    <t xml:space="preserve">  Advances from (to) other funds</t>
  </si>
  <si>
    <t xml:space="preserve">       Net cash provided (used) by capital and related financing activities</t>
  </si>
  <si>
    <t xml:space="preserve">  Capital contributions</t>
  </si>
  <si>
    <t xml:space="preserve">  Purchases/acquisition/construction of capital assets</t>
  </si>
  <si>
    <t xml:space="preserve">  Capital lease down payment</t>
  </si>
  <si>
    <t xml:space="preserve">  Proceeds from sales of capital assets</t>
  </si>
  <si>
    <t>CASH FLOWS FROM INVESTING ACTIVITIES</t>
  </si>
  <si>
    <t xml:space="preserve">  Proceeds from sales of investments</t>
  </si>
  <si>
    <t>GENERAL INFORMATION SECTION</t>
  </si>
  <si>
    <t xml:space="preserve">    General Information …………………………………………………………………………………….</t>
  </si>
  <si>
    <t xml:space="preserve">    SECTION</t>
  </si>
  <si>
    <t>GENERAL INFORMATION</t>
  </si>
  <si>
    <t xml:space="preserve">                   Accounts payable</t>
  </si>
  <si>
    <t xml:space="preserve">  Spectator recreation</t>
  </si>
  <si>
    <t xml:space="preserve"> Housing and Community Development:</t>
  </si>
  <si>
    <t xml:space="preserve">  Community public facility projects</t>
  </si>
  <si>
    <t xml:space="preserve">  Housing rehabilitation</t>
  </si>
  <si>
    <t xml:space="preserve">  Economic development</t>
  </si>
  <si>
    <t xml:space="preserve">  TSEP/Home/Infrastructure rehabilitation</t>
  </si>
  <si>
    <t xml:space="preserve"> Conservation of Natural Resources:</t>
  </si>
  <si>
    <t xml:space="preserve">  Soil conservation</t>
  </si>
  <si>
    <t xml:space="preserve">  Water quality control</t>
  </si>
  <si>
    <t>5.</t>
  </si>
  <si>
    <t>BOC SUPPLEMENT SCHEDULE</t>
  </si>
  <si>
    <t>sharing basis.</t>
  </si>
  <si>
    <t>Amount - Omit Cents</t>
  </si>
  <si>
    <t>Paid to local governments</t>
  </si>
  <si>
    <t>Paid to state</t>
  </si>
  <si>
    <t>Airports</t>
  </si>
  <si>
    <t>Libraries</t>
  </si>
  <si>
    <t>Health</t>
  </si>
  <si>
    <t>Local schools</t>
  </si>
  <si>
    <t>(Disclose here any instance of deficit fund equity balances and the reasons for such deficit)</t>
  </si>
  <si>
    <t>4.</t>
  </si>
  <si>
    <t>DETAILED NOTES ON ALL FUNDS</t>
  </si>
  <si>
    <t>Deposits and Investments</t>
  </si>
  <si>
    <t>GENERAL</t>
  </si>
  <si>
    <t>Judgement payable</t>
  </si>
  <si>
    <t>235100</t>
  </si>
  <si>
    <t>235200</t>
  </si>
  <si>
    <t xml:space="preserve">Installment purchase contract </t>
  </si>
  <si>
    <t>235400</t>
  </si>
  <si>
    <t>Notes/Loans/Intercap</t>
  </si>
  <si>
    <t>239000</t>
  </si>
  <si>
    <t>Compensated absences payable</t>
  </si>
  <si>
    <t>*Total assets must equal total debt payable.</t>
  </si>
  <si>
    <t>Beginning balance should equal with the ending balance of the previous fiscal year annual report and/or audit report.</t>
  </si>
  <si>
    <t>Page 73</t>
  </si>
  <si>
    <t>Adjust for gain (loss) on sale of capital assets</t>
  </si>
  <si>
    <t>Transfers In (Out)</t>
  </si>
  <si>
    <t>B.</t>
  </si>
  <si>
    <t xml:space="preserve">               such as insurance and data processing, to individual funds.  The net revenue of the </t>
  </si>
  <si>
    <t xml:space="preserve">                               Depreciation Expense</t>
  </si>
  <si>
    <t xml:space="preserve">                  Current assets</t>
  </si>
  <si>
    <t xml:space="preserve">    Adjustment to reflect the consolidations of internal service funds</t>
  </si>
  <si>
    <t xml:space="preserve">          activities related to enterprise funds</t>
  </si>
  <si>
    <t>Reconciliation to government-wide statement of activities:</t>
  </si>
  <si>
    <t xml:space="preserve">  Combining and Individual Fund Statements and Schedules:</t>
  </si>
  <si>
    <t xml:space="preserve">    Combining Statement of Revenues, Expenditures, and Changes in Fund Balances - Budget and</t>
  </si>
  <si>
    <t>TOTALS</t>
  </si>
  <si>
    <t>Taxes:</t>
  </si>
  <si>
    <t xml:space="preserve">   Property taxes</t>
  </si>
  <si>
    <t xml:space="preserve">   Local option taxes</t>
  </si>
  <si>
    <t>Total revenues</t>
  </si>
  <si>
    <t xml:space="preserve">  General business licenses</t>
  </si>
  <si>
    <t>1.  Class of county/city</t>
  </si>
  <si>
    <t>2.  Date of incorporation</t>
  </si>
  <si>
    <t>3.  County seat</t>
  </si>
  <si>
    <t>4.  Form of government</t>
  </si>
  <si>
    <t>5.  Population (most recent estimate)</t>
  </si>
  <si>
    <t>6.  Land area</t>
  </si>
  <si>
    <t>7.  Miles of roads/streets/alleys</t>
  </si>
  <si>
    <t>8.  Taxable valuation</t>
  </si>
  <si>
    <t>9.  Road taxable valuation (county)</t>
  </si>
  <si>
    <t>10. Number of water consumers</t>
  </si>
  <si>
    <t>11. Average daily water consumption</t>
  </si>
  <si>
    <t>12. Miles of water main</t>
  </si>
  <si>
    <t>13. Miles of sanitary and storm sewers</t>
  </si>
  <si>
    <t>14. Number of building permits issued</t>
  </si>
  <si>
    <t>15. Number of full-time employees</t>
  </si>
  <si>
    <t>B.  PROPERTY TAX MILL LEVIES -</t>
  </si>
  <si>
    <t>County/City/Town funds only (For fiscal year being reported)</t>
  </si>
  <si>
    <t xml:space="preserve">          In the Statement of Activities, the loss or gain on the sale or disposal of capital assets is </t>
  </si>
  <si>
    <t xml:space="preserve">                     Description</t>
  </si>
  <si>
    <t>173100</t>
  </si>
  <si>
    <t>Amount available G.O.debt</t>
  </si>
  <si>
    <t>173200</t>
  </si>
  <si>
    <t>Amount available S.I.D.debt</t>
  </si>
  <si>
    <t>174100</t>
  </si>
  <si>
    <t>Amount to be provided G.O. debt</t>
  </si>
  <si>
    <t>174200</t>
  </si>
  <si>
    <t>Amount to be provided S.I.D. debt</t>
  </si>
  <si>
    <t>174300</t>
  </si>
  <si>
    <t>Amount to be provided - other</t>
  </si>
  <si>
    <t>*TOTAL ASSETS</t>
  </si>
  <si>
    <t>231100</t>
  </si>
  <si>
    <t>Net change in fund balance</t>
  </si>
  <si>
    <t xml:space="preserve">   Capital outlay</t>
  </si>
  <si>
    <t>Account</t>
  </si>
  <si>
    <t>Number</t>
  </si>
  <si>
    <t>Description</t>
  </si>
  <si>
    <t>Other debits</t>
  </si>
  <si>
    <t xml:space="preserve">  Advances from other funds</t>
  </si>
  <si>
    <t>310000/ 363000</t>
  </si>
  <si>
    <t>Capital outlay</t>
  </si>
  <si>
    <t xml:space="preserve"> Internal Services</t>
  </si>
  <si>
    <t xml:space="preserve"> Miscellaneous</t>
  </si>
  <si>
    <t>381010/40</t>
  </si>
  <si>
    <t>311000/312000</t>
  </si>
  <si>
    <t xml:space="preserve">  Public health</t>
  </si>
  <si>
    <t xml:space="preserve">  Social/economic services</t>
  </si>
  <si>
    <t xml:space="preserve"> Proceeds from sale of bonds</t>
  </si>
  <si>
    <t>200-800</t>
  </si>
  <si>
    <t xml:space="preserve">  Public health services</t>
  </si>
  <si>
    <t>PROPRIETARY FUNDS</t>
  </si>
  <si>
    <t>Nonmajor</t>
  </si>
  <si>
    <t xml:space="preserve">Enterprise </t>
  </si>
  <si>
    <t>Totals</t>
  </si>
  <si>
    <t>Business-type Activities</t>
  </si>
  <si>
    <t xml:space="preserve">Internal </t>
  </si>
  <si>
    <t>Service</t>
  </si>
  <si>
    <t>Current Assets</t>
  </si>
  <si>
    <t>Noncurrent Assets</t>
  </si>
  <si>
    <t>Prepaid expense</t>
  </si>
  <si>
    <t>Capital assets - net of accumulated depreciation</t>
  </si>
  <si>
    <t>Current Liabilities</t>
  </si>
  <si>
    <t>Accounts payable</t>
  </si>
  <si>
    <t xml:space="preserve">      in the current period and therefore are not reported in the funds.</t>
  </si>
  <si>
    <t>STATEMENT OF REVENUES, EXPENDITURES, AND CHANGES IN FUND BALANCES</t>
  </si>
  <si>
    <t>REVENUES</t>
  </si>
  <si>
    <t>Licenses and permits</t>
  </si>
  <si>
    <t>Taxes/assessments</t>
  </si>
  <si>
    <t>Intergovernmental revenues</t>
  </si>
  <si>
    <t>Charges for services</t>
  </si>
  <si>
    <t>Fines and forfeitures</t>
  </si>
  <si>
    <t>Miscellaneous</t>
  </si>
  <si>
    <t>Investment and royalty earnings</t>
  </si>
  <si>
    <t>Total Revenues</t>
  </si>
  <si>
    <t>EXPENDITURES</t>
  </si>
  <si>
    <t>Current:</t>
  </si>
  <si>
    <t xml:space="preserve">  Public safety</t>
  </si>
  <si>
    <t xml:space="preserve">  Public works</t>
  </si>
  <si>
    <t xml:space="preserve">  Public health </t>
  </si>
  <si>
    <t xml:space="preserve">  Social and economic services</t>
  </si>
  <si>
    <t xml:space="preserve">  Culture and recreation</t>
  </si>
  <si>
    <t xml:space="preserve">  Housing and community development</t>
  </si>
  <si>
    <t xml:space="preserve">  Conservation of natural resources</t>
  </si>
  <si>
    <t xml:space="preserve">  Principal</t>
  </si>
  <si>
    <t xml:space="preserve">  Interest</t>
  </si>
  <si>
    <t>Total Expenditures</t>
  </si>
  <si>
    <t>OTHER FINANCING SOURCES (USES):</t>
  </si>
  <si>
    <t>Transfers In</t>
  </si>
  <si>
    <t>Transfers out</t>
  </si>
  <si>
    <t xml:space="preserve">  Economic Development</t>
  </si>
  <si>
    <t>Gain (Loss) on Sale of Capital Assets</t>
  </si>
  <si>
    <t>Total other financing sources (uses)</t>
  </si>
  <si>
    <t>Net change in fund balances</t>
  </si>
  <si>
    <t>Major Funds</t>
  </si>
  <si>
    <t>AND CHANGES IN FUND BALANCES OF GOVERNMENTAL FUNDS</t>
  </si>
  <si>
    <t>Due from other funds</t>
  </si>
  <si>
    <t>Due from other governments</t>
  </si>
  <si>
    <t xml:space="preserve">  Due to other governments</t>
  </si>
  <si>
    <t xml:space="preserve">  Due to other funds</t>
  </si>
  <si>
    <t>Page</t>
  </si>
  <si>
    <t>No.</t>
  </si>
  <si>
    <t>State and Federal Shared Revenues</t>
  </si>
  <si>
    <t>From OP Conversion Spreadsheet</t>
  </si>
  <si>
    <t>TOTAL GENERAL REVENUES</t>
  </si>
  <si>
    <t>Advances from other funds</t>
  </si>
  <si>
    <t xml:space="preserve">  Other accrued payables</t>
  </si>
  <si>
    <t xml:space="preserve">  Deposits payable</t>
  </si>
  <si>
    <t>INTRODUCTORY SECTION</t>
  </si>
  <si>
    <t>Total component units</t>
  </si>
  <si>
    <t>Total primary government</t>
  </si>
  <si>
    <t>General revenues:</t>
  </si>
  <si>
    <t xml:space="preserve">  Local option taxes</t>
  </si>
  <si>
    <t xml:space="preserve">  Property taxes</t>
  </si>
  <si>
    <t xml:space="preserve">  Licenses and permits</t>
  </si>
  <si>
    <t xml:space="preserve">  Unrestricted grants and contributions</t>
  </si>
  <si>
    <t xml:space="preserve">  Unrestricted investment earnings</t>
  </si>
  <si>
    <t xml:space="preserve">  Gain on sale of capital assets</t>
  </si>
  <si>
    <t>Transfers</t>
  </si>
  <si>
    <t>Total general revenues and transfers</t>
  </si>
  <si>
    <t>TABLE OF CONTENTS</t>
  </si>
  <si>
    <t>1-2</t>
  </si>
  <si>
    <t>FINANCIAL SECTION</t>
  </si>
  <si>
    <t>4-12</t>
  </si>
  <si>
    <t xml:space="preserve">  Basic Financial Statements:</t>
  </si>
  <si>
    <t xml:space="preserve">    Government-wide Financial Statements:</t>
  </si>
  <si>
    <t>Matured interest payable</t>
  </si>
  <si>
    <t>Judgments payable</t>
  </si>
  <si>
    <t>Contracts payable</t>
  </si>
  <si>
    <t xml:space="preserve">  Miscellaneous</t>
  </si>
  <si>
    <t>Licenses/Permits</t>
  </si>
  <si>
    <t>Intergovernmental</t>
  </si>
  <si>
    <t>Charges for Services</t>
  </si>
  <si>
    <t>Investment Earnings</t>
  </si>
  <si>
    <t>Taxes and Assessments</t>
  </si>
  <si>
    <t>Fines and Forfeitures</t>
  </si>
  <si>
    <t>General Government</t>
  </si>
  <si>
    <t>Social/Economic Services</t>
  </si>
  <si>
    <t>Culture/Recreation</t>
  </si>
  <si>
    <t>Housing/Community Development</t>
  </si>
  <si>
    <t>Interest on long-term debt</t>
  </si>
  <si>
    <t>PROGRAM REVENUES</t>
  </si>
  <si>
    <t>GENERAL REVENUES</t>
  </si>
  <si>
    <t>TOTAL PROGRAM REVENUES</t>
  </si>
  <si>
    <t>TOTAL ALL REVENUES</t>
  </si>
  <si>
    <t>Operating Grants and Contributions</t>
  </si>
  <si>
    <t>Capital Grants and Contributions</t>
  </si>
  <si>
    <t>Investment Type</t>
  </si>
  <si>
    <t>Fair Value</t>
  </si>
  <si>
    <t>$</t>
  </si>
  <si>
    <t>Repurchase Agreements</t>
  </si>
  <si>
    <t xml:space="preserve">  Justice court</t>
  </si>
  <si>
    <t xml:space="preserve">  City court </t>
  </si>
  <si>
    <t xml:space="preserve">  District court</t>
  </si>
  <si>
    <t xml:space="preserve"> General Government:</t>
  </si>
  <si>
    <t xml:space="preserve">  Legislative services</t>
  </si>
  <si>
    <t xml:space="preserve">  Executive services</t>
  </si>
  <si>
    <t xml:space="preserve">  Judicial services</t>
  </si>
  <si>
    <t xml:space="preserve">  Administrative services</t>
  </si>
  <si>
    <t xml:space="preserve">  Financial services</t>
  </si>
  <si>
    <t xml:space="preserve">  Elections</t>
  </si>
  <si>
    <t xml:space="preserve">  Legal services</t>
  </si>
  <si>
    <t xml:space="preserve">  Facilities administration</t>
  </si>
  <si>
    <t xml:space="preserve">  Civil defense</t>
  </si>
  <si>
    <t xml:space="preserve">  Emergency services</t>
  </si>
  <si>
    <t xml:space="preserve"> Public Works:</t>
  </si>
  <si>
    <t xml:space="preserve">  Public works administration</t>
  </si>
  <si>
    <t xml:space="preserve">  Road and street services</t>
  </si>
  <si>
    <t xml:space="preserve">  Airport</t>
  </si>
  <si>
    <t xml:space="preserve">  Transit systems</t>
  </si>
  <si>
    <t xml:space="preserve">  Water utilities</t>
  </si>
  <si>
    <t xml:space="preserve">  Sewer utilities</t>
  </si>
  <si>
    <t xml:space="preserve">  Solid waste services</t>
  </si>
  <si>
    <t xml:space="preserve">  Weed control</t>
  </si>
  <si>
    <t xml:space="preserve">  Central shop services</t>
  </si>
  <si>
    <t xml:space="preserve"> Public Health:</t>
  </si>
  <si>
    <t>Add net adjustments made to capital assets in the GFAAG (i.e. donated capital assets &amp; other adjustments to inventory)</t>
  </si>
  <si>
    <t>Welfare</t>
  </si>
  <si>
    <r>
      <t>Salaries and Wages</t>
    </r>
    <r>
      <rPr>
        <sz val="10"/>
        <rFont val="Arial"/>
        <family val="2"/>
      </rPr>
      <t xml:space="preserve"> - Report here the total salaries and wages paid to all employees of your</t>
    </r>
  </si>
  <si>
    <t>government before deductions for social security, retirement, etc.  Include also salaries and wages</t>
  </si>
  <si>
    <t>paid to employees of any utility owned and operated by your government.</t>
  </si>
  <si>
    <t>Amount - Omit cents</t>
  </si>
  <si>
    <t>Debt outstanding</t>
  </si>
  <si>
    <t>A.  Long-term debt outstanding, issued and retired</t>
  </si>
  <si>
    <t>REVENUE ANALYSIS WORKSHEET</t>
  </si>
  <si>
    <t>Bonds during the fiscal year</t>
  </si>
  <si>
    <t>3.</t>
  </si>
  <si>
    <t>COMPLIANCE AND ACCOUNTABILITY</t>
  </si>
  <si>
    <t>Budgetary Information</t>
  </si>
  <si>
    <t>Account Number</t>
  </si>
  <si>
    <t>FROM GOVERNMENTAL FUNDS</t>
  </si>
  <si>
    <t>Remove Capital Outlay Purchases</t>
  </si>
  <si>
    <t>___________________________________________________________________________________________________________</t>
  </si>
  <si>
    <t>Total Operating Expenses</t>
  </si>
  <si>
    <r>
      <t xml:space="preserve">3 - Remote - </t>
    </r>
    <r>
      <rPr>
        <sz val="10"/>
        <rFont val="Arial"/>
        <family val="2"/>
      </rPr>
      <t>The chance of the future event or events occurring is slight.</t>
    </r>
  </si>
  <si>
    <t>2.</t>
  </si>
  <si>
    <t xml:space="preserve">     Conservation of Natural Resources</t>
  </si>
  <si>
    <t xml:space="preserve">     Miscellaneous</t>
  </si>
  <si>
    <t>Total governmental activities</t>
  </si>
  <si>
    <t xml:space="preserve">  Business-type activities:</t>
  </si>
  <si>
    <t>Total business-type activities</t>
  </si>
  <si>
    <t>Component Units:</t>
  </si>
  <si>
    <t>RECONCILIATION OF GOVERNMENT-WIDE AND FUND FINANCIAL STATEMENTS</t>
  </si>
  <si>
    <t>Public administrator</t>
  </si>
  <si>
    <t>Clerk of district court</t>
  </si>
  <si>
    <t>FUNCTION</t>
  </si>
  <si>
    <t>COST</t>
  </si>
  <si>
    <t>EXPECTED USEFUL LIFE</t>
  </si>
  <si>
    <t>ANNUAL DEPRECIATION (STRAIGHT LINE)</t>
  </si>
  <si>
    <t xml:space="preserve">  Letter of Transmittal ………………………………………………………………………………………………….</t>
  </si>
  <si>
    <t>Amount</t>
  </si>
  <si>
    <t>E.</t>
  </si>
  <si>
    <t>Purpose</t>
  </si>
  <si>
    <t>Date</t>
  </si>
  <si>
    <t>Interest</t>
  </si>
  <si>
    <t>Bonds</t>
  </si>
  <si>
    <t>Outstanding</t>
  </si>
  <si>
    <t>Annual</t>
  </si>
  <si>
    <t>RECONCILIATION OF THE STATEMENT OF REVENUES, EXPENDITURES,</t>
  </si>
  <si>
    <t>_________Fund -  ___________________________________________________________________________________________</t>
  </si>
  <si>
    <t>-66-</t>
  </si>
  <si>
    <t xml:space="preserve">    Statement of Revenues, Expenditures and Changes in Fund Balance - Budget and Actual - </t>
  </si>
  <si>
    <t>TO THE STATEMENT OF ACTIVITIES</t>
  </si>
  <si>
    <t xml:space="preserve">          Governmental funds report capital outlays as expenditures while governmental activities </t>
  </si>
  <si>
    <t>Total cash all funds</t>
  </si>
  <si>
    <t xml:space="preserve">  Subsidies from taxes and other governments</t>
  </si>
  <si>
    <t xml:space="preserve">              report depreciation expense to allocate those expenditures over the life of the assets:</t>
  </si>
  <si>
    <t>Due to other funds/governments</t>
  </si>
  <si>
    <t xml:space="preserve">  Transfers in (out)</t>
  </si>
  <si>
    <t>Bonds issued</t>
  </si>
  <si>
    <t>Discount on bonds issued</t>
  </si>
  <si>
    <t xml:space="preserve"> Bonds issued</t>
  </si>
  <si>
    <t>Business-type activities capital assets net</t>
  </si>
  <si>
    <t>INTANGIBLES/WORKS OF ART:</t>
  </si>
  <si>
    <t>INTANGIBLES/WORKS OF ART</t>
  </si>
  <si>
    <t>TOTAL INTANGIBLES/WORKS OF ART</t>
  </si>
  <si>
    <t xml:space="preserve">  Alcoholic beverage licenses</t>
  </si>
  <si>
    <t xml:space="preserve">  Animal licenses</t>
  </si>
  <si>
    <t xml:space="preserve">  Building permits</t>
  </si>
  <si>
    <t xml:space="preserve">  Other permits</t>
  </si>
  <si>
    <t xml:space="preserve">  Federal grants</t>
  </si>
  <si>
    <t xml:space="preserve">  Federal shared revenues</t>
  </si>
  <si>
    <t xml:space="preserve">  State grants</t>
  </si>
  <si>
    <t xml:space="preserve">  State shared revenues</t>
  </si>
  <si>
    <t>Intergovernmental revenue (See supplemental section for detail)</t>
  </si>
  <si>
    <t xml:space="preserve">  General government</t>
  </si>
  <si>
    <t>Inventory</t>
  </si>
  <si>
    <t>Tag No.</t>
  </si>
  <si>
    <t>year depreciation</t>
  </si>
  <si>
    <t>Adjustments for</t>
  </si>
  <si>
    <t>Fund Bal:</t>
  </si>
  <si>
    <t>Page 15</t>
  </si>
  <si>
    <t>equals</t>
  </si>
  <si>
    <t>Page 16</t>
  </si>
  <si>
    <t>Cell M54</t>
  </si>
  <si>
    <t>Govern.</t>
  </si>
  <si>
    <t xml:space="preserve">Page 13 </t>
  </si>
  <si>
    <t>Cell B57</t>
  </si>
  <si>
    <t>Page 14</t>
  </si>
  <si>
    <t>Cell H59</t>
  </si>
  <si>
    <t>Cell M77</t>
  </si>
  <si>
    <t>Assets:</t>
  </si>
  <si>
    <t xml:space="preserve">and </t>
  </si>
  <si>
    <t>BS conv</t>
  </si>
  <si>
    <t>Cell H55</t>
  </si>
  <si>
    <t>OP Conv</t>
  </si>
  <si>
    <t>Cell Q50</t>
  </si>
  <si>
    <t>Page 17</t>
  </si>
  <si>
    <t>Cell C57</t>
  </si>
  <si>
    <t>Changes:</t>
  </si>
  <si>
    <t>(won't if contributed capital)</t>
  </si>
  <si>
    <t>Enterprise</t>
  </si>
  <si>
    <t>Cell I59</t>
  </si>
  <si>
    <t xml:space="preserve">equals </t>
  </si>
  <si>
    <t>Page 18</t>
  </si>
  <si>
    <t>Page 19</t>
  </si>
  <si>
    <t>Cell H44</t>
  </si>
  <si>
    <t>Cell I55</t>
  </si>
  <si>
    <t>Cell H49</t>
  </si>
  <si>
    <t>Revenues:</t>
  </si>
  <si>
    <t>Rev Analysis M8 &amp; M36</t>
  </si>
  <si>
    <t xml:space="preserve">Page 14 </t>
  </si>
  <si>
    <t>Total revenues in Cells D24, E24, F24 equals Rev Analysis Cell M22</t>
  </si>
  <si>
    <t xml:space="preserve">Enterprise revenues must equal operating + nonoperating revenues on Page 19 </t>
  </si>
  <si>
    <t>C.</t>
  </si>
  <si>
    <t>Notes/loans/intercap issued</t>
  </si>
  <si>
    <t xml:space="preserve"> Notes/loans/intercap issued</t>
  </si>
  <si>
    <t>Excess of expenditures over appropriations</t>
  </si>
  <si>
    <t>_____________________________________________________________________________________________________________________</t>
  </si>
  <si>
    <t>Deficit fund equity</t>
  </si>
  <si>
    <t xml:space="preserve"> Other Supplementary Information:</t>
  </si>
  <si>
    <t xml:space="preserve">  Records administration</t>
  </si>
  <si>
    <t>TOTAL GENERAL PLANT</t>
  </si>
  <si>
    <t>GRAND TOTAL</t>
  </si>
  <si>
    <t>Business-type activities:</t>
  </si>
  <si>
    <t>General plant</t>
  </si>
  <si>
    <t>Source of supply</t>
  </si>
  <si>
    <t>Pumping plant</t>
  </si>
  <si>
    <t>Treatment plant</t>
  </si>
  <si>
    <t>Transmission and distribution</t>
  </si>
  <si>
    <t>Capital assets - cont.</t>
  </si>
  <si>
    <t xml:space="preserve">                internal service funds is reported with the governmental activities of the government-wide</t>
  </si>
  <si>
    <t xml:space="preserve">                depreciation expense</t>
  </si>
  <si>
    <t xml:space="preserve">                statement of activities net of the amounts allocated to business-type activities and </t>
  </si>
  <si>
    <t>ADDITIONS:</t>
  </si>
  <si>
    <t>41A</t>
  </si>
  <si>
    <t>44A</t>
  </si>
  <si>
    <t>29X</t>
  </si>
  <si>
    <t>29C</t>
  </si>
  <si>
    <t>29B</t>
  </si>
  <si>
    <t>39X</t>
  </si>
  <si>
    <t>39B</t>
  </si>
  <si>
    <t>39C</t>
  </si>
  <si>
    <t>41X</t>
  </si>
  <si>
    <t>41C</t>
  </si>
  <si>
    <t>41B</t>
  </si>
  <si>
    <t>44X</t>
  </si>
  <si>
    <t>44B</t>
  </si>
  <si>
    <t>44C</t>
  </si>
  <si>
    <t>61V</t>
  </si>
  <si>
    <t>64V</t>
  </si>
  <si>
    <t>W61</t>
  </si>
  <si>
    <t>W01</t>
  </si>
  <si>
    <t>W31</t>
  </si>
  <si>
    <t>L79</t>
  </si>
  <si>
    <t>L89</t>
  </si>
  <si>
    <t xml:space="preserve">     Social and economic services</t>
  </si>
  <si>
    <t xml:space="preserve">     Culture and recreation</t>
  </si>
  <si>
    <t>Reconciliation of operating income to net cash provided (used by operating activities:</t>
  </si>
  <si>
    <t xml:space="preserve">  Operating income</t>
  </si>
  <si>
    <t xml:space="preserve">  Adjustments to reconcile operating income to net cash provided (used) by operating activities</t>
  </si>
  <si>
    <t xml:space="preserve">    Depreciation expense</t>
  </si>
  <si>
    <t xml:space="preserve">    (Increase) Decrease in accounts receivable</t>
  </si>
  <si>
    <t xml:space="preserve">    (Increase) Decrease in intergovernmental receivables</t>
  </si>
  <si>
    <t xml:space="preserve">    Increase in allowance for uncollectible accounts</t>
  </si>
  <si>
    <t xml:space="preserve">    (Increase) decrease in inventories</t>
  </si>
  <si>
    <t xml:space="preserve">    (Increase) decrease in prepaid items</t>
  </si>
  <si>
    <t xml:space="preserve">    Increase (decrease) in customer deposits</t>
  </si>
  <si>
    <t xml:space="preserve">    Increase (decrease) in accounts payable</t>
  </si>
  <si>
    <t xml:space="preserve">    Increase (decrease) in compensated absences pay.</t>
  </si>
  <si>
    <t xml:space="preserve">    Increase (decrease) in intergovernmental payables</t>
  </si>
  <si>
    <r>
      <t xml:space="preserve">2 - Reasonably possible - </t>
    </r>
    <r>
      <rPr>
        <sz val="10"/>
        <rFont val="Arial"/>
        <family val="2"/>
      </rPr>
      <t>The chance of the future event or events occurring is more than remote but less than likely.</t>
    </r>
  </si>
  <si>
    <r>
      <t>Intergovernmental expenditures</t>
    </r>
    <r>
      <rPr>
        <sz val="10"/>
        <rFont val="Arial"/>
        <family val="2"/>
      </rPr>
      <t xml:space="preserve"> - Of the expenditures reported, detail below those expenditures made to other governments on a cost-</t>
    </r>
  </si>
  <si>
    <t xml:space="preserve">  Cemetery services</t>
  </si>
  <si>
    <t xml:space="preserve">   Bond Indenture Requirements</t>
  </si>
  <si>
    <t xml:space="preserve">           Some expenses reported in the Statement of Activities do not require  the use of</t>
  </si>
  <si>
    <t xml:space="preserve">               current financial resources and therefore are not reported as expenditures in </t>
  </si>
  <si>
    <t xml:space="preserve">               governmental funds</t>
  </si>
  <si>
    <t xml:space="preserve">                              Accrued compensated absenses</t>
  </si>
  <si>
    <t>Debits</t>
  </si>
  <si>
    <t>Net change in fund balances - total governmental funds  (page 16 )</t>
  </si>
  <si>
    <t>Capital assets being depreciated (net of accumulated depreciation)</t>
  </si>
  <si>
    <t xml:space="preserve">  Infrastructure</t>
  </si>
  <si>
    <t xml:space="preserve">  Buildings</t>
  </si>
  <si>
    <t xml:space="preserve">  Infrastructure (utility systems)</t>
  </si>
  <si>
    <t>Reclassify short-term portion of long-term liabilities</t>
  </si>
  <si>
    <t>Amount -- Omit cents</t>
  </si>
  <si>
    <t>Issued</t>
  </si>
  <si>
    <t>Retired</t>
  </si>
  <si>
    <t>General Obligation</t>
  </si>
  <si>
    <t>Revenue bonds</t>
  </si>
  <si>
    <t xml:space="preserve">  Animal control services</t>
  </si>
  <si>
    <t xml:space="preserve">    Increase (decrease) in due to other funds</t>
  </si>
  <si>
    <t xml:space="preserve">                    Total adjustments</t>
  </si>
  <si>
    <t xml:space="preserve">   Due within one year</t>
  </si>
  <si>
    <t xml:space="preserve">   Land</t>
  </si>
  <si>
    <t xml:space="preserve">   Construction in progress</t>
  </si>
  <si>
    <t xml:space="preserve">  Land</t>
  </si>
  <si>
    <t xml:space="preserve">  Construction in progress</t>
  </si>
  <si>
    <t xml:space="preserve">  Improvements other than buildings</t>
  </si>
  <si>
    <t xml:space="preserve">  Machinery and equipment</t>
  </si>
  <si>
    <t xml:space="preserve">     Less:  accumulated depreciation</t>
  </si>
  <si>
    <t>Capital assets:</t>
  </si>
  <si>
    <t>Buildings and system</t>
  </si>
  <si>
    <t>ENTITY-WIDE STATEMENT OF ACTIVITY - OPERATING STATEMENT CONVERSION WORKSHEET</t>
  </si>
  <si>
    <t xml:space="preserve">          Internal service funds are used by management to charge the costs of certain activities, </t>
  </si>
  <si>
    <t>Accounts/other receivables - (net of allowance for uncollectibles)</t>
  </si>
  <si>
    <t>Accounts/other receivables (net of allowance for uncollectibles)</t>
  </si>
  <si>
    <t>Police Judge</t>
  </si>
  <si>
    <t>Utility billing/collection clerk</t>
  </si>
  <si>
    <t>-3-</t>
  </si>
  <si>
    <t>Reporting Entity</t>
  </si>
  <si>
    <t>G.O. bonds payable</t>
  </si>
  <si>
    <t>231200</t>
  </si>
  <si>
    <t>DNRC bonds (loans) payable</t>
  </si>
  <si>
    <t>231400</t>
  </si>
  <si>
    <t>S.I.D. bonds payable</t>
  </si>
  <si>
    <t xml:space="preserve">    S.I.D. #</t>
  </si>
  <si>
    <t>234000</t>
  </si>
  <si>
    <t>Trust Funds</t>
  </si>
  <si>
    <t>Pension</t>
  </si>
  <si>
    <t>(7000-7005)</t>
  </si>
  <si>
    <t>(7006-7009)</t>
  </si>
  <si>
    <t>Private Purpose</t>
  </si>
  <si>
    <t>(7010-7099)</t>
  </si>
  <si>
    <t>(7100-7999)</t>
  </si>
  <si>
    <t>Investment</t>
  </si>
  <si>
    <t>TOTAL MACHINERY/EQUIPMENT</t>
  </si>
  <si>
    <t>SOURCE OF SUPPLY</t>
  </si>
  <si>
    <t>TOTAL SOURCE OF SUPPLY</t>
  </si>
  <si>
    <t>PUMPING PLANT</t>
  </si>
  <si>
    <t>TOTAL PUMPING PLANT</t>
  </si>
  <si>
    <t>TREATMENT PLANT</t>
  </si>
  <si>
    <t>TOTAL TREATMENT PLANT</t>
  </si>
  <si>
    <t>TRANSMISSION/DISTRIBUTION</t>
  </si>
  <si>
    <t>TOTAL TRANSMISSION/DISTRIBUTION</t>
  </si>
  <si>
    <t>GENERAL PLANT</t>
  </si>
  <si>
    <r>
      <t>1 - Probable</t>
    </r>
    <r>
      <rPr>
        <sz val="10"/>
        <rFont val="Arial"/>
        <family val="2"/>
      </rPr>
      <t xml:space="preserve"> - The future event or events are likely to occur.</t>
    </r>
  </si>
  <si>
    <t xml:space="preserve"> Prior period adjustments</t>
  </si>
  <si>
    <t xml:space="preserve"> Rents and leases</t>
  </si>
  <si>
    <t xml:space="preserve"> Other miscellaneous revenue</t>
  </si>
  <si>
    <t xml:space="preserve"> Contributions/donations</t>
  </si>
  <si>
    <t xml:space="preserve"> Public works charges</t>
  </si>
  <si>
    <t xml:space="preserve"> Planning fees</t>
  </si>
  <si>
    <t xml:space="preserve"> Miscellaneous collections</t>
  </si>
  <si>
    <t>FUND #/NAME</t>
  </si>
  <si>
    <t>LETTER OF TRANSMITTAL</t>
  </si>
  <si>
    <t>-1-</t>
  </si>
  <si>
    <t>LETTER OF TRANSMITTAL  - CONT.</t>
  </si>
  <si>
    <t>-2-</t>
  </si>
  <si>
    <t>Attorney</t>
  </si>
  <si>
    <t>Auditor</t>
  </si>
  <si>
    <t>Clerk and recorder</t>
  </si>
  <si>
    <t>Coroner</t>
  </si>
  <si>
    <t>Depreciation</t>
  </si>
  <si>
    <t>Year of</t>
  </si>
  <si>
    <t>Useful</t>
  </si>
  <si>
    <t>Prior to</t>
  </si>
  <si>
    <t>-72-</t>
  </si>
  <si>
    <t>-73-</t>
  </si>
  <si>
    <t>-74-</t>
  </si>
  <si>
    <t xml:space="preserve">    Combining Statement of Cash Flows - Nonmajor Enterprise Funds …………………………………………</t>
  </si>
  <si>
    <t xml:space="preserve">      Enterprise Funds …………………………………………………………………………………………………</t>
  </si>
  <si>
    <t>GENERAL INFRASTRUCTURE:</t>
  </si>
  <si>
    <t>TOTAL INFRASTRUCTURE</t>
  </si>
  <si>
    <t>Warrants payable</t>
  </si>
  <si>
    <t>Tax revenue</t>
  </si>
  <si>
    <t>Intergovernmental revenue</t>
  </si>
  <si>
    <t>Miscellaneous revenue</t>
  </si>
  <si>
    <t>Investment earnings</t>
  </si>
  <si>
    <t>Contributions to pension plan</t>
  </si>
  <si>
    <t>Contributions to investment trust</t>
  </si>
  <si>
    <t>Total Additions</t>
  </si>
  <si>
    <t>DEDUCTIONS:</t>
  </si>
  <si>
    <t xml:space="preserve">       Actual - Major Special Revenue Funds …………………………………………………………………………</t>
  </si>
  <si>
    <t xml:space="preserve">    Combining Balance Sheet - Nonmajor Special Revenue Funds ……………………………………………….</t>
  </si>
  <si>
    <t xml:space="preserve">      Actual - Nonmajor Special Revenue Funds ……………………………………………………………………..</t>
  </si>
  <si>
    <t xml:space="preserve">    Combining Balance Sheet - Nonmajor Debt Service Funds ……………………………………………………</t>
  </si>
  <si>
    <t xml:space="preserve">      Actual - Nonmajor Debt Service Funds ………………………………………………………………………….</t>
  </si>
  <si>
    <t xml:space="preserve">    Combining Balance Sheet - Nonmajor Capital Projects Funds …………………………………………………</t>
  </si>
  <si>
    <t xml:space="preserve">      Actual - Nonmajor Capital Projects Funds ………………………………………………………………………</t>
  </si>
  <si>
    <t xml:space="preserve">    Combining Balance Sheet - Permanent Funds ………………………………………………………………….</t>
  </si>
  <si>
    <t xml:space="preserve">      Service Funds ……………………………………………………………………………………………………..</t>
  </si>
  <si>
    <t xml:space="preserve">    Combining Statement of Cash Flows - Internal Service Funds …………………………………………………</t>
  </si>
  <si>
    <t>M01</t>
  </si>
  <si>
    <t>Due from</t>
  </si>
  <si>
    <t>Due to</t>
  </si>
  <si>
    <t>Total Due From Other Funds</t>
  </si>
  <si>
    <t>DETAILED NOTES ON ALL FUNDS - cont.</t>
  </si>
  <si>
    <t>Capital assets</t>
  </si>
  <si>
    <t>Governmental activities:</t>
  </si>
  <si>
    <t>Beginning</t>
  </si>
  <si>
    <t>Balance</t>
  </si>
  <si>
    <t>Increases</t>
  </si>
  <si>
    <t>Decreases</t>
  </si>
  <si>
    <t>Ending</t>
  </si>
  <si>
    <t>Capital assets not being depreciated</t>
  </si>
  <si>
    <t>Land</t>
  </si>
  <si>
    <t>Construction in progress</t>
  </si>
  <si>
    <t>Total capital assets not being depreciated</t>
  </si>
  <si>
    <t>Capital assets being depreciated</t>
  </si>
  <si>
    <t>Improvements other than buildings</t>
  </si>
  <si>
    <t>Machinery and equipment</t>
  </si>
  <si>
    <t>Infrastructure</t>
  </si>
  <si>
    <t>Total capital assets being depreciated</t>
  </si>
  <si>
    <t>Less accumulated depreciation for:</t>
  </si>
  <si>
    <t>Total accumulated depreciation</t>
  </si>
  <si>
    <t>Governmental activities capital assets net</t>
  </si>
  <si>
    <t>WATER ENTERPRISE DEPRECIATION SCHEDULE</t>
  </si>
  <si>
    <t>ADJUSTED AMOUNT FOR ENTITY-WIDE STATEMENTS</t>
  </si>
  <si>
    <t xml:space="preserve">  Reserved (Restricted) for:</t>
  </si>
  <si>
    <t>All inventories are valued at cost.  Inventories are recorded as expenditures when purchased (when consumed).</t>
  </si>
  <si>
    <t>Accumulated</t>
  </si>
  <si>
    <t>Net</t>
  </si>
  <si>
    <t>Purchase</t>
  </si>
  <si>
    <t>Cost</t>
  </si>
  <si>
    <t>Life</t>
  </si>
  <si>
    <t>Value</t>
  </si>
  <si>
    <t>n/a</t>
  </si>
  <si>
    <t>IMPROVEMENTS</t>
  </si>
  <si>
    <t>MACHINERY/EQUIPMENT</t>
  </si>
  <si>
    <t>ACCUM. DEPRE.</t>
  </si>
  <si>
    <t>NET CARRYING VALUE</t>
  </si>
  <si>
    <t>N/A</t>
  </si>
  <si>
    <t>BUILDINGS:</t>
  </si>
  <si>
    <t>TOTAL BUILDINGS</t>
  </si>
  <si>
    <t>IMPROVEMENTS OTHER THAN:</t>
  </si>
  <si>
    <t>TOTAL IMPROVEMENTS</t>
  </si>
  <si>
    <t>MACHINERY/EQUIPMENT:</t>
  </si>
  <si>
    <t>TOTAL MACHINERY/EQUIP</t>
  </si>
  <si>
    <t>900-950</t>
  </si>
  <si>
    <t>GASB NO. 34 ENTITY-WIDE STATEMENT COMPOSITION SPREADSHEET</t>
  </si>
  <si>
    <t>FROM GOVERNMENTAL FUND B/S</t>
  </si>
  <si>
    <t>Deposits payable</t>
  </si>
  <si>
    <t>Bonds payable</t>
  </si>
  <si>
    <t>Advance from other funds</t>
  </si>
  <si>
    <t>Contracts/loans/notes payable</t>
  </si>
  <si>
    <t>Compensated absences</t>
  </si>
  <si>
    <t>Closure/postclosure care costs</t>
  </si>
  <si>
    <t>Total Current Liabilities</t>
  </si>
  <si>
    <t>Total Noncurrent Liabilities</t>
  </si>
  <si>
    <t>Total Noncurrent Assets</t>
  </si>
  <si>
    <t>Total Current Assets</t>
  </si>
  <si>
    <t>Major Enterprise Funds</t>
  </si>
  <si>
    <t>OPERATING REVENUES</t>
  </si>
  <si>
    <t xml:space="preserve">  Charges for services</t>
  </si>
  <si>
    <t xml:space="preserve">  Miscellaneous revenues</t>
  </si>
  <si>
    <t xml:space="preserve">  Special assessments</t>
  </si>
  <si>
    <t>Total Operating Revenues</t>
  </si>
  <si>
    <t>OPERATING EXPENSES</t>
  </si>
  <si>
    <t xml:space="preserve">  Personal services</t>
  </si>
  <si>
    <t xml:space="preserve">  Supplies</t>
  </si>
  <si>
    <t xml:space="preserve">  Purchased services</t>
  </si>
  <si>
    <t xml:space="preserve">  Building materials</t>
  </si>
  <si>
    <t xml:space="preserve">  Fixed charges</t>
  </si>
  <si>
    <t xml:space="preserve">  Loss/Bad debt expense</t>
  </si>
  <si>
    <t>NONOPERATING REVENUES (EXPENSES)</t>
  </si>
  <si>
    <t xml:space="preserve">  Taxes/assessment revenue</t>
  </si>
  <si>
    <t xml:space="preserve">  Licenses/permits revenue</t>
  </si>
  <si>
    <t>Excess of revenues over (under)expenditures</t>
  </si>
  <si>
    <t>Excess of revenues over (under) expenditures</t>
  </si>
  <si>
    <t>Excess of revenues (under)           expenditures</t>
  </si>
  <si>
    <t xml:space="preserve">Grants and </t>
  </si>
  <si>
    <t>Capital contributions</t>
  </si>
  <si>
    <t>FIDUCIARY FUNDS</t>
  </si>
  <si>
    <t>Receivables:</t>
  </si>
  <si>
    <t>Interest receivable</t>
  </si>
  <si>
    <t>Investments (at fair value)</t>
  </si>
  <si>
    <t>CASH FLOWS FROM CAPITAL AND RELATED FINANCING ACTIVITIES</t>
  </si>
  <si>
    <t>Net cash provided (used) by operating activities</t>
  </si>
  <si>
    <t>Net increase (decrease) in cash and cash equivalents</t>
  </si>
  <si>
    <t xml:space="preserve">       Net cash provided (used) by operating activities</t>
  </si>
  <si>
    <t>Noncash investing, capital, and financing activities:</t>
  </si>
  <si>
    <t xml:space="preserve">   Borrowing under capital lease</t>
  </si>
  <si>
    <t xml:space="preserve">   Contributions of capital assets from government</t>
  </si>
  <si>
    <t xml:space="preserve">   Purchase of equipment on account</t>
  </si>
  <si>
    <t xml:space="preserve">   Increase in fair value of investments</t>
  </si>
  <si>
    <t xml:space="preserve">   Capital asset trade-ins</t>
  </si>
  <si>
    <t xml:space="preserve">                   Net amount allocated to business-type/external  activities</t>
  </si>
  <si>
    <t xml:space="preserve">                               Net of amount allocated to business-type/external  activities</t>
  </si>
  <si>
    <t xml:space="preserve">  Purchase of investments</t>
  </si>
  <si>
    <t xml:space="preserve">  Interest earnings</t>
  </si>
  <si>
    <t xml:space="preserve">   Net cash provided (used) by investing activities</t>
  </si>
  <si>
    <t xml:space="preserve">  Public school administration</t>
  </si>
  <si>
    <t xml:space="preserve">   Personal services</t>
  </si>
  <si>
    <t xml:space="preserve">   Supplies/services/materials, etc</t>
  </si>
  <si>
    <t>Culture and Recreation:</t>
  </si>
  <si>
    <t xml:space="preserve"> Public Safety:</t>
  </si>
  <si>
    <t xml:space="preserve">  Law enforcement services</t>
  </si>
  <si>
    <t xml:space="preserve">  Detention and correction</t>
  </si>
  <si>
    <t xml:space="preserve">  Probation and parole</t>
  </si>
  <si>
    <t xml:space="preserve">  Fire protection</t>
  </si>
  <si>
    <t xml:space="preserve">  Protective inspections</t>
  </si>
  <si>
    <t xml:space="preserve">  Adjustment to reflect the consolidation of internal service fund</t>
  </si>
  <si>
    <t xml:space="preserve">      activities related to enterprise funds</t>
  </si>
  <si>
    <t xml:space="preserve">  Hospitals</t>
  </si>
  <si>
    <t xml:space="preserve">  Nursing homes</t>
  </si>
  <si>
    <t xml:space="preserve">  Mental health center</t>
  </si>
  <si>
    <t xml:space="preserve">  Insect and pest controls</t>
  </si>
  <si>
    <t xml:space="preserve"> Social and Economic Services:</t>
  </si>
  <si>
    <t xml:space="preserve">  Welfare</t>
  </si>
  <si>
    <t xml:space="preserve">  Veteran's services</t>
  </si>
  <si>
    <t xml:space="preserve">  Aging services</t>
  </si>
  <si>
    <t xml:space="preserve">  Extension services</t>
  </si>
  <si>
    <t xml:space="preserve">  Library services</t>
  </si>
  <si>
    <t xml:space="preserve">  Fairs</t>
  </si>
  <si>
    <t xml:space="preserve">  Other community events</t>
  </si>
  <si>
    <t xml:space="preserve">  Parks</t>
  </si>
  <si>
    <t xml:space="preserve">  Participant recreation</t>
  </si>
  <si>
    <t>Total Federal Shared Revenues</t>
  </si>
  <si>
    <t>Total State Grants/Entitlements</t>
  </si>
  <si>
    <t>Total State Shared Revenues</t>
  </si>
  <si>
    <t>ADJUSTED AMOUNT FOR ENTITY-WIDE STATEMENT</t>
  </si>
  <si>
    <t>LAND</t>
  </si>
  <si>
    <t>BUILDINGS</t>
  </si>
  <si>
    <t>Duration of lease</t>
  </si>
  <si>
    <t>G.</t>
  </si>
  <si>
    <t>NONMAJOR ENTERPRISE FUNDS</t>
  </si>
  <si>
    <t>Pending Litigation</t>
  </si>
  <si>
    <t>Case</t>
  </si>
  <si>
    <t>Damages requested</t>
  </si>
  <si>
    <t>Potential of loss* (Mark with X)</t>
  </si>
  <si>
    <t>1</t>
  </si>
  <si>
    <t>2</t>
  </si>
  <si>
    <t>3</t>
  </si>
  <si>
    <t>H.</t>
  </si>
  <si>
    <t>Restatements/prior period adjustments</t>
  </si>
  <si>
    <t>Fund</t>
  </si>
  <si>
    <t>Reason for adjustment</t>
  </si>
  <si>
    <t>Property leased to others</t>
  </si>
  <si>
    <t>Whom leased to</t>
  </si>
  <si>
    <t>Description of leased property</t>
  </si>
  <si>
    <t>Intangibles/works of art</t>
  </si>
  <si>
    <t>School superintendent</t>
  </si>
  <si>
    <t>Sheriff</t>
  </si>
  <si>
    <t>Treasurer</t>
  </si>
  <si>
    <t>Mayor</t>
  </si>
  <si>
    <t>City manager</t>
  </si>
  <si>
    <t>Chief of police</t>
  </si>
  <si>
    <t>Clerk</t>
  </si>
  <si>
    <t>ELECTED OFFICIALS/OFFICERS</t>
  </si>
  <si>
    <t>OFFICE</t>
  </si>
  <si>
    <t>Commissioner (Chairperson)</t>
  </si>
  <si>
    <t xml:space="preserve">Commissioner </t>
  </si>
  <si>
    <t>Justice of the peace</t>
  </si>
  <si>
    <t>NAME OF CITY/TOWN OFFICIALS/OFFICERS</t>
  </si>
  <si>
    <t>NAME OF COUNTY OFFICIALS/OFFICERS</t>
  </si>
  <si>
    <t>Councilperson/Commissioner</t>
  </si>
  <si>
    <t>Clerk/Treasurer</t>
  </si>
  <si>
    <t>Finance Director</t>
  </si>
  <si>
    <t>DATE TERM</t>
  </si>
  <si>
    <t>EXPIRES</t>
  </si>
  <si>
    <t>Services, Fines,</t>
  </si>
  <si>
    <t>MANAGEMENT'S</t>
  </si>
  <si>
    <t>DISCUSSION</t>
  </si>
  <si>
    <t>AND</t>
  </si>
  <si>
    <t>ANALYSIS</t>
  </si>
  <si>
    <t>INTRODUCTORY</t>
  </si>
  <si>
    <t>SECTION</t>
  </si>
  <si>
    <t>BASIC</t>
  </si>
  <si>
    <t>FINANCIAL</t>
  </si>
  <si>
    <t>STATEMENTS</t>
  </si>
  <si>
    <t>REQUIRED</t>
  </si>
  <si>
    <t>SUPPLEMENTARY</t>
  </si>
  <si>
    <t>INFORMATION</t>
  </si>
  <si>
    <t>OTHER</t>
  </si>
  <si>
    <t>BUDGETED AMOUNTS</t>
  </si>
  <si>
    <t>ORIGINAL</t>
  </si>
  <si>
    <t>FINAL</t>
  </si>
  <si>
    <t xml:space="preserve">  Warrants payable</t>
  </si>
  <si>
    <t xml:space="preserve"> Judgments payable</t>
  </si>
  <si>
    <t>ACTUAL</t>
  </si>
  <si>
    <t>AMOUNTS</t>
  </si>
  <si>
    <t>VARIANCE</t>
  </si>
  <si>
    <t>WITH FINAL</t>
  </si>
  <si>
    <t>BUDGET</t>
  </si>
  <si>
    <t>POSITIVE</t>
  </si>
  <si>
    <t>(NEGATIVE)</t>
  </si>
  <si>
    <t>Form BOC-1</t>
  </si>
  <si>
    <t>-14-</t>
  </si>
  <si>
    <t>Administrative expenses</t>
  </si>
  <si>
    <t>Refunds of contributions</t>
  </si>
  <si>
    <t>Benefit payments</t>
  </si>
  <si>
    <t>Distribution of investments</t>
  </si>
  <si>
    <t>Total Deductions</t>
  </si>
  <si>
    <t>ACCOUNT</t>
  </si>
  <si>
    <t>NUMBER</t>
  </si>
  <si>
    <t>DESCRIPTION</t>
  </si>
  <si>
    <t>FUND#</t>
  </si>
  <si>
    <t>NAME</t>
  </si>
  <si>
    <t>Cash and cash equivalents - restricted</t>
  </si>
  <si>
    <t>Investments - restricted</t>
  </si>
  <si>
    <t>Valuation of investments to fair value</t>
  </si>
  <si>
    <t>Taxes receivable:</t>
  </si>
  <si>
    <t xml:space="preserve">  Mobiles</t>
  </si>
  <si>
    <t xml:space="preserve">  Real estate</t>
  </si>
  <si>
    <t xml:space="preserve">  Net proceeds</t>
  </si>
  <si>
    <t xml:space="preserve">  Personal</t>
  </si>
  <si>
    <t xml:space="preserve">  Protested</t>
  </si>
  <si>
    <t>TOTAL ASSETS</t>
  </si>
  <si>
    <t>TOTAL LIABILITIES</t>
  </si>
  <si>
    <t xml:space="preserve">Miscellaneous </t>
  </si>
  <si>
    <t>TOTAL</t>
  </si>
  <si>
    <t>NONMAJOR</t>
  </si>
  <si>
    <t>FUNDS</t>
  </si>
  <si>
    <t>SPECIAL</t>
  </si>
  <si>
    <t>REVENUE</t>
  </si>
  <si>
    <t>DEBT</t>
  </si>
  <si>
    <t>SERVICE</t>
  </si>
  <si>
    <t>CAPITAL</t>
  </si>
  <si>
    <t>PROJECTS</t>
  </si>
  <si>
    <t>Public Safety</t>
  </si>
  <si>
    <t>Public Works</t>
  </si>
  <si>
    <t>Public Health</t>
  </si>
  <si>
    <t>Social and Economic Services</t>
  </si>
  <si>
    <t>Culture and Recreation</t>
  </si>
  <si>
    <t>Housing and Community Development</t>
  </si>
  <si>
    <t>MONTANA</t>
  </si>
  <si>
    <t>-30-</t>
  </si>
  <si>
    <t>-31-</t>
  </si>
  <si>
    <t>-32-</t>
  </si>
  <si>
    <t xml:space="preserve">     Housing/Community Development</t>
  </si>
  <si>
    <t>Forfeitures, etc.</t>
  </si>
  <si>
    <t>Primary Government</t>
  </si>
  <si>
    <t>Component Units</t>
  </si>
  <si>
    <t>Governmental</t>
  </si>
  <si>
    <t>Business-type</t>
  </si>
  <si>
    <t>Total</t>
  </si>
  <si>
    <t>Activities</t>
  </si>
  <si>
    <t>ASSETS</t>
  </si>
  <si>
    <t>Cash and cash equivalents</t>
  </si>
  <si>
    <t>Investments</t>
  </si>
  <si>
    <t>Petty Cash</t>
  </si>
  <si>
    <t>Prepaid expenses</t>
  </si>
  <si>
    <t>Inventories</t>
  </si>
  <si>
    <t>Restricted Assets:</t>
  </si>
  <si>
    <t xml:space="preserve">   Cash and cash equivalents</t>
  </si>
  <si>
    <t>Taxes/Assessments Receivable - (net of allowance for uncollectibles)</t>
  </si>
  <si>
    <t>Total Assets</t>
  </si>
  <si>
    <t>LIABILITIES</t>
  </si>
  <si>
    <t>Accounts payable and other current liabilities</t>
  </si>
  <si>
    <t>Noncurrent liabilities:</t>
  </si>
  <si>
    <t xml:space="preserve">   Due in more than one year</t>
  </si>
  <si>
    <t>Total Liabilities</t>
  </si>
  <si>
    <t>Amounts reported for governmental activities in the statement of net</t>
  </si>
  <si>
    <t xml:space="preserve">    Capital assets used in governmental activities are not financial</t>
  </si>
  <si>
    <t xml:space="preserve">      resources and, therefore, are not reported in the funds.</t>
  </si>
  <si>
    <t xml:space="preserve">    Other long-term assets are not available to pay current-period</t>
  </si>
  <si>
    <t>Fund/activity</t>
  </si>
  <si>
    <t>Mills</t>
  </si>
  <si>
    <t xml:space="preserve">TOTAL </t>
  </si>
  <si>
    <t>Remove proceeds from sale of assets from other financing sources</t>
  </si>
  <si>
    <t xml:space="preserve">                              Proceeds from the sale of capital assets</t>
  </si>
  <si>
    <t>ANNUAL FINANCIAL</t>
  </si>
  <si>
    <t>REPORT</t>
  </si>
  <si>
    <t>Conservation of Natural Resources</t>
  </si>
  <si>
    <t>Capital expenditures</t>
  </si>
  <si>
    <t>The costs of normal maintenance and repairs that do not add to the value of the asset or materially extend assets lives are not capitalized.</t>
  </si>
  <si>
    <t>Total Federal Grants/Entitlements</t>
  </si>
  <si>
    <t>End of fiscal year</t>
  </si>
  <si>
    <t>Registered warrants</t>
  </si>
  <si>
    <t>Notes payable</t>
  </si>
  <si>
    <t xml:space="preserve">   Totals</t>
  </si>
  <si>
    <r>
      <t>Cash balances by fund type</t>
    </r>
    <r>
      <rPr>
        <sz val="10"/>
        <rFont val="Arial"/>
        <family val="2"/>
      </rPr>
      <t xml:space="preserve"> - Cash may consist of cash on hand, checking, savings, repurchase agreements, certificates of deposit, </t>
    </r>
  </si>
  <si>
    <t>securities, or any other cash related item.</t>
  </si>
  <si>
    <t>Type of funds</t>
  </si>
  <si>
    <t>Amount -- Omits cents</t>
  </si>
  <si>
    <t>General fund (1000)</t>
  </si>
  <si>
    <t>Special revenue funds (2000)</t>
  </si>
  <si>
    <t>Permanent funds (8000)</t>
  </si>
  <si>
    <t>Debt Service funds (3000)</t>
  </si>
  <si>
    <t>Capital projects funds (4000)</t>
  </si>
  <si>
    <t>Enterprise funds (5000)</t>
  </si>
  <si>
    <t>Internal services funds (6000)</t>
  </si>
  <si>
    <t>Account number</t>
  </si>
  <si>
    <t>Total Non-Operating Revenues (Expenses)</t>
  </si>
  <si>
    <t xml:space="preserve"> Discount on bonds issued</t>
  </si>
  <si>
    <t xml:space="preserve">  Required Supplementary Information:</t>
  </si>
  <si>
    <t xml:space="preserve">                              Long-term loan/contract principal payments</t>
  </si>
  <si>
    <t xml:space="preserve">                              Long-term bond principal payments</t>
  </si>
  <si>
    <t xml:space="preserve">   Debt Service</t>
  </si>
  <si>
    <t xml:space="preserve">   Public Works</t>
  </si>
  <si>
    <t xml:space="preserve">   Public Safety</t>
  </si>
  <si>
    <t xml:space="preserve">   Public Health</t>
  </si>
  <si>
    <t xml:space="preserve">  Culture/Recreation</t>
  </si>
  <si>
    <t xml:space="preserve">    Internal service funds are used by management to charge the costs of</t>
  </si>
  <si>
    <t xml:space="preserve">      providing services within the government.  The assets and liabilities of</t>
  </si>
  <si>
    <t xml:space="preserve">      the internal service funds are included in governmental activities in the </t>
  </si>
  <si>
    <t>Functional Activity</t>
  </si>
  <si>
    <t xml:space="preserve">Balance Check </t>
  </si>
  <si>
    <t xml:space="preserve">              recognized.  The fund financial statements recognize only the proceeds from the sale</t>
  </si>
  <si>
    <t xml:space="preserve">              of these assets:</t>
  </si>
  <si>
    <t xml:space="preserve">                             Gain (loss) on the disposal of capital assets</t>
  </si>
  <si>
    <t xml:space="preserve">         Revenues in the Statement of Activities that do not provide current financial resources are</t>
  </si>
  <si>
    <t xml:space="preserve">              not reported as revenues in the funds:</t>
  </si>
  <si>
    <t xml:space="preserve">                             Donated capital assets</t>
  </si>
  <si>
    <t xml:space="preserve">   Local grants</t>
  </si>
  <si>
    <t xml:space="preserve">   Local shared revenues</t>
  </si>
  <si>
    <t xml:space="preserve">   Local shared revenue</t>
  </si>
  <si>
    <t>Sale of capital assets</t>
  </si>
  <si>
    <t xml:space="preserve">  Air quality control</t>
  </si>
  <si>
    <t>Total expenditures</t>
  </si>
  <si>
    <t>Excess of revenues over expenditures</t>
  </si>
  <si>
    <t>OTHER FINANCING SOURCES (USES)</t>
  </si>
  <si>
    <t xml:space="preserve"> Sale of assets</t>
  </si>
  <si>
    <t xml:space="preserve"> Transfers In</t>
  </si>
  <si>
    <t>Assets</t>
  </si>
  <si>
    <t>Years</t>
  </si>
  <si>
    <t>Buildings</t>
  </si>
  <si>
    <t>Building improvements</t>
  </si>
  <si>
    <t>Public domain infrastructure</t>
  </si>
  <si>
    <t>System infrastructure</t>
  </si>
  <si>
    <t>Vehicles</t>
  </si>
  <si>
    <t>Office equipment</t>
  </si>
  <si>
    <t>Computer equipment</t>
  </si>
  <si>
    <t>Equipment other than vehicles</t>
  </si>
  <si>
    <t xml:space="preserve">   *The potential for loss</t>
  </si>
  <si>
    <t>Other accrued payables</t>
  </si>
  <si>
    <t>Noncurrent Liabilities</t>
  </si>
  <si>
    <t>Due to other funds</t>
  </si>
  <si>
    <t>D.</t>
  </si>
  <si>
    <t xml:space="preserve">  Unrestricted Federal/State shared revenues</t>
  </si>
  <si>
    <t>BALANCE SHEET</t>
  </si>
  <si>
    <t>GOVERNMENTAL FUNDS</t>
  </si>
  <si>
    <t>General</t>
  </si>
  <si>
    <t>Other</t>
  </si>
  <si>
    <t>Funds</t>
  </si>
  <si>
    <t>Due to other governments</t>
  </si>
  <si>
    <t>Petty cash</t>
  </si>
  <si>
    <t xml:space="preserve">  Cash and cash equivalents</t>
  </si>
  <si>
    <t xml:space="preserve">  Investments</t>
  </si>
  <si>
    <t>Tax/assessment receivable (net of allowance for uncollectibles)</t>
  </si>
  <si>
    <t>Advances to other funds</t>
  </si>
  <si>
    <t>LIABILITIES AND FUND BALANCES</t>
  </si>
  <si>
    <t>Liabilities:</t>
  </si>
  <si>
    <t xml:space="preserve">  Accounts payable</t>
  </si>
  <si>
    <t xml:space="preserve">  Matured interest payable</t>
  </si>
  <si>
    <t>Total fund balances</t>
  </si>
  <si>
    <t xml:space="preserve">    Fund Financial Statements:</t>
  </si>
  <si>
    <t xml:space="preserve">       Reconciliation of the Statement of Revenues, Expenditures and Changes in Fund Balances of</t>
  </si>
  <si>
    <t>Credits</t>
  </si>
  <si>
    <t xml:space="preserve">         different because:</t>
  </si>
  <si>
    <t xml:space="preserve">     Unallocated costs</t>
  </si>
  <si>
    <t>Unallocated costs</t>
  </si>
  <si>
    <t xml:space="preserve">          Long-term debt proceeds provide current financial resources to the governmental funds,</t>
  </si>
  <si>
    <t xml:space="preserve">                             Bond sale proceeds</t>
  </si>
  <si>
    <t xml:space="preserve">                             Loan proceeds</t>
  </si>
  <si>
    <t>Matured bonds and interest payable</t>
  </si>
  <si>
    <t>GENERAL FUND</t>
  </si>
  <si>
    <t>BUDGET AND ACTUAL</t>
  </si>
  <si>
    <t>STATEMENT OF REVENUES, EXPENDITURES AND CHANGES IN FUND BALANCE</t>
  </si>
  <si>
    <t>Total Operating Revenues (Expenses)</t>
  </si>
  <si>
    <t xml:space="preserve">   Investments (at fair value)</t>
  </si>
  <si>
    <t>Operating Income (Loss)</t>
  </si>
  <si>
    <t xml:space="preserve">    Long-term liabilities, including bonds payable, are not due and payable</t>
  </si>
  <si>
    <t xml:space="preserve">  Intergovernmental revenue</t>
  </si>
  <si>
    <t xml:space="preserve">  Interest revenue</t>
  </si>
  <si>
    <t>Instructions for Completing This Report</t>
  </si>
  <si>
    <t>General Information:</t>
  </si>
  <si>
    <t>Cover Page, Table of Contents &amp; Headings:</t>
  </si>
  <si>
    <t xml:space="preserve">COVER PAGE </t>
  </si>
  <si>
    <t>HEADINGS AND DATES</t>
  </si>
  <si>
    <t>Notes, Statements and Schedules:</t>
  </si>
  <si>
    <t>DETERMINE THE MAJOR FUNDS</t>
  </si>
  <si>
    <t>DEPRECIATION, COMPENSATED ABSENCES ADJUSTMENTS</t>
  </si>
  <si>
    <t>ANNUAL FINANCIAL REPORT (AFR) BODY</t>
  </si>
  <si>
    <t>The Annual Financial Report consists of these parts:</t>
  </si>
  <si>
    <t>Government-wide Statements</t>
  </si>
  <si>
    <t>Enterprise/Proprietary Statements</t>
  </si>
  <si>
    <t>Fiduciary Statements</t>
  </si>
  <si>
    <t>Notes</t>
  </si>
  <si>
    <t>Fund-Level Statements</t>
  </si>
  <si>
    <t>Supporting Documents</t>
  </si>
  <si>
    <t>*You may choose to complete the Governmental Funds &amp; Conversion before starting the Enterprise/Internal Funds</t>
  </si>
  <si>
    <t>FUND #NAME</t>
  </si>
  <si>
    <t>INTERNAL SERVICE FUNDS</t>
  </si>
  <si>
    <t>INTERNAL</t>
  </si>
  <si>
    <t>PERMANENT</t>
  </si>
  <si>
    <t>VARIANCE WITH</t>
  </si>
  <si>
    <t>FINAL BUDGET</t>
  </si>
  <si>
    <t>NOTES TO THE BASIC FINANCIAL STATEMENTS</t>
  </si>
  <si>
    <t>1.</t>
  </si>
  <si>
    <t>A.</t>
  </si>
  <si>
    <t>-34-</t>
  </si>
  <si>
    <t>-48-</t>
  </si>
  <si>
    <t>-49-</t>
  </si>
  <si>
    <t>-50-</t>
  </si>
  <si>
    <t>-51-</t>
  </si>
  <si>
    <t>-52-</t>
  </si>
  <si>
    <t>-53-</t>
  </si>
  <si>
    <t>-54-</t>
  </si>
  <si>
    <t>-55-</t>
  </si>
  <si>
    <t>-56-</t>
  </si>
  <si>
    <t>-57-</t>
  </si>
  <si>
    <t>-58-</t>
  </si>
  <si>
    <t>-59-</t>
  </si>
  <si>
    <t>-60-</t>
  </si>
  <si>
    <t>-62-</t>
  </si>
  <si>
    <t>-63-</t>
  </si>
  <si>
    <t>-64-</t>
  </si>
  <si>
    <t>-65-</t>
  </si>
  <si>
    <t xml:space="preserve">    Schedule of Federal/State Grants, Entitlements and Shared Revenues ……………………………………….</t>
  </si>
  <si>
    <t>-67-</t>
  </si>
  <si>
    <t>-68-</t>
  </si>
  <si>
    <t>-69-</t>
  </si>
  <si>
    <t>-70-</t>
  </si>
  <si>
    <t>-71-</t>
  </si>
  <si>
    <t xml:space="preserve">    Statement of Revenues, Expenditures and Changes in Fund Balance - Budget and</t>
  </si>
  <si>
    <t>The government reports the following major governmental funds:</t>
  </si>
  <si>
    <t>The government reports the following major proprietary funds:</t>
  </si>
  <si>
    <t>Additionally, the government reports the following fund types:</t>
  </si>
  <si>
    <t>FEDERAL GRANTS/ENTITLEMENTS - (LIST)</t>
  </si>
  <si>
    <t>CODE</t>
  </si>
  <si>
    <t>RECEIVING</t>
  </si>
  <si>
    <t>FUND</t>
  </si>
  <si>
    <t>AMOUNT</t>
  </si>
  <si>
    <t>FEDERAL SHARED REVENUES - (LIST)</t>
  </si>
  <si>
    <t>STATE GRANTS/ENTITLEMENTS - (LIST)</t>
  </si>
  <si>
    <t>STATE SHARED REVENUES - (LIST)</t>
  </si>
  <si>
    <t>ENTITLEMENTS, AND SHARED REVENUES</t>
  </si>
  <si>
    <t>SCHEDULE OF FEDERAL/STATE GRANTS,</t>
  </si>
  <si>
    <t>Restricted for:</t>
  </si>
  <si>
    <t>Unrestricted</t>
  </si>
  <si>
    <t>NonMajor Enterprise Funds</t>
  </si>
  <si>
    <t>STATEMENT OF ACTIVITIES</t>
  </si>
  <si>
    <t>Program Revenues</t>
  </si>
  <si>
    <t>Operating</t>
  </si>
  <si>
    <t>Grants and</t>
  </si>
  <si>
    <t>Contributions</t>
  </si>
  <si>
    <t>Capital</t>
  </si>
  <si>
    <t>Charges for</t>
  </si>
  <si>
    <t>Expenses</t>
  </si>
  <si>
    <t>Functions/Programs</t>
  </si>
  <si>
    <t>Net (Expense) Revenue and</t>
  </si>
  <si>
    <t>Primary government:</t>
  </si>
  <si>
    <t xml:space="preserve">  Governmental activities:</t>
  </si>
  <si>
    <t>Water utility</t>
  </si>
  <si>
    <t>Sewer utility</t>
  </si>
  <si>
    <t>Gas utility</t>
  </si>
  <si>
    <t>Electric utility</t>
  </si>
  <si>
    <t>All other</t>
  </si>
  <si>
    <t>B. Short-term debt</t>
  </si>
  <si>
    <t>Type</t>
  </si>
  <si>
    <t>Beginning of fiscal year</t>
  </si>
  <si>
    <t>M52</t>
  </si>
  <si>
    <t>M32</t>
  </si>
  <si>
    <t>M12</t>
  </si>
  <si>
    <t>M79</t>
  </si>
  <si>
    <t>M89</t>
  </si>
  <si>
    <t>19A</t>
  </si>
  <si>
    <t>Bonds Outstanding</t>
  </si>
  <si>
    <t>19B</t>
  </si>
  <si>
    <t>19C</t>
  </si>
  <si>
    <t>19X</t>
  </si>
  <si>
    <t>29A</t>
  </si>
  <si>
    <t>39A</t>
  </si>
  <si>
    <t>SEWER ENTERPRISE DEPRECIATION SCHEDULE</t>
  </si>
  <si>
    <t>SOLID WASTE ENTERPRISE DEPRECIATION SCHEDULE</t>
  </si>
  <si>
    <t>INVENTORY NUMBER</t>
  </si>
  <si>
    <t>YEAR OF PURCHASE</t>
  </si>
  <si>
    <t>-13-</t>
  </si>
  <si>
    <t>-15-</t>
  </si>
  <si>
    <t>-16-</t>
  </si>
  <si>
    <t>-17-</t>
  </si>
  <si>
    <t>-18-</t>
  </si>
  <si>
    <t>-19-</t>
  </si>
  <si>
    <t>-20-</t>
  </si>
  <si>
    <t>-21-</t>
  </si>
  <si>
    <t>-26-</t>
  </si>
  <si>
    <t>-27-</t>
  </si>
  <si>
    <t>-28-</t>
  </si>
  <si>
    <t>-29-</t>
  </si>
  <si>
    <t xml:space="preserve">      Statement of Cash Flows - Proprietary Funds ………………………………………………………………….</t>
  </si>
  <si>
    <t xml:space="preserve">    Notes to the Financial Statements ………………………………………………………………………………..</t>
  </si>
  <si>
    <t xml:space="preserve">       General Fund ……………………………………………………………………………………………………..</t>
  </si>
  <si>
    <t>OPEB Liability</t>
  </si>
  <si>
    <t xml:space="preserve">Outstanding as of </t>
  </si>
  <si>
    <t>.</t>
  </si>
  <si>
    <t xml:space="preserve">COMPENSATED ABSENCES PAYABLE </t>
  </si>
  <si>
    <t>HOURS</t>
  </si>
  <si>
    <t>1/4</t>
  </si>
  <si>
    <t>CURR.</t>
  </si>
  <si>
    <t>COMP.</t>
  </si>
  <si>
    <t>ADD</t>
  </si>
  <si>
    <t>ANNUAL</t>
  </si>
  <si>
    <t>SICK</t>
  </si>
  <si>
    <t>LEAVE</t>
  </si>
  <si>
    <t>RATE</t>
  </si>
  <si>
    <t>DOLLAR</t>
  </si>
  <si>
    <t>20% for</t>
  </si>
  <si>
    <t>% TO</t>
  </si>
  <si>
    <t>OF PAY</t>
  </si>
  <si>
    <t>LIAB.</t>
  </si>
  <si>
    <t>BENEFITS</t>
  </si>
  <si>
    <t>WATER</t>
  </si>
  <si>
    <t>SEWER</t>
  </si>
  <si>
    <t>GARBAGE</t>
  </si>
  <si>
    <t>_</t>
  </si>
  <si>
    <t>=</t>
  </si>
  <si>
    <t>ANNUAL FINANCIAL REPORT FILING FEE</t>
  </si>
  <si>
    <t>Montana Department of Administration</t>
  </si>
  <si>
    <t>If the local government entity name or mailing address</t>
  </si>
  <si>
    <t>on the Department's mailing list is inaccurate or has</t>
  </si>
  <si>
    <t>changed recently please note the correction below.</t>
  </si>
  <si>
    <t>PO Box 200547</t>
  </si>
  <si>
    <t>Helena, MT   59620-0547</t>
  </si>
  <si>
    <t>Amount Received:</t>
  </si>
  <si>
    <t>By:</t>
  </si>
  <si>
    <t>Date:</t>
  </si>
  <si>
    <t>Page 1 of 2</t>
  </si>
  <si>
    <t>LOCAL GOVERNMENT ANNUAL FILING FEE SCHEDULE</t>
  </si>
  <si>
    <t>Fee</t>
  </si>
  <si>
    <t>Filing</t>
  </si>
  <si>
    <t>Page 2 of 2</t>
  </si>
  <si>
    <t xml:space="preserve">      Actual - Permanent Funds ………………………………………………………………………………………..</t>
  </si>
  <si>
    <t>Post Employment Benefits Other Than Pensions (OPEB)</t>
  </si>
  <si>
    <t>OR</t>
  </si>
  <si>
    <t>OTHER POST EMPLOYMENT BENEFITS (OPEB) NOTE DISCLOSURE</t>
  </si>
  <si>
    <t>REQUIRED SUPPLEMENTARY INFORMATION</t>
  </si>
  <si>
    <t>Cell L60</t>
  </si>
  <si>
    <t>Cell H74/H79</t>
  </si>
  <si>
    <t>ANNUAL FINANCIAL REPORT FOR THE</t>
  </si>
  <si>
    <t>Internal Balances</t>
  </si>
  <si>
    <t>-</t>
  </si>
  <si>
    <t>Balance check (Should equal zero):</t>
  </si>
  <si>
    <t>Balance check ( should equal zero)</t>
  </si>
  <si>
    <t xml:space="preserve">   (adjust percentages in formulas as necessary)</t>
  </si>
  <si>
    <t>Capital assets (net of accumulated depreciation</t>
  </si>
  <si>
    <t>Start by checking the General Fund:</t>
  </si>
  <si>
    <t>Assigned</t>
  </si>
  <si>
    <t>Committed</t>
  </si>
  <si>
    <t>Non-spendable</t>
  </si>
  <si>
    <t>Restricted</t>
  </si>
  <si>
    <t>FUND BALANCES:</t>
  </si>
  <si>
    <r>
      <t xml:space="preserve">Unassigned </t>
    </r>
    <r>
      <rPr>
        <i/>
        <sz val="10"/>
        <rFont val="Arial"/>
        <family val="2"/>
      </rPr>
      <t>(Negative balance only)</t>
    </r>
  </si>
  <si>
    <r>
      <t xml:space="preserve">Unassigned </t>
    </r>
    <r>
      <rPr>
        <i/>
        <sz val="10"/>
        <rFont val="Arial"/>
        <family val="2"/>
      </rPr>
      <t>(negative balance ony)</t>
    </r>
  </si>
  <si>
    <t>FUND BALANCE</t>
  </si>
  <si>
    <t>Unassigned</t>
  </si>
  <si>
    <t xml:space="preserve">   Inventory</t>
  </si>
  <si>
    <t xml:space="preserve">   General government</t>
  </si>
  <si>
    <t xml:space="preserve">   Culture and Recreation</t>
  </si>
  <si>
    <t>Non-spendable includes fund balances that cannot be spent either because it is not in spendable</t>
  </si>
  <si>
    <t>form or because of legal or contractual constraints.</t>
  </si>
  <si>
    <t>Restricted includes fund balances that are constrained for specific purposes which are externally</t>
  </si>
  <si>
    <t>imposed by providers such as creditors, or amounts constrained due to law, constitutional</t>
  </si>
  <si>
    <t>provisions or enabling legislation.</t>
  </si>
  <si>
    <t>Committed includes fund balance amounts that are constrained for specific purposes that are</t>
  </si>
  <si>
    <t>internally imposed by the government through formal action of the highest level of decision-</t>
  </si>
  <si>
    <t>making authority and does not lapse at year-end.</t>
  </si>
  <si>
    <t>Assigned includes fund balance amounts that are intended to be used for a specific purpose</t>
  </si>
  <si>
    <t>Unassigned fund balance includes positive fund balance within the General Fund which has not</t>
  </si>
  <si>
    <t>been classified within the above mentioned classifications. Negative fund balances in other</t>
  </si>
  <si>
    <t>governmental funds will be reported as unassigned.</t>
  </si>
  <si>
    <t>Amounts legally or contractually required to remain intact include the following:</t>
  </si>
  <si>
    <t>Amounts not in cash form such as the long-term portion of loans receivable include the following:</t>
  </si>
  <si>
    <t>Spending policy:</t>
  </si>
  <si>
    <t>1st:</t>
  </si>
  <si>
    <t>2nd:</t>
  </si>
  <si>
    <t>3rd:</t>
  </si>
  <si>
    <t>4th:</t>
  </si>
  <si>
    <t>Minimum Fund Balance Policy:</t>
  </si>
  <si>
    <t xml:space="preserve">that are neither considered restricted or committed. </t>
  </si>
  <si>
    <t>Fund balances may be assigned by the following designated individuals, positions or bodies:</t>
  </si>
  <si>
    <t>The purpose of each major special revenue fund and revenue source is listed below:</t>
  </si>
  <si>
    <t>Revenue Source:</t>
  </si>
  <si>
    <t>Amount:</t>
  </si>
  <si>
    <t>Major Special Revenue Fund:</t>
  </si>
  <si>
    <t>The Government committed fund balance by taking the following action:</t>
  </si>
  <si>
    <t>Major Special Revenue Funds:</t>
  </si>
  <si>
    <t>Committed Fund Balance:</t>
  </si>
  <si>
    <t>The Non-spendable Fund Balance is comprised of the following:</t>
  </si>
  <si>
    <t>Total Fund Balance:</t>
  </si>
  <si>
    <t>Unassigned:</t>
  </si>
  <si>
    <t>Committed to:</t>
  </si>
  <si>
    <t>Nonspendable</t>
  </si>
  <si>
    <t xml:space="preserve">   Permanent Fund principal</t>
  </si>
  <si>
    <t xml:space="preserve">   Other:</t>
  </si>
  <si>
    <t>Assigned for:</t>
  </si>
  <si>
    <t>Major Funds:</t>
  </si>
  <si>
    <t xml:space="preserve">   Other: </t>
  </si>
  <si>
    <t xml:space="preserve">   General Government</t>
  </si>
  <si>
    <t xml:space="preserve">   Social &amp; Economic</t>
  </si>
  <si>
    <t xml:space="preserve">   Culture Recreation</t>
  </si>
  <si>
    <t>Restricted Fund Balance:</t>
  </si>
  <si>
    <t>Fund balance is restricted by:</t>
  </si>
  <si>
    <t>Amounts reported as inventory or prepaid items include the following:</t>
  </si>
  <si>
    <t xml:space="preserve">  Other: </t>
  </si>
  <si>
    <t xml:space="preserve">  Unrestricted, reported in:</t>
  </si>
  <si>
    <t xml:space="preserve">      All unrestricted governmental funds</t>
  </si>
  <si>
    <t xml:space="preserve">   Non-spendable</t>
  </si>
  <si>
    <t xml:space="preserve">   Restricted</t>
  </si>
  <si>
    <t xml:space="preserve">  Non-spendable (other than Perm Fund)</t>
  </si>
  <si>
    <t xml:space="preserve">  Permanent Fund principal</t>
  </si>
  <si>
    <r>
      <t xml:space="preserve">Non-spendable </t>
    </r>
    <r>
      <rPr>
        <b/>
        <i/>
        <sz val="10"/>
        <rFont val="Arial"/>
        <family val="2"/>
      </rPr>
      <t>(Permanent fund principal)</t>
    </r>
  </si>
  <si>
    <t>Major funds:</t>
  </si>
  <si>
    <t>Column E</t>
  </si>
  <si>
    <t>Column F</t>
  </si>
  <si>
    <t>Column G</t>
  </si>
  <si>
    <t>Column I</t>
  </si>
  <si>
    <t>Column K</t>
  </si>
  <si>
    <t>Column J</t>
  </si>
  <si>
    <t>Other Non-major Governmental funds:</t>
  </si>
  <si>
    <t>Total Governmental funds:</t>
  </si>
  <si>
    <t xml:space="preserve">If this balances your government funds are in balance and </t>
  </si>
  <si>
    <t>you can start on conversion; if not, compare below:</t>
  </si>
  <si>
    <t>Non-major Special Revenue funds:</t>
  </si>
  <si>
    <t>Non-major Debt Service funds:</t>
  </si>
  <si>
    <t>Non-major Capital Projects funds:</t>
  </si>
  <si>
    <t>Non-major Permanent funds:</t>
  </si>
  <si>
    <t>Once you have compared these fund types</t>
  </si>
  <si>
    <t>then compare the Total Government Funds</t>
  </si>
  <si>
    <t>5a.</t>
  </si>
  <si>
    <t>5b.</t>
  </si>
  <si>
    <t>5c.</t>
  </si>
  <si>
    <t>5d.</t>
  </si>
  <si>
    <t>start on the BS and OP Conversion.</t>
  </si>
  <si>
    <t xml:space="preserve">again (#4). If this balances you can now </t>
  </si>
  <si>
    <t xml:space="preserve">Balance Check: </t>
  </si>
  <si>
    <t>Cell M65</t>
  </si>
  <si>
    <t>GFAAG:</t>
  </si>
  <si>
    <t>OP Conv:</t>
  </si>
  <si>
    <t>GLTDAG:</t>
  </si>
  <si>
    <t>GLTDAG - Compensated absences</t>
  </si>
  <si>
    <t xml:space="preserve">GLTDAG </t>
  </si>
  <si>
    <t>OP Conv.</t>
  </si>
  <si>
    <t>6a.</t>
  </si>
  <si>
    <t>6b.</t>
  </si>
  <si>
    <t>6c.</t>
  </si>
  <si>
    <t>Conversion process basics:</t>
  </si>
  <si>
    <t>GFAAG - Additions to capital assets = capital outlay:</t>
  </si>
  <si>
    <t>GLTDAG - Principal payments on long-term debt = principal payments:</t>
  </si>
  <si>
    <t>Conversion:</t>
  </si>
  <si>
    <t>BS Conv.</t>
  </si>
  <si>
    <t>Revenue analysis:</t>
  </si>
  <si>
    <t>From OP:</t>
  </si>
  <si>
    <t>After:</t>
  </si>
  <si>
    <t>Intergovernmental Revenues:</t>
  </si>
  <si>
    <t>Gov Rev:</t>
  </si>
  <si>
    <t xml:space="preserve">  Total:</t>
  </si>
  <si>
    <t>Enter:</t>
  </si>
  <si>
    <t>Fidic:</t>
  </si>
  <si>
    <t>Governmental Funds:</t>
  </si>
  <si>
    <t>Page 13:</t>
  </si>
  <si>
    <t>BS Conv</t>
  </si>
  <si>
    <t>If these pages equal - the governmental funds</t>
  </si>
  <si>
    <t>are complete and in balance.</t>
  </si>
  <si>
    <t>Page 21</t>
  </si>
  <si>
    <t>Page 22</t>
  </si>
  <si>
    <t>Enterprise Funds:</t>
  </si>
  <si>
    <t>Column C</t>
  </si>
  <si>
    <t>Column D</t>
  </si>
  <si>
    <t>Total:</t>
  </si>
  <si>
    <t>Page 64</t>
  </si>
  <si>
    <t>*If non-major does not balance:</t>
  </si>
  <si>
    <t>Non-major*</t>
  </si>
  <si>
    <t>Cash Flow Statements:</t>
  </si>
  <si>
    <t>Page 20</t>
  </si>
  <si>
    <t>*If non-major cash flow does not balance:</t>
  </si>
  <si>
    <t>13a</t>
  </si>
  <si>
    <t>Page 13</t>
  </si>
  <si>
    <t>are equal - then the enterprise funds are complete</t>
  </si>
  <si>
    <t xml:space="preserve">If these pages are equal and the cash flow pages </t>
  </si>
  <si>
    <t>and in balance.</t>
  </si>
  <si>
    <t>Total Enterprise Funds compared to Government-wide Statements:</t>
  </si>
  <si>
    <t>14a</t>
  </si>
  <si>
    <t>260000 to</t>
  </si>
  <si>
    <t>-33C -</t>
  </si>
  <si>
    <t>-23-</t>
  </si>
  <si>
    <t>-24 -</t>
  </si>
  <si>
    <t>-25-</t>
  </si>
  <si>
    <t>Page 70</t>
  </si>
  <si>
    <t>Cash Reconciliation:</t>
  </si>
  <si>
    <t>Cash as listed on GW Statements:</t>
  </si>
  <si>
    <t>Governmental:</t>
  </si>
  <si>
    <t>Enterprise:</t>
  </si>
  <si>
    <t>Fiduciary Funds:</t>
  </si>
  <si>
    <t>(Does not include internal service funds)</t>
  </si>
  <si>
    <t xml:space="preserve">Total revenues in Cells D24, E24, F24, H54 equals Rev Analysis Cells M8 &amp; M36 </t>
  </si>
  <si>
    <t>Column H</t>
  </si>
  <si>
    <t>Continue to fiduciary funds</t>
  </si>
  <si>
    <t>Action Taken:</t>
  </si>
  <si>
    <t>Source of Restriction:</t>
  </si>
  <si>
    <t>Major Purpose:</t>
  </si>
  <si>
    <t>Extraordinary items - revenue</t>
  </si>
  <si>
    <t>Extraordinary items - expenditure</t>
  </si>
  <si>
    <t>Special items - expenditure</t>
  </si>
  <si>
    <t>Special items - revenue</t>
  </si>
  <si>
    <t>Special items - expenditure (enter as negative)</t>
  </si>
  <si>
    <t>Extraordinary items - expenditure (enter as negative)</t>
  </si>
  <si>
    <t>Extraordinary items - expenditure(enter as negative)</t>
  </si>
  <si>
    <t xml:space="preserve">  Special items - revenue</t>
  </si>
  <si>
    <t xml:space="preserve">  Extraordinary items - revenue</t>
  </si>
  <si>
    <t xml:space="preserve">  Special items - expense (enter as negative)</t>
  </si>
  <si>
    <t xml:space="preserve">  Extraordinary items - expense (enter as negative)</t>
  </si>
  <si>
    <t>Special/      Extra-     ordinary Items</t>
  </si>
  <si>
    <t>Special/Extraordinary items</t>
  </si>
  <si>
    <t xml:space="preserve">  Special/Extraordinary items</t>
  </si>
  <si>
    <t>Gain or Loss on sale of capital assets</t>
  </si>
  <si>
    <t xml:space="preserve">    </t>
  </si>
  <si>
    <t xml:space="preserve">         </t>
  </si>
  <si>
    <t>Prior year:</t>
  </si>
  <si>
    <t>Difference:</t>
  </si>
  <si>
    <t>FOR DEPARTMENT OF ADMINISTRATION USE ONLY</t>
  </si>
  <si>
    <t>Balance check with page 18:</t>
  </si>
  <si>
    <t>(Disclose here any instances of budget overdrafts at the fund level)</t>
  </si>
  <si>
    <t>Transfers out (Enter as negative)</t>
  </si>
  <si>
    <t>Special items - expenditure (Negative)</t>
  </si>
  <si>
    <t>Extraordinary items - expenditure (Negative)</t>
  </si>
  <si>
    <t>Gain/Loss on Sale of Capital Assets (Loss is negative)</t>
  </si>
  <si>
    <t xml:space="preserve">  Debt service interest expense (Enter as negative)</t>
  </si>
  <si>
    <t xml:space="preserve">  Purchase of investments (Enter as negative)</t>
  </si>
  <si>
    <t xml:space="preserve"> Transfers out (enter as a negative)</t>
  </si>
  <si>
    <t xml:space="preserve"> Transfers out (enteras a negative)</t>
  </si>
  <si>
    <t xml:space="preserve"> Transfers out (enter as negative)</t>
  </si>
  <si>
    <t xml:space="preserve">  Debt service interest expense (enter as negative)</t>
  </si>
  <si>
    <t xml:space="preserve">  Gain or loss on sale of capital assets (loss is negative)</t>
  </si>
  <si>
    <t>STATEMENT OF NET POSITION</t>
  </si>
  <si>
    <t>Total Net Position</t>
  </si>
  <si>
    <t>Net position of governmental activities</t>
  </si>
  <si>
    <t>position are different because:</t>
  </si>
  <si>
    <t xml:space="preserve">      government-wide statement of net position.</t>
  </si>
  <si>
    <t>Change in Net Position in Governmental Activities</t>
  </si>
  <si>
    <t xml:space="preserve">                              Change in net position</t>
  </si>
  <si>
    <t>NET POSITION</t>
  </si>
  <si>
    <t>Reconciliation to government-wide statement of net position:</t>
  </si>
  <si>
    <t xml:space="preserve">    Net position of business-type activities</t>
  </si>
  <si>
    <t>STATEMENT OF REVENUES, EXPENSES AND CHANGES IN FUND NET POSITION</t>
  </si>
  <si>
    <t xml:space="preserve">   Change in net position</t>
  </si>
  <si>
    <t>STATEMENT OF FIDUCIARY NET POSITION</t>
  </si>
  <si>
    <t>STATEMENT OF CHANGES IN FIDUCIARY NET POSITION</t>
  </si>
  <si>
    <t>Explanation of certain differences between the governmental fund balance sheet and the government-wide statement of net position</t>
  </si>
  <si>
    <t>COMBINING STATEMENT OF NET POSITION</t>
  </si>
  <si>
    <t>COMBINING STATEMENT OF REVENUES, EXPENSES AND CHANGE IN NET POSITION</t>
  </si>
  <si>
    <t>Fund balances (Net Position)</t>
  </si>
  <si>
    <t>Add net position of the internal service funds applicable to governmental funds</t>
  </si>
  <si>
    <t>ENTITY-WIDE STATEMENT OF NET POSITION - BALANCE SHEET CONVERSION WORKSHEET</t>
  </si>
  <si>
    <t>Changes in net position:</t>
  </si>
  <si>
    <t>Total Government-wide Statement of Net Position to GW Statement of Activities:</t>
  </si>
  <si>
    <t>DEPR. FYE 2016</t>
  </si>
  <si>
    <t>DEPR. FYE 2017</t>
  </si>
  <si>
    <t>DEPR. FYE 2018</t>
  </si>
  <si>
    <t>FYE 2016</t>
  </si>
  <si>
    <t>FYE 2017</t>
  </si>
  <si>
    <t xml:space="preserve">       Statement of Net Position …………………………………………………………………………………………</t>
  </si>
  <si>
    <t xml:space="preserve">      Statement of Net Position - Proprietary Funds</t>
  </si>
  <si>
    <t xml:space="preserve">      Statement of Revenues, Expenses, and Changes in Fund Net Position - Proprietary Funds ……………….</t>
  </si>
  <si>
    <t xml:space="preserve">      Statement of Fiduciary Net Position -Fiduciary Funds …………………………………………………………..</t>
  </si>
  <si>
    <t xml:space="preserve">      Statement of Changes in Fiduciary Net Position - Fiduciary Funds ……………………………………………</t>
  </si>
  <si>
    <t xml:space="preserve">    Combining Statement of Net Position -  Nonmajor Enterprise Funds ……………………………………………</t>
  </si>
  <si>
    <t xml:space="preserve">    Combining Statement of Revenues, Expenses, and Changes in Fund Net Position - Nonmajor</t>
  </si>
  <si>
    <t xml:space="preserve">    Combining Statement of Net Position - Internal Service Funds …………………………………………………</t>
  </si>
  <si>
    <t xml:space="preserve">    Combining Statement of Revenues, Expenses, and Changes in Fund Net Position - Internal</t>
  </si>
  <si>
    <t>Change in net position</t>
  </si>
  <si>
    <t>Changes in Net Position</t>
  </si>
  <si>
    <t xml:space="preserve">               but issuing debt increases long-term liabilities in the statement of net position:</t>
  </si>
  <si>
    <t xml:space="preserve">  Change in net position of business-type activities</t>
  </si>
  <si>
    <t>Add change in net position of internal service funds applicable to governmental activities</t>
  </si>
  <si>
    <t xml:space="preserve">Net Investment in Capital Assets </t>
  </si>
  <si>
    <t>Net Investment in capital assets</t>
  </si>
  <si>
    <t>Net Investment in Capital assets</t>
  </si>
  <si>
    <t>The following filing fee schedule is required by Section 2-7-514, MCA, and has been adopted as Section 2.4.402 of the
 Administrative Rules of Montana.</t>
  </si>
  <si>
    <t>GL#</t>
  </si>
  <si>
    <t>TD#</t>
  </si>
  <si>
    <t>Determination of Filing Fee Form</t>
  </si>
  <si>
    <r>
      <t xml:space="preserve">GOVERNMENTAL FUNDS - </t>
    </r>
    <r>
      <rPr>
        <b/>
        <u/>
        <sz val="14"/>
        <color theme="0"/>
        <rFont val="Calibri"/>
        <family val="2"/>
        <scheme val="minor"/>
      </rPr>
      <t>PAGE 16</t>
    </r>
    <r>
      <rPr>
        <b/>
        <i/>
        <sz val="12"/>
        <color theme="0"/>
        <rFont val="Calibri"/>
        <family val="2"/>
        <scheme val="minor"/>
      </rPr>
      <t xml:space="preserve"> (STATEMENT OF REVENUES, EXPENDITURES, AND CHANGES IN FUND BALANCES)</t>
    </r>
  </si>
  <si>
    <t xml:space="preserve">Total Revenues </t>
  </si>
  <si>
    <t>Other Financing Sources - Proceeds from Sale of Capital Assets</t>
  </si>
  <si>
    <t>Special and/or Extraordinary Items (Revenues only)</t>
  </si>
  <si>
    <t>Note:  Do not include revenues of Internal Service Funds</t>
  </si>
  <si>
    <t>Box #1</t>
  </si>
  <si>
    <r>
      <t xml:space="preserve">Non-Operating Revenues: </t>
    </r>
    <r>
      <rPr>
        <sz val="12"/>
        <color rgb="FFC00000"/>
        <rFont val="Calibri"/>
        <family val="2"/>
        <scheme val="minor"/>
      </rPr>
      <t>(Do not include Gain on Sale of 
Capital Assets)</t>
    </r>
  </si>
  <si>
    <t xml:space="preserve">Filing Fee Owed </t>
  </si>
  <si>
    <t>Taxes/Assessments</t>
  </si>
  <si>
    <t xml:space="preserve">Intergovernmental Revenues </t>
  </si>
  <si>
    <t>Interest Revenues</t>
  </si>
  <si>
    <t>Other Non-operating Revenues not included above</t>
  </si>
  <si>
    <t>Capital Contributions</t>
  </si>
  <si>
    <r>
      <t xml:space="preserve">ENTERPRISE FUNDS - </t>
    </r>
    <r>
      <rPr>
        <b/>
        <u/>
        <sz val="14"/>
        <color theme="0"/>
        <rFont val="Calibri"/>
        <family val="2"/>
        <scheme val="minor"/>
      </rPr>
      <t>PAGE 20</t>
    </r>
    <r>
      <rPr>
        <b/>
        <i/>
        <sz val="14"/>
        <color theme="0"/>
        <rFont val="Calibri"/>
        <family val="2"/>
        <scheme val="minor"/>
      </rPr>
      <t xml:space="preserve"> </t>
    </r>
    <r>
      <rPr>
        <b/>
        <i/>
        <sz val="12"/>
        <color theme="0"/>
        <rFont val="Calibri"/>
        <family val="2"/>
        <scheme val="minor"/>
      </rPr>
      <t>(STATEMENT OF CASH FLOWS)</t>
    </r>
  </si>
  <si>
    <t>Proceeds from Sale of Capital Assets</t>
  </si>
  <si>
    <r>
      <t xml:space="preserve">TRUST FUNDS - </t>
    </r>
    <r>
      <rPr>
        <b/>
        <u/>
        <sz val="14"/>
        <color theme="0"/>
        <rFont val="Calibri"/>
        <family val="2"/>
        <scheme val="minor"/>
      </rPr>
      <t>PAGE 22</t>
    </r>
    <r>
      <rPr>
        <b/>
        <sz val="14"/>
        <color theme="0"/>
        <rFont val="Calibri"/>
        <family val="2"/>
        <scheme val="minor"/>
      </rPr>
      <t xml:space="preserve"> </t>
    </r>
    <r>
      <rPr>
        <b/>
        <i/>
        <sz val="12"/>
        <color theme="0"/>
        <rFont val="Calibri"/>
        <family val="2"/>
        <scheme val="minor"/>
      </rPr>
      <t>(STATEMENT OF CHANGES IN FIDUCIARY NET ASSETS)</t>
    </r>
  </si>
  <si>
    <t>NOTE:  Do not include additions to Investment Trust Funds</t>
  </si>
  <si>
    <r>
      <t xml:space="preserve">Total Additions to </t>
    </r>
    <r>
      <rPr>
        <b/>
        <sz val="12"/>
        <color theme="1"/>
        <rFont val="Calibri"/>
        <family val="2"/>
        <scheme val="minor"/>
      </rPr>
      <t>Pension &amp; Private Purpose</t>
    </r>
    <r>
      <rPr>
        <sz val="12"/>
        <color theme="1"/>
        <rFont val="Calibri"/>
        <family val="2"/>
        <scheme val="minor"/>
      </rPr>
      <t xml:space="preserve"> Trust Funds Only</t>
    </r>
  </si>
  <si>
    <t>Total Revenues for Calculation of Filing Fee</t>
  </si>
  <si>
    <t>Box #2</t>
  </si>
  <si>
    <t>Audit Required?</t>
  </si>
  <si>
    <t>DEFERRED OUTFLOWS OF RESOURCES</t>
  </si>
  <si>
    <t xml:space="preserve">Deferred Outflows of Resources </t>
  </si>
  <si>
    <t>Total Deferred Outflows of Resources</t>
  </si>
  <si>
    <t>DEFERRED INFLOWS OF RESOURCES</t>
  </si>
  <si>
    <t xml:space="preserve">Deferred Inflows of Tax Revenues </t>
  </si>
  <si>
    <t>Deferred Inflows of Resources</t>
  </si>
  <si>
    <t>Total Deferred Inflows of Resources</t>
  </si>
  <si>
    <t>FUND #</t>
  </si>
  <si>
    <t>WORKSHEETS</t>
  </si>
  <si>
    <t xml:space="preserve">  List of Elected and Appointed Officials - Signature Page……………………………………………………………………………..</t>
  </si>
  <si>
    <t>Deferred Outflows of Resources</t>
  </si>
  <si>
    <t>190xxx</t>
  </si>
  <si>
    <t>Deferred Inflows of Tax Revenues</t>
  </si>
  <si>
    <t>Total liabilities, Deferred Inflows of Resources and fund balances (Net Position)</t>
  </si>
  <si>
    <t>The following items must be included in the exact format or a format that provides equivalent information:</t>
  </si>
  <si>
    <t>The Basic Financial Statements will include:</t>
  </si>
  <si>
    <t xml:space="preserve">  The GW Statement of Net Position should reconcile to the GW Statement of Activities </t>
  </si>
  <si>
    <t>All fund financial statements must be included and balanced for all major and non-major governmental  funds</t>
  </si>
  <si>
    <t xml:space="preserve">  The combining balance sheets should reconcile to the combining statement of revenues, expenditures and </t>
  </si>
  <si>
    <t xml:space="preserve">   changes in fund balances.</t>
  </si>
  <si>
    <t xml:space="preserve">   The changes in revenues, expenditures and fund balance budget to actual pages for all funds should be</t>
  </si>
  <si>
    <t xml:space="preserve">    included. (Including all non-major governmental funds)</t>
  </si>
  <si>
    <t>The reconciliation of governmental funds to the government-wide statement of net position and the</t>
  </si>
  <si>
    <t xml:space="preserve">    reconciliation of the statement of revenues, expenditures &amp; changes in fund balance to the government-</t>
  </si>
  <si>
    <t xml:space="preserve">    wide statement of activities.</t>
  </si>
  <si>
    <t xml:space="preserve">   </t>
  </si>
  <si>
    <t>The statement of net position must reconcile to the statement of  changes in net position for all</t>
  </si>
  <si>
    <t xml:space="preserve">   major and non-major proprietary funds.</t>
  </si>
  <si>
    <t>The statement of cash flows for all major and non-major proprietary funds must be included and reconcile</t>
  </si>
  <si>
    <t xml:space="preserve">   to the cash reported on the statement of net position.</t>
  </si>
  <si>
    <t>Fiduciary Funds (if applicable):</t>
  </si>
  <si>
    <t>Notes to the Financial Statements:</t>
  </si>
  <si>
    <t>All applicable notes must be completed and reconciled to the information reported within the fund detail.</t>
  </si>
  <si>
    <t xml:space="preserve">Notes should include: capital assets by category for governmental and proprietary funds, long-term debt </t>
  </si>
  <si>
    <t xml:space="preserve">   by loan purpose, breakdown of interfund loans, investment information, excess of expenditures over</t>
  </si>
  <si>
    <t>Other Information Required:</t>
  </si>
  <si>
    <t xml:space="preserve">   received from federal and state sources. This information must include the federal or state agency</t>
  </si>
  <si>
    <t xml:space="preserve">   and the amount received. This information can be provided by attaching a software generated-</t>
  </si>
  <si>
    <t xml:space="preserve">   report of all BARS Chart of Account Revenues between 330000 and 339999 or an audited SEFA</t>
  </si>
  <si>
    <t xml:space="preserve">   (A-133 Schedule of Federal Expenditures) if applicable.</t>
  </si>
  <si>
    <t xml:space="preserve">   as reported within the annual financial report. If the cash is not reconciled that should be disclosed</t>
  </si>
  <si>
    <t xml:space="preserve">   on the cash reconciliation page and included in report.</t>
  </si>
  <si>
    <r>
      <t xml:space="preserve">The </t>
    </r>
    <r>
      <rPr>
        <b/>
        <sz val="12"/>
        <rFont val="Arial"/>
        <family val="2"/>
      </rPr>
      <t>general information</t>
    </r>
    <r>
      <rPr>
        <sz val="12"/>
        <rFont val="Arial"/>
        <family val="2"/>
      </rPr>
      <t xml:space="preserve"> should include the class, form of government, population, land area, number</t>
    </r>
  </si>
  <si>
    <t xml:space="preserve">   and usage of utility consumers if applicable, number of employees, taxable value and mill levy by fund.</t>
  </si>
  <si>
    <t>The statement of fiduciary net position must reconcile to the statement of changes in net position.</t>
  </si>
  <si>
    <t>Total Fund Balances</t>
  </si>
  <si>
    <t>Total Liabilities, Deferred Inflows of Resources and Fund Balances</t>
  </si>
  <si>
    <t>Fund #</t>
  </si>
  <si>
    <t>Name</t>
  </si>
  <si>
    <t>19xxxx</t>
  </si>
  <si>
    <t>CONVERSION</t>
  </si>
  <si>
    <t>Other Information - Filing Fee Form, Worksheet Protection &amp; Hiding Columns/Pages:</t>
  </si>
  <si>
    <t>Are the notes to the financial statements included?</t>
  </si>
  <si>
    <t xml:space="preserve">COMPLETE YEAR-END CLOSING/ADJUSTMENTS BEFORE STARTING THE ANNUAL FINANCIAL REPORT </t>
  </si>
  <si>
    <t>FYE 2018</t>
  </si>
  <si>
    <t>FYE 2019</t>
  </si>
  <si>
    <t>FYE 2020</t>
  </si>
  <si>
    <t>FYE 2021</t>
  </si>
  <si>
    <t>DEPR. FYE 2019</t>
  </si>
  <si>
    <t>DEPR. FYE 2020</t>
  </si>
  <si>
    <t>DEPR. FYE 2021</t>
  </si>
  <si>
    <t>GENERAL/GOV</t>
  </si>
  <si>
    <t>Revenues collected in advance</t>
  </si>
  <si>
    <t xml:space="preserve">  Revenues collected in advance</t>
  </si>
  <si>
    <t>Fund #1000</t>
  </si>
  <si>
    <t>GOVERNMENTAL FUNDS CAPITAL ASSETS/DEPRECIATION</t>
  </si>
  <si>
    <t>22xxxx</t>
  </si>
  <si>
    <t>(Disclose here any element of that reconciliation which may require further analysis for the reader to understand)</t>
  </si>
  <si>
    <t>Interfund receivables and payables</t>
  </si>
  <si>
    <t>The due from/advance from other funds and due to/advance to other funds consist(s) of the following:</t>
  </si>
  <si>
    <t>Account Number 131XXX/133XXX</t>
  </si>
  <si>
    <t>Account 211XXX/233XXX</t>
  </si>
  <si>
    <t xml:space="preserve">ENTITY # </t>
  </si>
  <si>
    <t>332000/333</t>
  </si>
  <si>
    <t>335000/336</t>
  </si>
  <si>
    <t>LOCAL GRANTS - (LIST)</t>
  </si>
  <si>
    <t>Fund Name</t>
  </si>
  <si>
    <t xml:space="preserve">*If completing the cash worksheet, if not disregard </t>
  </si>
  <si>
    <t>Page 21:</t>
  </si>
  <si>
    <t>Subtotal:</t>
  </si>
  <si>
    <t xml:space="preserve">*if using clearing funds (7910, 7930) </t>
  </si>
  <si>
    <t>add back in the outstanding items to reconcile</t>
  </si>
  <si>
    <t>cash in total.</t>
  </si>
  <si>
    <t>items:</t>
  </si>
  <si>
    <t>Total cash (with outstanding items added back in)</t>
  </si>
  <si>
    <t xml:space="preserve">   to reconcile to cash on statements</t>
  </si>
  <si>
    <t>(Complete all portions applicable to entity)</t>
  </si>
  <si>
    <t>These comments are extremely important to ensure the information accurately transfers into a searchable database.</t>
  </si>
  <si>
    <t>PASSWORD PROTECTED CELLS</t>
  </si>
  <si>
    <t>CELLS CONTAINING ZEROS - DO NOT OVERRIDE FORMULAS</t>
  </si>
  <si>
    <t xml:space="preserve">*Note: A red triangle in the upper right hand corner of a cell denotes where a useful comment is located. </t>
  </si>
  <si>
    <t>Proprietary/Enterprise Funds (if applicable):</t>
  </si>
  <si>
    <t>Fiduciary Funds</t>
  </si>
  <si>
    <t>Deferred outflows of resources not disclosed on the face of the financial statements are as follows:</t>
  </si>
  <si>
    <t>Description:</t>
  </si>
  <si>
    <t>J.</t>
  </si>
  <si>
    <t>1. Fund Balance Disclosure:</t>
  </si>
  <si>
    <t>By taking the following action:</t>
  </si>
  <si>
    <t>2.  Net Position</t>
  </si>
  <si>
    <t>K.</t>
  </si>
  <si>
    <t>L.</t>
  </si>
  <si>
    <t>M.</t>
  </si>
  <si>
    <t>N.</t>
  </si>
  <si>
    <t>O.</t>
  </si>
  <si>
    <t>The fund balances by major purpose is classified below:</t>
  </si>
  <si>
    <t xml:space="preserve">   Capital Projects</t>
  </si>
  <si>
    <t xml:space="preserve">   Conservation Natural Res.</t>
  </si>
  <si>
    <t xml:space="preserve">   Housing/Community Devl.</t>
  </si>
  <si>
    <t xml:space="preserve">GASB 63 requires disclosure of any deferrals that have a significant impact on Net Position. </t>
  </si>
  <si>
    <t>(Disclose here any deferrals that have a significant effect on Net Position)</t>
  </si>
  <si>
    <t>Matured interest bonds payable</t>
  </si>
  <si>
    <t>Balance check:</t>
  </si>
  <si>
    <t xml:space="preserve">Page 13: </t>
  </si>
  <si>
    <t>Page 14:</t>
  </si>
  <si>
    <t>Page 15:</t>
  </si>
  <si>
    <t>The unrestricted fund balance cells were locked.  A formula will subtract the non-spendable, restricted, committed, assigned fund balance from unrestricted.</t>
  </si>
  <si>
    <t>This change will ensure the individual fund balance ties to the fund balance reported on the Statement of Rev, Exp &amp; changes in Fund Balance.</t>
  </si>
  <si>
    <t>Page 16:</t>
  </si>
  <si>
    <t>Page 17:</t>
  </si>
  <si>
    <t>Ensured the comp absences total coming from the OP Conversion includes the unallocated amount as well as the allocated amount.</t>
  </si>
  <si>
    <t>Added a balance check to compare the change in net position to page 14 - Statement of Rev, Exp &amp; Changes in Net Position.</t>
  </si>
  <si>
    <t>Version 15.1</t>
  </si>
  <si>
    <t>Filing Fee:</t>
  </si>
  <si>
    <t xml:space="preserve">  Planning &amp; Research services</t>
  </si>
  <si>
    <t xml:space="preserve">  Other General Government services</t>
  </si>
  <si>
    <t>Added extra accounts for 411000 Planning &amp; Research and 411800 -Other Gen Gov Services</t>
  </si>
  <si>
    <t>Non-major special revenue funds:  Added a formula to figure fund balance; will reduce unrestricted by restricted; committed; assigned</t>
  </si>
  <si>
    <t>Added additional 4 debt service funds; inserted a formula for fund balance; will reduce unrestricted by restricted; committed;assigned</t>
  </si>
  <si>
    <t>Capital Projects: Inserted a formula for fund balance; will reduce unrestricted by restricted; committed; assigned</t>
  </si>
  <si>
    <t>Non-major enterprise cash flows:  Inserted one column - there was 4 columns but only 3 on cash flow page?</t>
  </si>
  <si>
    <t>Added formulas to pull numbers from activities page</t>
  </si>
  <si>
    <t>Investment in General Capital Assets</t>
  </si>
  <si>
    <t>Mitchell Bldg - Room 270</t>
  </si>
  <si>
    <t>Updated the filing fees and the formula for the filing fee; Updated the address of LGSB</t>
  </si>
  <si>
    <t>Coverpage:</t>
  </si>
  <si>
    <t>Updated the address of LGSB</t>
  </si>
  <si>
    <t>Net Pension Liability</t>
  </si>
  <si>
    <t>OPEB</t>
  </si>
  <si>
    <t>199xxx</t>
  </si>
  <si>
    <t>Non-major enterprise funds: Formula updated, added Net Pension Liability</t>
  </si>
  <si>
    <t>Internal service funds: Formula updated for assets, def out, liab, def inflow, added Net pension liability</t>
  </si>
  <si>
    <t>Page 18: Added Net Pension Liability, Added to formula for Non-major &amp; Internal service funds NPL</t>
  </si>
  <si>
    <t>Balance check w/GW Statement (should equal zero):</t>
  </si>
  <si>
    <t xml:space="preserve">    Amounts reported for governmental activities in the statement of activities (page ) are</t>
  </si>
  <si>
    <t xml:space="preserve">          Repayment of debt principal is an expenditure in the governmental funds, but the</t>
  </si>
  <si>
    <t xml:space="preserve">                             Long-term receivables (deferred inflow)</t>
  </si>
  <si>
    <t xml:space="preserve">   Net Pension Liability (GASB68)</t>
  </si>
  <si>
    <t xml:space="preserve">   budget by fund, description of prior period adjustments, fund balance classifications, OPEB and</t>
  </si>
  <si>
    <t>Updated the DLL for these accounts</t>
  </si>
  <si>
    <t>DLL:</t>
  </si>
  <si>
    <t>Added a multiplier for credit balances: Liabilities, Def Inflows &amp; Fund Balance, Net Position &amp; Revenues</t>
  </si>
  <si>
    <t>NET PENSION LIABILITY NOTES:</t>
  </si>
  <si>
    <t>Sheriff's Retirement System</t>
  </si>
  <si>
    <t>Municipal Police Officers Retirement System</t>
  </si>
  <si>
    <t>Public Employees' Retirement System - Defined Benefit:</t>
  </si>
  <si>
    <t>Firefighters' Unified Retirement System</t>
  </si>
  <si>
    <t>Annual Resources</t>
  </si>
  <si>
    <t>*Schedule is intended to show information for 10 years. Additional years will be displayed as they become available</t>
  </si>
  <si>
    <t xml:space="preserve">      expenditures and, therefore, are deferred outflows of resources in the funds.</t>
  </si>
  <si>
    <t>Teacher's Retirement System</t>
  </si>
  <si>
    <t>Before Submitting The Report:</t>
  </si>
  <si>
    <t xml:space="preserve">     Other Post Employment Benefit Information Schedules…..……..…………………………………………….</t>
  </si>
  <si>
    <t>Added acct 237000, 238000 for Funds 5000, 6000</t>
  </si>
  <si>
    <t xml:space="preserve">Corrected error in cell </t>
  </si>
  <si>
    <t xml:space="preserve">                             GASB68 recognition of On-behalf payments to Pension Plans</t>
  </si>
  <si>
    <r>
      <t xml:space="preserve">           Other: </t>
    </r>
    <r>
      <rPr>
        <u/>
        <sz val="12"/>
        <rFont val="Arial"/>
        <family val="2"/>
      </rPr>
      <t xml:space="preserve">                                                                                                                              </t>
    </r>
  </si>
  <si>
    <t>For 2016: Dll Ledger Load Assist - major fund column F - 21xxxx shouldn't add in F50 (216000)</t>
  </si>
  <si>
    <t>Equal to or Less Than</t>
  </si>
  <si>
    <t>Version 16.1</t>
  </si>
  <si>
    <t>Filing Fee Page:</t>
  </si>
  <si>
    <t>Updated the language- is in excess of 500,000, you are required to have an audit</t>
  </si>
  <si>
    <t>if the amount is equal to or less than 500,000, no filing fee is required</t>
  </si>
  <si>
    <t>The following are suggestions to review before submitting your AFR:</t>
  </si>
  <si>
    <r>
      <t>Allowable deposit and investment of public funds is governed by Title 7, Chapter 6, Part 2 of the Montana Code Annotated (MCA). Deposits and investments may include demand, time,</t>
    </r>
    <r>
      <rPr>
        <sz val="10"/>
        <color rgb="FFC00000"/>
        <rFont val="Arial"/>
        <family val="2"/>
      </rPr>
      <t xml:space="preserve"> </t>
    </r>
    <r>
      <rPr>
        <sz val="10"/>
        <rFont val="Arial"/>
        <family val="2"/>
      </rPr>
      <t>and savings deposits, direct obligations of the United States Government, securities issued by agencies of the United States, investments in the Montana Short-Term Investment Program (STIP), repurchase agreements, and registered warrants.</t>
    </r>
  </si>
  <si>
    <r>
      <t>Investments, with limited exceptions, are reported at fair value. Investments in nonparticipating</t>
    </r>
    <r>
      <rPr>
        <sz val="10"/>
        <rFont val="Arial"/>
        <family val="2"/>
      </rPr>
      <t xml:space="preserve"> certificates of deposit </t>
    </r>
    <r>
      <rPr>
        <sz val="10"/>
        <color theme="1"/>
        <rFont val="Arial"/>
        <family val="2"/>
      </rPr>
      <t>are reported at cost. Money market investments</t>
    </r>
    <r>
      <rPr>
        <sz val="10"/>
        <rFont val="Arial"/>
        <family val="2"/>
      </rPr>
      <t>, including U.S. Treasury and Agency obligations, that mature within one year of acquisition are reported at amortized cost.  Fair value is defined as the price that would be received to sell an asset or paid to transfer a liability in an orderly transaction between market participants at the measurement date.  Fair value is determined annually, and requires the use of valuation techniques, a specific method or combination of methods using one or more of three approaches:  market, cost or income approach.</t>
    </r>
  </si>
  <si>
    <r>
      <rPr>
        <sz val="10"/>
        <color rgb="FFFF0000"/>
        <rFont val="Arial"/>
        <family val="2"/>
      </rPr>
      <t>[</t>
    </r>
    <r>
      <rPr>
        <i/>
        <sz val="10"/>
        <color rgb="FFFF0000"/>
        <rFont val="Arial"/>
        <family val="2"/>
      </rPr>
      <t>Counties</t>
    </r>
    <r>
      <rPr>
        <i/>
        <sz val="10"/>
        <color rgb="FFC00000"/>
        <rFont val="Arial"/>
        <family val="2"/>
      </rPr>
      <t xml:space="preserve"> </t>
    </r>
    <r>
      <rPr>
        <i/>
        <sz val="10"/>
        <color rgb="FFFF0000"/>
        <rFont val="Arial"/>
        <family val="2"/>
      </rPr>
      <t>only</t>
    </r>
    <r>
      <rPr>
        <sz val="10"/>
        <color rgb="FFFF0000"/>
        <rFont val="Arial"/>
        <family val="2"/>
      </rPr>
      <t>]</t>
    </r>
    <r>
      <rPr>
        <sz val="10"/>
        <rFont val="Arial"/>
        <family val="2"/>
      </rPr>
      <t xml:space="preserve"> The County maintains an investment pool consisting of funds belonging to the County and also of funds held by the County Treasurer belonging to legally separate entities such as school districts and special purpose districts. These districts can elect to participate in the County's investment pool, or can self-direct investment of their funds in individual investment accounts.  The portion of the investment pool belonging to the legally separate entities and any self-directed individual investment accounts are reported in an investment trust fund in the fiduciary fund financial statements. The investment pool is managed by the County Treasurer in accordance with the County’s stated investment policies and laws prescribed in the MCA. There is no external regulatory oversight for the investment pool, and the County has not provided or obtained any legally binding guarantees to support the value of the investments. Investments and withdrawals from the pool are based on the underlying value of deposits and investments of each participant. Investment income on pooled investments is allocated to the County and participating external entities on the basis of prior month ending balances </t>
    </r>
    <r>
      <rPr>
        <i/>
        <sz val="10"/>
        <color rgb="FFFF0000"/>
        <rFont val="Arial"/>
        <family val="2"/>
      </rPr>
      <t>[or indicate other allocation basis]</t>
    </r>
    <r>
      <rPr>
        <sz val="10"/>
        <rFont val="Arial"/>
        <family val="2"/>
      </rPr>
      <t xml:space="preserve"> in relation to total pooled investments.</t>
    </r>
  </si>
  <si>
    <t>Governmental Activities</t>
  </si>
  <si>
    <t>Business-Type Activities</t>
  </si>
  <si>
    <t>Total - Primary Government</t>
  </si>
  <si>
    <t>Discretely Presented Component Unit(s)</t>
  </si>
  <si>
    <t>Total cash, cash equivalents and investments</t>
  </si>
  <si>
    <t>6/30/20XX</t>
  </si>
  <si>
    <r>
      <rPr>
        <b/>
        <i/>
        <sz val="10"/>
        <rFont val="Arial"/>
        <family val="2"/>
      </rPr>
      <t xml:space="preserve">Cash on hand </t>
    </r>
    <r>
      <rPr>
        <sz val="10"/>
        <rFont val="Arial"/>
        <family val="2"/>
      </rPr>
      <t>(petty cash)</t>
    </r>
  </si>
  <si>
    <t>Deposits</t>
  </si>
  <si>
    <t>Demand deposits</t>
  </si>
  <si>
    <t>Savings accounts</t>
  </si>
  <si>
    <t>Certificates of Deposit (non-participating)</t>
  </si>
  <si>
    <t>(other)</t>
  </si>
  <si>
    <t>Total deposits</t>
  </si>
  <si>
    <t>Fair Value Measurements Using</t>
  </si>
  <si>
    <t>Investments by fair value level</t>
  </si>
  <si>
    <t>Level 1</t>
  </si>
  <si>
    <t>Level 2</t>
  </si>
  <si>
    <t>Level 3</t>
  </si>
  <si>
    <t>STIP</t>
  </si>
  <si>
    <t>U.S. Treasury Bills</t>
  </si>
  <si>
    <t>Mutual Funds</t>
  </si>
  <si>
    <t>(other by type)</t>
  </si>
  <si>
    <t>Total investments by fair value level</t>
  </si>
  <si>
    <t>Investments measured at the net asset value (NAV)</t>
  </si>
  <si>
    <t>NAV</t>
  </si>
  <si>
    <t>(investment by type)</t>
  </si>
  <si>
    <t>Total cash, deposits and investments</t>
  </si>
  <si>
    <t>Issuer</t>
  </si>
  <si>
    <t>Percentage</t>
  </si>
  <si>
    <t>Investment Maturity (in Years)</t>
  </si>
  <si>
    <t>Less Than 1</t>
  </si>
  <si>
    <t>1-5</t>
  </si>
  <si>
    <t>Investment Pool</t>
  </si>
  <si>
    <t>Internal Portion</t>
  </si>
  <si>
    <t>External Portion</t>
  </si>
  <si>
    <t>Net Position - Beginning of Year</t>
  </si>
  <si>
    <t xml:space="preserve"> </t>
  </si>
  <si>
    <t>Contributions from Participants</t>
  </si>
  <si>
    <t>Invest. Earnings/Changes in Fair Value</t>
  </si>
  <si>
    <t>Administrative Fees</t>
  </si>
  <si>
    <t>Distributions to Participants</t>
  </si>
  <si>
    <t xml:space="preserve">Net Position - End of Year   </t>
  </si>
  <si>
    <t>-65A-</t>
  </si>
  <si>
    <t>-66A-</t>
  </si>
  <si>
    <t>-75-</t>
  </si>
  <si>
    <t>-76-</t>
  </si>
  <si>
    <t>-77-</t>
  </si>
  <si>
    <t>-78-</t>
  </si>
  <si>
    <t>-79-</t>
  </si>
  <si>
    <t>-80-</t>
  </si>
  <si>
    <t>-81-</t>
  </si>
  <si>
    <t>-82-</t>
  </si>
  <si>
    <t>-83-</t>
  </si>
  <si>
    <t>-84-</t>
  </si>
  <si>
    <t>-85-</t>
  </si>
  <si>
    <t>-87-</t>
  </si>
  <si>
    <t>23-47</t>
  </si>
  <si>
    <t>48-53</t>
  </si>
  <si>
    <t>54-59</t>
  </si>
  <si>
    <t>63-64</t>
  </si>
  <si>
    <t>67-68</t>
  </si>
  <si>
    <t>69-70</t>
  </si>
  <si>
    <t>71-72</t>
  </si>
  <si>
    <t>73-74</t>
  </si>
  <si>
    <t>75-76</t>
  </si>
  <si>
    <t>77-78</t>
  </si>
  <si>
    <t>65-66</t>
  </si>
  <si>
    <t>-36-</t>
  </si>
  <si>
    <t>-37-</t>
  </si>
  <si>
    <t>-38-</t>
  </si>
  <si>
    <t>-39-</t>
  </si>
  <si>
    <t>-40-</t>
  </si>
  <si>
    <t>-41-</t>
  </si>
  <si>
    <t>-42-</t>
  </si>
  <si>
    <t>-43-</t>
  </si>
  <si>
    <t>-44-</t>
  </si>
  <si>
    <t>-46-</t>
  </si>
  <si>
    <t>-47-</t>
  </si>
  <si>
    <t xml:space="preserve">Page 48-53: </t>
  </si>
  <si>
    <t>Page 53</t>
  </si>
  <si>
    <t>Page 59</t>
  </si>
  <si>
    <t>Page 66</t>
  </si>
  <si>
    <t>Page 68</t>
  </si>
  <si>
    <t>Page 72</t>
  </si>
  <si>
    <t>Page 74</t>
  </si>
  <si>
    <t>Page 76</t>
  </si>
  <si>
    <t>Page 78</t>
  </si>
  <si>
    <t>Page 85:</t>
  </si>
  <si>
    <t>Page 79</t>
  </si>
  <si>
    <t>Page 80</t>
  </si>
  <si>
    <t>Page 88</t>
  </si>
  <si>
    <t>Page 89</t>
  </si>
  <si>
    <t>Page 89:</t>
  </si>
  <si>
    <t>Page 81</t>
  </si>
  <si>
    <t>Page 82:</t>
  </si>
  <si>
    <t>Notes:</t>
  </si>
  <si>
    <t>Added the updated notes for GASB 72 - Fair Value, etc.</t>
  </si>
  <si>
    <t>Table of contents and page numbers were updated.  Notes were assigned a single page number.</t>
  </si>
  <si>
    <r>
      <t xml:space="preserve">ENTERPRISE FUNDS - </t>
    </r>
    <r>
      <rPr>
        <b/>
        <u/>
        <sz val="14"/>
        <color theme="0"/>
        <rFont val="Calibri"/>
        <family val="2"/>
        <scheme val="minor"/>
      </rPr>
      <t>PAGE 19</t>
    </r>
    <r>
      <rPr>
        <b/>
        <sz val="14"/>
        <color theme="0"/>
        <rFont val="Calibri"/>
        <family val="2"/>
        <scheme val="minor"/>
      </rPr>
      <t xml:space="preserve"> </t>
    </r>
    <r>
      <rPr>
        <b/>
        <i/>
        <sz val="12"/>
        <color theme="0"/>
        <rFont val="Calibri"/>
        <family val="2"/>
        <scheme val="minor"/>
      </rPr>
      <t>(STATEMENT OF REVENUES, EXPENSES AND CHANGES IN FUND NET POSITION)</t>
    </r>
  </si>
  <si>
    <r>
      <rPr>
        <b/>
        <sz val="10"/>
        <rFont val="Arial"/>
        <family val="2"/>
      </rPr>
      <t>Note: This form is self-calculating, with defaults of -0- and "NO" in box #1 and #2. Please adjust according if you print this form and enter information manually.</t>
    </r>
    <r>
      <rPr>
        <sz val="10"/>
        <rFont val="Arial"/>
        <family val="2"/>
      </rPr>
      <t xml:space="preserve"> </t>
    </r>
  </si>
  <si>
    <t xml:space="preserve">**If a filing fee is owed, please print the completed filing fee form and mail with your payment to: </t>
  </si>
  <si>
    <t>Capital Asset Adj, gain/loss on sale, donation</t>
  </si>
  <si>
    <t>capital assets/prior</t>
  </si>
  <si>
    <t>Version 16.2</t>
  </si>
  <si>
    <t>Updated the filing fee form - in excess of 500,000</t>
  </si>
  <si>
    <t>Version 16.3</t>
  </si>
  <si>
    <t>Added a column to the BS Conversion Page for prior year's deferred outflows and inflows of resources</t>
  </si>
  <si>
    <t>Version 16.4</t>
  </si>
  <si>
    <t>Added a formula to the OP Conversion Page</t>
  </si>
  <si>
    <t>Added the prior year's difference of Deferred Outflows and Inflows to the reconciliation on Page 15</t>
  </si>
  <si>
    <t>Corrected a formula on Page 82 - Internal Services; Row 37 should not include row 36 in the total.</t>
  </si>
  <si>
    <t>GOVERNMENTAL FUNDS CAPITAL ASSETS (FUND 9000)</t>
  </si>
  <si>
    <r>
      <rPr>
        <sz val="10"/>
        <rFont val="Arial"/>
        <family val="2"/>
      </rPr>
      <t>The</t>
    </r>
    <r>
      <rPr>
        <sz val="10"/>
        <color rgb="FFFF0000"/>
        <rFont val="Arial"/>
        <family val="2"/>
      </rPr>
      <t xml:space="preserve"> </t>
    </r>
    <r>
      <rPr>
        <sz val="10"/>
        <rFont val="Arial"/>
        <family val="2"/>
      </rPr>
      <t>significant accounting policies are described below.</t>
    </r>
    <r>
      <rPr>
        <sz val="10"/>
        <color rgb="FFC00000"/>
        <rFont val="Arial"/>
        <family val="2"/>
      </rPr>
      <t xml:space="preserve">
</t>
    </r>
  </si>
  <si>
    <t xml:space="preserve">[Note to the preparer - Note disclosures contained herein are illustrative only, and are provided for your convenience. Local governments should modify these note disclosures as applicable to their entity.] </t>
  </si>
  <si>
    <t xml:space="preserve">The government adopted the provisions of the following GASB Statements: </t>
  </si>
  <si>
    <t>Tax Abatements</t>
  </si>
  <si>
    <t>The following narrative is an example of tax abatement disclosure for agreements entered into by the reporting government:</t>
  </si>
  <si>
    <r>
      <t>For fiscal year 20</t>
    </r>
    <r>
      <rPr>
        <u/>
        <sz val="10"/>
        <rFont val="Arial"/>
        <family val="2"/>
      </rPr>
      <t>XX</t>
    </r>
    <r>
      <rPr>
        <sz val="10"/>
        <rFont val="Arial"/>
        <family val="2"/>
      </rPr>
      <t xml:space="preserve">, the total tax revenue reduced by the tax abatement is $_______________.  </t>
    </r>
  </si>
  <si>
    <t>IF APPLICABLE, the following information must also be included:</t>
  </si>
  <si>
    <t>The following narrative is an example of tax abatement disclosure for agreements entered into by other governments:</t>
  </si>
  <si>
    <r>
      <t xml:space="preserve">The </t>
    </r>
    <r>
      <rPr>
        <u/>
        <sz val="10"/>
        <rFont val="Arial"/>
        <family val="2"/>
      </rPr>
      <t xml:space="preserve">(other government) </t>
    </r>
    <r>
      <rPr>
        <sz val="10"/>
        <rFont val="Arial"/>
        <family val="2"/>
      </rPr>
      <t xml:space="preserve">reimburses the </t>
    </r>
    <r>
      <rPr>
        <u/>
        <sz val="10"/>
        <rFont val="Arial"/>
        <family val="2"/>
      </rPr>
      <t xml:space="preserve">(reporting government) </t>
    </r>
    <r>
      <rPr>
        <sz val="10"/>
        <rFont val="Arial"/>
        <family val="2"/>
      </rPr>
      <t>for ________ of the total tax abated.</t>
    </r>
  </si>
  <si>
    <t xml:space="preserve">SCHEDULE OF TOTAL PENSION LIABILITY </t>
  </si>
  <si>
    <t xml:space="preserve">Plan: </t>
  </si>
  <si>
    <t>Fire Department Relief Association</t>
  </si>
  <si>
    <t>Employer's total pension liability</t>
  </si>
  <si>
    <t>Notes to the Required Supplementary Information:</t>
  </si>
  <si>
    <t>-61-B-</t>
  </si>
  <si>
    <t>-61-A-</t>
  </si>
  <si>
    <t xml:space="preserve">     Pension Liability Schedules……………………………………………………………………………….………</t>
  </si>
  <si>
    <t xml:space="preserve"> ANNUAL FINANCIAL REPORT BASICS:</t>
  </si>
  <si>
    <t>Total Pension Liability</t>
  </si>
  <si>
    <t xml:space="preserve">As of the reporting date: </t>
  </si>
  <si>
    <t>Employer's Total Pension Liability</t>
  </si>
  <si>
    <t>Employer's Pension Expense</t>
  </si>
  <si>
    <t>Recognition of Deferred Inflows and Outflows:</t>
  </si>
  <si>
    <t>Actual vs. Expected Return</t>
  </si>
  <si>
    <t>Changes in Assumptions</t>
  </si>
  <si>
    <t>Actual vs Expected Investment Earnings</t>
  </si>
  <si>
    <t>Employer Contributions Subsequent to the measurement date</t>
  </si>
  <si>
    <t>Other amounts reported as deferred outflows and inflows of resources related to pensions will be recognized in Pension Expense as follows:</t>
  </si>
  <si>
    <t>For the Reporting Year ended           June 30:</t>
  </si>
  <si>
    <t>Amount of deferred outflows and deferred inflows recognized in future years as an increase or (decrease) to Pension Expense</t>
  </si>
  <si>
    <t>Thereafter</t>
  </si>
  <si>
    <t>Plan Description</t>
  </si>
  <si>
    <t>2) a pension to a member who has become permanently maimed or disabled;</t>
  </si>
  <si>
    <t>3) a benefit or allowance to a member who has suffered a permanent disabling injury;</t>
  </si>
  <si>
    <t>4) a benefit or allowance to a member who has contracted a permanent disabling sickness;</t>
  </si>
  <si>
    <t>5) a benefit, not exceeding $750, to defray the funeral expenses of a member;</t>
  </si>
  <si>
    <t>6) benefits to the surviving spouse, child, or children or a deceased member;</t>
  </si>
  <si>
    <t>Contributions to the fund are outlined in 19-18-501 MCA and include:</t>
  </si>
  <si>
    <t>3) the proceeds of the tax levy provided for in 19-18-504 MCA;</t>
  </si>
  <si>
    <t>4) all money received from the state, including those payments provided for in 19-18-512; and</t>
  </si>
  <si>
    <t>5) all interest and other income earned from the investment of the fund.</t>
  </si>
  <si>
    <t>The number of employees covered by the benefit terms include:</t>
  </si>
  <si>
    <t>1) Inactive members currently receiving benefits:</t>
  </si>
  <si>
    <t>2) Inactive members eligible for benefits but not receiving benefits:</t>
  </si>
  <si>
    <t>3) Active employees:</t>
  </si>
  <si>
    <t>Actuarial Assumptions:</t>
  </si>
  <si>
    <t>Discount Rate:</t>
  </si>
  <si>
    <t xml:space="preserve">The discount rate used to measure the TPL was ____%. </t>
  </si>
  <si>
    <t>Additional information on the discount rate includes:</t>
  </si>
  <si>
    <t>Sensitivity Analysis</t>
  </si>
  <si>
    <t>1% Decrease</t>
  </si>
  <si>
    <t>Current Rate</t>
  </si>
  <si>
    <t>1% Increase</t>
  </si>
  <si>
    <t>GASB 73 - Accounting and Financial Reporting for Pensions and Related Assets that are not within the scope of GASB Statement 68</t>
  </si>
  <si>
    <t>Employer's required contributions</t>
  </si>
  <si>
    <t>Plan: __________________________________________</t>
  </si>
  <si>
    <t>The following is a schedule of the employer's required contributions for each of the 10 most recent fiscal years. The schedule separately identify amounts association with each pension plan.</t>
  </si>
  <si>
    <t>The following factors significantly affect trends in the amounts reported:  (changes in number of employees covered; benefit terms or changes in</t>
  </si>
  <si>
    <t>required contributions rates)</t>
  </si>
  <si>
    <t>Notes to the Required Supplementary Information and changes of assumptions:</t>
  </si>
  <si>
    <t xml:space="preserve">GASB 78 - Accounting and Financial Reporting for defined benefit pensions collectively bargained for by more than one employer and a labor union, often referred to as a Taft-Hartley plan. </t>
  </si>
  <si>
    <t xml:space="preserve">The name of the plan is ___________________________________.  </t>
  </si>
  <si>
    <t>The plan is administered by ________________________________.</t>
  </si>
  <si>
    <t>The pension plan issues a publicly available financial report that can be obtained by ___________________________.</t>
  </si>
  <si>
    <t>The plan covers ________ employees, and provides the following benefits:</t>
  </si>
  <si>
    <t>Employer's contributions</t>
  </si>
  <si>
    <t>Employee's contributions</t>
  </si>
  <si>
    <t>Benefit terms:</t>
  </si>
  <si>
    <t>Contributions:</t>
  </si>
  <si>
    <t>Plan description:</t>
  </si>
  <si>
    <t>The required contribution rates of the employer and its employees for the reporting period are:</t>
  </si>
  <si>
    <t>If not otherwise identifiable on the financial statements, the balance of payables is _____________________________.</t>
  </si>
  <si>
    <r>
      <rPr>
        <b/>
        <sz val="11"/>
        <color theme="3"/>
        <rFont val="Arial"/>
        <family val="2"/>
      </rPr>
      <t>GASB 73</t>
    </r>
    <r>
      <rPr>
        <sz val="11"/>
        <color rgb="FF3C3C3D"/>
        <rFont val="Arial"/>
        <family val="2"/>
      </rPr>
      <t xml:space="preserve"> - (Retirement plans not within the scope of GASB 68) requires employers to present in required supplementary information 10-year schedules containing (1) the total pension liability and certain related ratios and (2) if applicable, information about statutorily or contractually required contributions, contributions to the pension plan, and related ratios.</t>
    </r>
  </si>
  <si>
    <t>Version 17.1</t>
  </si>
  <si>
    <t xml:space="preserve">Filing Fee Form </t>
  </si>
  <si>
    <t>Update audit threshold to $750,000 - SB372 Leg Sess2017</t>
  </si>
  <si>
    <t>Fiscal Year 2017 updates:</t>
  </si>
  <si>
    <t>Added notes for GASB 73 - FDRA Total Pension Liability</t>
  </si>
  <si>
    <t>GASB 78 - Pensions, part of collective bargaining units</t>
  </si>
  <si>
    <t>GASB 77 - Tax Abatement</t>
  </si>
  <si>
    <t>Instruction page</t>
  </si>
  <si>
    <t>Included more information on filing through the portal</t>
  </si>
  <si>
    <t>Uninsured, unregistered, with securities held by the counterparty's</t>
  </si>
  <si>
    <t>The formal investment policy limits exposure to custodial credit risk by (describe formal policy).</t>
  </si>
  <si>
    <t xml:space="preserve">The County/City/Town has no formal investment policy that would limit its exposure to custodial credit risk.  </t>
  </si>
  <si>
    <t>The County's/City's/town's investment policy minimizes concentration of credit risk by (describe formal policy).</t>
  </si>
  <si>
    <t>Investment in any one issuer that represents 5% or more of total investments is as follows:</t>
  </si>
  <si>
    <t xml:space="preserve">Uninsured, unregistered, with securities held by the counterparty   </t>
  </si>
  <si>
    <t xml:space="preserve">       trust department or agent but not in the government's name</t>
  </si>
  <si>
    <t>As of June 30, 20__, the County/City/Town had the following investments and maturities:</t>
  </si>
  <si>
    <t>The County/City/Town does not have a formal investment policy that further limits it exposure to interest rate risk.</t>
  </si>
  <si>
    <t>The County's/City's/Town's formal investment policy further limits exposure to interest rate risk by (describe formal policy)</t>
  </si>
  <si>
    <r>
      <rPr>
        <b/>
        <i/>
        <u/>
        <sz val="10"/>
        <rFont val="Arial"/>
        <family val="2"/>
      </rPr>
      <t xml:space="preserve">Interest Rate Risk - Investments </t>
    </r>
    <r>
      <rPr>
        <sz val="10"/>
        <rFont val="Arial"/>
        <family val="2"/>
      </rPr>
      <t xml:space="preserve">
Interest rate risk is the risk that changes in interest rates will adversely affect the fair value of an investment. 
Interest rate risk in minimized by compliance with State law which limits local governments to certain investment types.  Additionally, under State law, an investment may not have a maturity date exceeding 5 years, except when the investment is used in an escrow account for an advance refunding of an outstanding bond issue, or for investments of local government group self-insurance programs.  </t>
    </r>
    <r>
      <rPr>
        <sz val="10"/>
        <color rgb="FFFF0000"/>
        <rFont val="Arial"/>
        <family val="2"/>
      </rPr>
      <t xml:space="preserve">
</t>
    </r>
    <r>
      <rPr>
        <sz val="10"/>
        <rFont val="Arial"/>
        <family val="2"/>
      </rPr>
      <t/>
    </r>
  </si>
  <si>
    <t>Following is a condensed schedule of changes in net position for the County's investment pool for the year ended June 30, 20__:</t>
  </si>
  <si>
    <t>Uninsured and collateralized with securities held by the pledging financial institution.</t>
  </si>
  <si>
    <t>Uninsured and collateralized with securities held by the pledging financial institution's trust department or agent, but not in the depositor-government's name.</t>
  </si>
  <si>
    <t>As of June 30th, $_________ of the government's bank balance of $__________ was exposed to custodial credit risk as follows:</t>
  </si>
  <si>
    <t>The County/City/Town does not have a formal deposit policy that addresses custodial credit risk.</t>
  </si>
  <si>
    <r>
      <rPr>
        <b/>
        <i/>
        <u/>
        <sz val="10"/>
        <rFont val="Arial"/>
        <family val="2"/>
      </rPr>
      <t>Custodial Credit Risk-Deposits</t>
    </r>
    <r>
      <rPr>
        <sz val="10"/>
        <rFont val="Arial"/>
        <family val="2"/>
      </rPr>
      <t xml:space="preserve">
The custodial credit risk for deposits is the risk that, in the event of the failure of a depository financial institution, a government will not be able to recover deposits or will not be able to recover pledged (collateral) securities that are in the possession of an outside party.</t>
    </r>
    <r>
      <rPr>
        <sz val="10"/>
        <color rgb="FFFF0000"/>
        <rFont val="Arial"/>
        <family val="2"/>
      </rPr>
      <t xml:space="preserve"> 
</t>
    </r>
    <r>
      <rPr>
        <sz val="10"/>
        <color theme="1"/>
        <rFont val="Arial"/>
        <family val="2"/>
      </rPr>
      <t xml:space="preserve">
</t>
    </r>
  </si>
  <si>
    <t>Exceeded  - OR -  Equaled -  OR - did not meet the amount required by State law.</t>
  </si>
  <si>
    <t>Rating</t>
  </si>
  <si>
    <t>Rating Service</t>
  </si>
  <si>
    <t>Credit quality ratings of investments held by the County/City/Town, by major credit rating services, are as follows:</t>
  </si>
  <si>
    <t>[NOTE: Governments should disclose below the credit quality ratings of external investment pools other than STIP, money market funds, bond mutual funds, and other pooled investments of fixed-income securities in which they invest. If a credit quality disclosure is required and the investment is unrated, the disclosure should indicate that fact.]</t>
  </si>
  <si>
    <t>Obligations of the U.S. Government or obligations explicitly guaranteed by the U.S. Government are not considered to have credit risk. Credit quality ratings of investments held by STIP, by major credit rating services, may be found in the MBOI's Annual Report: http://investmentmt.com/AnnualReportsAudits .</t>
  </si>
  <si>
    <t>The County/City/Town has no formal investment policy that would further limits its exposure to credit risk.</t>
  </si>
  <si>
    <r>
      <rPr>
        <b/>
        <i/>
        <u/>
        <sz val="10"/>
        <rFont val="Arial"/>
        <family val="2"/>
      </rPr>
      <t>Credit Risk - Investments</t>
    </r>
    <r>
      <rPr>
        <sz val="10"/>
        <rFont val="Arial"/>
        <family val="2"/>
      </rPr>
      <t xml:space="preserve">
Credit risk is the risk that an issuer or other counterparty to an investment will not fulfill its obligations. Credit </t>
    </r>
    <r>
      <rPr>
        <sz val="10"/>
        <color theme="1"/>
        <rFont val="Arial"/>
        <family val="2"/>
      </rPr>
      <t xml:space="preserve">risk is minimized by compliance with State law, which limits local governments to certain investment types.
</t>
    </r>
    <r>
      <rPr>
        <sz val="10"/>
        <color theme="1"/>
        <rFont val="Arial"/>
        <family val="2"/>
      </rPr>
      <t xml:space="preserve">
</t>
    </r>
    <r>
      <rPr>
        <sz val="10"/>
        <rFont val="Arial"/>
        <family val="2"/>
      </rPr>
      <t xml:space="preserve">
</t>
    </r>
  </si>
  <si>
    <t>More Than 5</t>
  </si>
  <si>
    <t>The County/City/Town does not have a formal investment policy that addresses concentration of credit risk.</t>
  </si>
  <si>
    <t>Uninsured and Uncollateralized</t>
  </si>
  <si>
    <t xml:space="preserve">State law requires that the [County/City/Town] obtain securities for the uninsured portion of deposits as follows: (1) securities equal to 50% of such deposits if the institution in which the deposits are made has a net worth to total assets ratio of 6% or more, OR (2) securities equal to 100% if the ratio of net worth to total assets is less than 6%.  State law does not specify in whose custody or in whose name the collateral is to be held.  </t>
  </si>
  <si>
    <t>Invest. Type</t>
  </si>
  <si>
    <r>
      <t>Cash equivalents are short-term, highly liquid investments that are both readily convertible to known amounts of cash, and have maturities at purchase date of three months or less.  The cash and cash equivalents (including restricted assets)  are considered to be</t>
    </r>
    <r>
      <rPr>
        <sz val="10"/>
        <color rgb="FFFF0000"/>
        <rFont val="Arial"/>
        <family val="2"/>
      </rPr>
      <t xml:space="preserve"> </t>
    </r>
    <r>
      <rPr>
        <sz val="10"/>
        <rFont val="Arial"/>
        <family val="2"/>
      </rPr>
      <t>cash on hand, demand, savings and time deposits, STIP and all short-term investments with original maturity dates of three months or less from the date of acquisition.</t>
    </r>
  </si>
  <si>
    <t>-45A-</t>
  </si>
  <si>
    <t>-45B-</t>
  </si>
  <si>
    <t xml:space="preserve">    The disclosure information for tax abatements may be provided individually or may be aggregated.</t>
  </si>
  <si>
    <t xml:space="preserve">The required footnote disclosure is narrative in form.  Disclosure is required separately for: </t>
  </si>
  <si>
    <r>
      <t xml:space="preserve">The County/City/Town entered into tax abatement agreements with </t>
    </r>
    <r>
      <rPr>
        <u/>
        <sz val="10"/>
        <rFont val="Arial"/>
        <family val="2"/>
      </rPr>
      <t>(name of local businesses, property owners).</t>
    </r>
  </si>
  <si>
    <r>
      <t>Abated taxes allowed by the  Abatement are subject to recapture if _</t>
    </r>
    <r>
      <rPr>
        <u/>
        <sz val="10"/>
        <rFont val="Arial"/>
        <family val="2"/>
      </rPr>
      <t>(the specific conditions of the agreement that allow for recapture)</t>
    </r>
    <r>
      <rPr>
        <sz val="10"/>
        <rFont val="Arial"/>
        <family val="2"/>
      </rPr>
      <t xml:space="preserve">___. </t>
    </r>
  </si>
  <si>
    <t>Pages 53-54</t>
  </si>
  <si>
    <t>Debt Service budget to actual - corrected rows 40 &amp; 41</t>
  </si>
  <si>
    <t>variance of budget to actual: shb -final column + actual column</t>
  </si>
  <si>
    <t>Pension Liability</t>
  </si>
  <si>
    <t>Changed terminology from Net Pension Liability to Pension Liability</t>
  </si>
  <si>
    <r>
      <t>The tax benefit is determined by _</t>
    </r>
    <r>
      <rPr>
        <u/>
        <sz val="10"/>
        <rFont val="Arial"/>
        <family val="2"/>
      </rPr>
      <t>(how tax abatement is provided)</t>
    </r>
    <r>
      <rPr>
        <sz val="10"/>
        <rFont val="Arial"/>
        <family val="2"/>
      </rPr>
      <t>_____  and is reduced through _</t>
    </r>
    <r>
      <rPr>
        <u/>
        <sz val="10"/>
        <rFont val="Arial"/>
        <family val="2"/>
      </rPr>
      <t>(specific dollar amount or percentage)</t>
    </r>
    <r>
      <rPr>
        <sz val="10"/>
        <rFont val="Arial"/>
        <family val="2"/>
      </rPr>
      <t>__.</t>
    </r>
  </si>
  <si>
    <r>
      <rPr>
        <b/>
        <i/>
        <sz val="10"/>
        <rFont val="Arial"/>
        <family val="2"/>
      </rPr>
      <t>B</t>
    </r>
    <r>
      <rPr>
        <i/>
        <sz val="10"/>
        <rFont val="Arial"/>
        <family val="2"/>
      </rPr>
      <t>. tax abatement agreements entered into by governments other than the reporting government.</t>
    </r>
  </si>
  <si>
    <t>Insert the notes as provided by TRS here.</t>
  </si>
  <si>
    <t xml:space="preserve">Insert the GASB 68 notes provided by MPERA here. The information can be found on MPERA's website under GASB 68 Employer Data: Employer Specific Data. </t>
  </si>
  <si>
    <t xml:space="preserve">Insert the GASB 68 notes provided by MPERA here.  The information can be found on MPERA's website under GASB 68 Employer Data: Employer Specific Data. </t>
  </si>
  <si>
    <r>
      <rPr>
        <b/>
        <i/>
        <u/>
        <sz val="10"/>
        <color theme="3"/>
        <rFont val="Arial"/>
        <family val="2"/>
      </rPr>
      <t>For example:</t>
    </r>
    <r>
      <rPr>
        <b/>
        <i/>
        <sz val="10"/>
        <rFont val="Arial"/>
        <family val="2"/>
      </rPr>
      <t xml:space="preserve"> </t>
    </r>
    <r>
      <rPr>
        <i/>
        <sz val="10"/>
        <rFont val="Arial"/>
        <family val="2"/>
      </rPr>
      <t xml:space="preserve"> Tax abatements authorized by the New or Expanding Industry Tax Abatement (Title 15 Chapter 24 part 1402 Montana Code Annotated) and the Remodeling, Reconstruction or Expansion of Buildings or Structures Tax Abatement (Title 15 Chapter 24 part 1501-1502 Montana Code Annotated) typically do not require disclosure because the action performed by the entity or individual occurs </t>
    </r>
    <r>
      <rPr>
        <i/>
        <u/>
        <sz val="10"/>
        <rFont val="Arial"/>
        <family val="2"/>
      </rPr>
      <t>before</t>
    </r>
    <r>
      <rPr>
        <i/>
        <sz val="10"/>
        <rFont val="Arial"/>
        <family val="2"/>
      </rPr>
      <t xml:space="preserve"> the government approves the tax abatement.  In other words, the entity or individual performs the action, then seeks the government approval of the tax abatement.  This type of tax abatement does </t>
    </r>
    <r>
      <rPr>
        <i/>
        <u/>
        <sz val="10"/>
        <rFont val="Arial"/>
        <family val="2"/>
      </rPr>
      <t xml:space="preserve">not </t>
    </r>
    <r>
      <rPr>
        <i/>
        <sz val="10"/>
        <rFont val="Arial"/>
        <family val="2"/>
      </rPr>
      <t>have a disclosure requirement.</t>
    </r>
  </si>
  <si>
    <t>1) Service pension to a member who, by reason of service, has become entitled to a service pension;</t>
  </si>
  <si>
    <t>Pension Liabilities</t>
  </si>
  <si>
    <r>
      <t>Add Long-term portion of compensated absences, OPEB &amp;</t>
    </r>
    <r>
      <rPr>
        <b/>
        <u/>
        <sz val="10"/>
        <rFont val="Arial"/>
        <family val="2"/>
      </rPr>
      <t xml:space="preserve"> Pension Liability</t>
    </r>
  </si>
  <si>
    <t>Service cost</t>
  </si>
  <si>
    <t>Employer's covered-employee payroll, if applicable</t>
  </si>
  <si>
    <t>Interest on total pension liability</t>
  </si>
  <si>
    <t>Difference between expected and actual experience in measurement of TPL</t>
  </si>
  <si>
    <t>Schedule of Changes in Total Pension Liability:</t>
  </si>
  <si>
    <t>Total pension liability (as a percentage of covered-employee payroll), if applicable</t>
  </si>
  <si>
    <t>liabilties of the pension plan.</t>
  </si>
  <si>
    <t>The assets of the Fire Department Relief Association are not in a trust or equivalent arrangement. Those assets will not be used to offset the</t>
  </si>
  <si>
    <t>Changes of assumptions, benefit terms, covered employees/volunteers:</t>
  </si>
  <si>
    <t>Other changes (if individually significant)</t>
  </si>
  <si>
    <t>Net change in Total Pension Liability</t>
  </si>
  <si>
    <t>Beginning balance of Total Pension Liability</t>
  </si>
  <si>
    <t>Schedule of Total Pension Liability as of Reporting Period:</t>
  </si>
  <si>
    <t>The following changes in assumptions, benefit terms or other inputs affecting the total pension liability have been made since the prior measurement date:</t>
  </si>
  <si>
    <t xml:space="preserve">    (Increase) Decrease in due to/from other funds</t>
  </si>
  <si>
    <t xml:space="preserve">    Increase (decrease) in GASB68 pension expense</t>
  </si>
  <si>
    <r>
      <t>The</t>
    </r>
    <r>
      <rPr>
        <sz val="10"/>
        <color rgb="FFFF0000"/>
        <rFont val="Arial"/>
        <family val="2"/>
      </rPr>
      <t xml:space="preserve"> </t>
    </r>
    <r>
      <rPr>
        <sz val="10"/>
        <rFont val="Arial"/>
        <family val="2"/>
      </rPr>
      <t xml:space="preserve">[County/City/Town] categorizes its fair value measurements within the fair value hierarchy established by generally accepted accounting principles. The hierarchy, as follows, is based on the valuation inputs used to measure fair value.  Valuation techniques used maximize the use of observable inputs and minimize the use of unobservable inputs.
    </t>
    </r>
  </si>
  <si>
    <r>
      <t xml:space="preserve">* Level 1 Inputs: Quoted prices in active markets for identical assets; these investments are valued using </t>
    </r>
    <r>
      <rPr>
        <i/>
        <sz val="10"/>
        <color theme="9" tint="-0.499984740745262"/>
        <rFont val="Arial"/>
        <family val="2"/>
      </rPr>
      <t xml:space="preserve">[describe valuation technique; Example:  prices quoted in active markets]  </t>
    </r>
  </si>
  <si>
    <r>
      <t xml:space="preserve">* Level 2 Inputs: Significant other observable inputs; these investments are valued using </t>
    </r>
    <r>
      <rPr>
        <sz val="9"/>
        <rFont val="Arial"/>
        <family val="2"/>
      </rPr>
      <t xml:space="preserve"> </t>
    </r>
    <r>
      <rPr>
        <i/>
        <sz val="9"/>
        <color theme="9" tint="-0.499984740745262"/>
        <rFont val="Arial"/>
        <family val="2"/>
      </rPr>
      <t>[describe valuation technique; Example:  a matrix pricing technique (i.e. Comparable bond with observable inputs). Matrix pricing is used to value securities based on the securities’ relationship to benchmark quoted prices]</t>
    </r>
  </si>
  <si>
    <r>
      <t xml:space="preserve">* Level 3 Inputs: Significant unobservable inputs; these investments are valued using </t>
    </r>
    <r>
      <rPr>
        <i/>
        <sz val="10"/>
        <color theme="9" tint="-0.499984740745262"/>
        <rFont val="Arial"/>
        <family val="2"/>
      </rPr>
      <t xml:space="preserve">[describe valuation technique; Example:  discounted cash flow techniques or consensus pricing] </t>
    </r>
  </si>
  <si>
    <r>
      <rPr>
        <i/>
        <sz val="9"/>
        <color theme="9" tint="-0.499984740745262"/>
        <rFont val="Arial"/>
        <family val="2"/>
      </rPr>
      <t xml:space="preserve">[NOTE: If applicable, add additional disclosures per GASBS 72 </t>
    </r>
    <r>
      <rPr>
        <i/>
        <sz val="9"/>
        <color theme="9" tint="-0.499984740745262"/>
        <rFont val="Calibri"/>
        <family val="2"/>
      </rPr>
      <t>¶</t>
    </r>
    <r>
      <rPr>
        <i/>
        <sz val="9"/>
        <color theme="9" tint="-0.499984740745262"/>
        <rFont val="Arial"/>
        <family val="2"/>
      </rPr>
      <t>82 for investments reported using Net Asset Value (NAV) - this will be rare and does not apply to investments in STIP.]</t>
    </r>
  </si>
  <si>
    <r>
      <t xml:space="preserve">Deposit and Investment Risks
</t>
    </r>
    <r>
      <rPr>
        <b/>
        <u/>
        <sz val="9"/>
        <color theme="9" tint="-0.499984740745262"/>
        <rFont val="Arial"/>
        <family val="2"/>
      </rPr>
      <t>(</t>
    </r>
    <r>
      <rPr>
        <i/>
        <sz val="9"/>
        <color theme="9" tint="-0.499984740745262"/>
        <rFont val="Arial"/>
        <family val="2"/>
      </rPr>
      <t>Note to Preparer:  The following individual risk disclosures need to be made only if your entity is exposed to that particular risk.)</t>
    </r>
  </si>
  <si>
    <r>
      <t xml:space="preserve">The County's/City's/Town's formal investment policy further limits exposure to credit risk by </t>
    </r>
    <r>
      <rPr>
        <i/>
        <sz val="10"/>
        <color theme="9" tint="-0.499984740745262"/>
        <rFont val="Arial"/>
        <family val="2"/>
      </rPr>
      <t>(describe formal policy)</t>
    </r>
    <r>
      <rPr>
        <sz val="10"/>
        <color theme="9" tint="-0.499984740745262"/>
        <rFont val="Arial"/>
        <family val="2"/>
      </rPr>
      <t>.</t>
    </r>
  </si>
  <si>
    <r>
      <t xml:space="preserve">The County's/City's/Town's formal deposit policy limits exposure to custodial credit risk by </t>
    </r>
    <r>
      <rPr>
        <i/>
        <sz val="10"/>
        <color theme="9" tint="-0.499984740745262"/>
        <rFont val="Arial"/>
        <family val="2"/>
      </rPr>
      <t>(describe formal policy)</t>
    </r>
  </si>
  <si>
    <r>
      <t xml:space="preserve">The amount of collateral held for the County's/City's/Town's deposits as of June 30, 20___. </t>
    </r>
    <r>
      <rPr>
        <i/>
        <sz val="10"/>
        <color theme="9" tint="-0.499984740745262"/>
        <rFont val="Arial"/>
        <family val="2"/>
      </rPr>
      <t>(choose one):</t>
    </r>
  </si>
  <si>
    <r>
      <rPr>
        <b/>
        <i/>
        <u/>
        <sz val="10"/>
        <rFont val="Arial"/>
        <family val="2"/>
      </rPr>
      <t>Custodial Credit Risk-Investments</t>
    </r>
    <r>
      <rPr>
        <i/>
        <sz val="10"/>
        <rFont val="Arial"/>
        <family val="2"/>
      </rPr>
      <t xml:space="preserve">
</t>
    </r>
    <r>
      <rPr>
        <i/>
        <sz val="9"/>
        <color theme="9" tint="-0.499984740745262"/>
        <rFont val="Arial"/>
        <family val="2"/>
      </rPr>
      <t>[Note: Not applicable to investments in STIP, other external investment pools, open-ended mutual funds, or securities underlying reverse repurchase agreements.]</t>
    </r>
    <r>
      <rPr>
        <i/>
        <sz val="10"/>
        <rFont val="Arial"/>
        <family val="2"/>
      </rPr>
      <t xml:space="preserve">
</t>
    </r>
    <r>
      <rPr>
        <sz val="10"/>
        <rFont val="Arial"/>
        <family val="2"/>
      </rPr>
      <t xml:space="preserve">The custodial credit risk for investments is the risk that, in the event of the failure of the counterparty to a transaction, a government will not be able to recover the value of investment or collateral securities that are in the possession of an outside party. Investments are exposed to custodial credit risk if the securities are uninsured, are not registered in the name of the government, and are held by either a) the counterparty or b) the counterparty’s trust department or agent, but not in the name of their name. </t>
    </r>
    <r>
      <rPr>
        <sz val="10"/>
        <color theme="1"/>
        <rFont val="Arial"/>
        <family val="2"/>
      </rPr>
      <t xml:space="preserve"> </t>
    </r>
  </si>
  <si>
    <r>
      <t xml:space="preserve">Investments at June 30, 20___ were exposed to custodial credit risk as follows: </t>
    </r>
    <r>
      <rPr>
        <sz val="10"/>
        <color theme="9" tint="-0.499984740745262"/>
        <rFont val="Arial"/>
        <family val="2"/>
      </rPr>
      <t>(Select, as appropriate)</t>
    </r>
  </si>
  <si>
    <r>
      <rPr>
        <b/>
        <i/>
        <u/>
        <sz val="10"/>
        <rFont val="Arial"/>
        <family val="2"/>
      </rPr>
      <t>Concentration of Credit Risk - Investments</t>
    </r>
    <r>
      <rPr>
        <i/>
        <sz val="10"/>
        <rFont val="Arial"/>
        <family val="2"/>
      </rPr>
      <t xml:space="preserve">
</t>
    </r>
    <r>
      <rPr>
        <i/>
        <sz val="9"/>
        <color theme="9" tint="-0.499984740745262"/>
        <rFont val="Arial"/>
        <family val="2"/>
      </rPr>
      <t>[NOTE:</t>
    </r>
    <r>
      <rPr>
        <b/>
        <i/>
        <u/>
        <sz val="9"/>
        <color theme="9" tint="-0.499984740745262"/>
        <rFont val="Arial"/>
        <family val="2"/>
      </rPr>
      <t xml:space="preserve"> Not</t>
    </r>
    <r>
      <rPr>
        <i/>
        <sz val="9"/>
        <color theme="9" tint="-0.499984740745262"/>
        <rFont val="Arial"/>
        <family val="2"/>
      </rPr>
      <t xml:space="preserve"> applicable to investments issued or explicitly guaranteed by the U.S. government, investments in mutual funds, external investment pools, and other pooled investments.]</t>
    </r>
    <r>
      <rPr>
        <sz val="10"/>
        <rFont val="Arial"/>
        <family val="2"/>
      </rPr>
      <t xml:space="preserve">
Concentration of credit risk is the risk of loss attributed to the magnitude of a government’s investment in a single issuer. 
</t>
    </r>
  </si>
  <si>
    <r>
      <rPr>
        <b/>
        <i/>
        <u/>
        <sz val="10"/>
        <color theme="9" tint="-0.499984740745262"/>
        <rFont val="Arial"/>
        <family val="2"/>
      </rPr>
      <t>IMPORTANT NOTE</t>
    </r>
    <r>
      <rPr>
        <i/>
        <u/>
        <sz val="10"/>
        <color theme="9" tint="-0.499984740745262"/>
        <rFont val="Arial"/>
        <family val="2"/>
      </rPr>
      <t>:</t>
    </r>
    <r>
      <rPr>
        <i/>
        <sz val="10"/>
        <rFont val="Arial"/>
        <family val="2"/>
      </rPr>
      <t xml:space="preserve">  The tax abatement agreement must </t>
    </r>
    <r>
      <rPr>
        <b/>
        <i/>
        <u/>
        <sz val="10"/>
        <color theme="9" tint="-0.499984740745262"/>
        <rFont val="Arial"/>
        <family val="2"/>
      </rPr>
      <t>precede</t>
    </r>
    <r>
      <rPr>
        <i/>
        <sz val="10"/>
        <rFont val="Arial"/>
        <family val="2"/>
      </rPr>
      <t xml:space="preserve"> the reduction of taxes and the fulfillment by the individual or entity of the promise to act.  Excluded from this disclosure requirement are certain tax expenditure programs where the government does not commit to abate taxes until</t>
    </r>
    <r>
      <rPr>
        <b/>
        <i/>
        <sz val="10"/>
        <rFont val="Arial"/>
        <family val="2"/>
      </rPr>
      <t xml:space="preserve"> </t>
    </r>
    <r>
      <rPr>
        <b/>
        <i/>
        <u/>
        <sz val="10"/>
        <rFont val="Arial"/>
        <family val="2"/>
      </rPr>
      <t>after</t>
    </r>
    <r>
      <rPr>
        <b/>
        <i/>
        <sz val="10"/>
        <rFont val="Arial"/>
        <family val="2"/>
      </rPr>
      <t xml:space="preserve"> </t>
    </r>
    <r>
      <rPr>
        <i/>
        <sz val="10"/>
        <rFont val="Arial"/>
        <family val="2"/>
      </rPr>
      <t>the individual or entity has already performed the activity for which the government is providing the tax abatement.</t>
    </r>
  </si>
  <si>
    <t>Notes to the Required Supplementary Information</t>
  </si>
  <si>
    <t>Admin Expense as % of Payroll</t>
  </si>
  <si>
    <t>General Wage Growth*</t>
  </si>
  <si>
    <t>Asset valuation method</t>
  </si>
  <si>
    <t>4-year smoothed market</t>
  </si>
  <si>
    <t>Actuarial cost method</t>
  </si>
  <si>
    <t>Amortization method</t>
  </si>
  <si>
    <t>Level percentage of pay, open</t>
  </si>
  <si>
    <t>Required Supplementary Information</t>
  </si>
  <si>
    <t>Schedule of Proportionate Share of the Net Pension Liability</t>
  </si>
  <si>
    <t>For the Last Ten Fiscal Years*</t>
  </si>
  <si>
    <t>81a1</t>
  </si>
  <si>
    <t>Reporting Date:</t>
  </si>
  <si>
    <t>As of Measurement Date:</t>
  </si>
  <si>
    <t>Employer's proportionate share as a percent of Covered Payroll</t>
  </si>
  <si>
    <t>Plan Fiduciary Net Position as a percent of the Total Pension Liability</t>
  </si>
  <si>
    <t>*The amounts presented for each fiscal year were determined as of June 30</t>
  </si>
  <si>
    <t>Schedule of Contributions</t>
  </si>
  <si>
    <t>81b</t>
  </si>
  <si>
    <t>As of most recent FYE - (reporting date)</t>
  </si>
  <si>
    <t>Contractually Required DB Contributions</t>
  </si>
  <si>
    <t>Plan Choice Rate Required Contributions</t>
  </si>
  <si>
    <t>Contributions in Relation to the Contractually Required Contributions</t>
  </si>
  <si>
    <t>Contribution Deficiency (Excess)</t>
  </si>
  <si>
    <t>Contributions as a percentage of Covered Payroll</t>
  </si>
  <si>
    <t>Schedule is intended to show information for 10 years. Additional years will be displayed as they become available.</t>
  </si>
  <si>
    <t>Contractually Required Contributions</t>
  </si>
  <si>
    <t>Municipal Police Officers' Retirement Plan (MPORS)</t>
  </si>
  <si>
    <t>Sheriffs' Retirement System (SRS)</t>
  </si>
  <si>
    <t>Teachers Retirement System (TRS)</t>
  </si>
  <si>
    <t>Firefighters Unified Retirement System (FURS)</t>
  </si>
  <si>
    <r>
      <rPr>
        <b/>
        <sz val="11"/>
        <color theme="3"/>
        <rFont val="Arial"/>
        <family val="2"/>
      </rPr>
      <t>GASB 78</t>
    </r>
    <r>
      <rPr>
        <sz val="11"/>
        <rFont val="Arial"/>
        <family val="2"/>
      </rPr>
      <t xml:space="preserve"> - Pensions provided through  a cost-sharing, multiple-employer, collectively-bargained  defined benefit pension plan. The plan is not a state or local governmental pension plan that meets the criteria of GASB 68. The plan provides benefits both to employees of state or local governmental employers and to employees of employers that are not governmental employers, and has no predominant state or local governmental employer.</t>
    </r>
  </si>
  <si>
    <t>-61-E-</t>
  </si>
  <si>
    <t>-61-D-</t>
  </si>
  <si>
    <t>-61-C-</t>
  </si>
  <si>
    <t>Public Employees Retirement Plan (PERS)</t>
  </si>
  <si>
    <t>SCHEDULE OF CONTRIBUTIONS TO NON-GOVERNMENTAL PENSION PLANS</t>
  </si>
  <si>
    <r>
      <rPr>
        <b/>
        <u/>
        <sz val="12"/>
        <rFont val="Calibri"/>
        <family val="2"/>
        <scheme val="minor"/>
      </rPr>
      <t>PLEASE NOTE:</t>
    </r>
    <r>
      <rPr>
        <sz val="12"/>
        <rFont val="Calibri"/>
        <family val="2"/>
        <scheme val="minor"/>
      </rPr>
      <t xml:space="preserve">  The "Determination of Filing Fee Form" - page 2 of 2 - is designed to be self-calculating.  If you choose to print this form and manually fill it in, please adjust the "Filing Fee Owed" in Box #1, based on the Filing Fee Schedule included below.  Please revise Box #2 to "YES" if the adjusted debt proceeds and total revenues received by your government indicate that an audit will be required.  </t>
    </r>
  </si>
  <si>
    <t xml:space="preserve">Subtotal - Proceeds received from Debt  </t>
  </si>
  <si>
    <t>Total Adjusted Debt Proceeds</t>
  </si>
  <si>
    <r>
      <rPr>
        <b/>
        <sz val="12"/>
        <color theme="1"/>
        <rFont val="Calibri"/>
        <family val="2"/>
        <scheme val="minor"/>
      </rPr>
      <t>Governmental Funds</t>
    </r>
    <r>
      <rPr>
        <sz val="12"/>
        <color theme="1"/>
        <rFont val="Calibri"/>
        <family val="2"/>
        <scheme val="minor"/>
      </rPr>
      <t xml:space="preserve"> (from Statement of Revenues, Expenditures, and Changes in Fund Balances (Page 16) Proceeds from General Long-Term Debt)</t>
    </r>
  </si>
  <si>
    <r>
      <rPr>
        <b/>
        <sz val="12"/>
        <color theme="1"/>
        <rFont val="Calibri"/>
        <family val="2"/>
        <scheme val="minor"/>
      </rPr>
      <t>Proprietary Funds</t>
    </r>
    <r>
      <rPr>
        <sz val="12"/>
        <color theme="1"/>
        <rFont val="Calibri"/>
        <family val="2"/>
        <scheme val="minor"/>
      </rPr>
      <t xml:space="preserve"> (from Statement of Cash Flows, Major &amp; Non-Major Enterprise Funds (Page 20) Proceeds from Debt)</t>
    </r>
  </si>
  <si>
    <t>Total Revenues + Total Adjusted Debt Proceeds</t>
  </si>
  <si>
    <t>RSI Tabs</t>
  </si>
  <si>
    <t>Added tabs for each MPERA pension plan; MPERA isn't completing all RSI</t>
  </si>
  <si>
    <t>Added a page for Fire Dept Relief Association and plans that fall within GASB 78 (union plans)</t>
  </si>
  <si>
    <t xml:space="preserve">Changed wording and added auto-calculate to Part II - Debt proceeds - audit requirement </t>
  </si>
  <si>
    <r>
      <rPr>
        <b/>
        <sz val="12"/>
        <color theme="1"/>
        <rFont val="Calibri"/>
        <family val="2"/>
        <scheme val="minor"/>
      </rPr>
      <t xml:space="preserve"> Add:</t>
    </r>
    <r>
      <rPr>
        <sz val="12"/>
        <color theme="1"/>
        <rFont val="Calibri"/>
        <family val="2"/>
        <scheme val="minor"/>
      </rPr>
      <t xml:space="preserve">  Proceeds from Debt provided by a Federal agency, a State
           agency or another local government: </t>
    </r>
  </si>
  <si>
    <r>
      <t xml:space="preserve">              </t>
    </r>
    <r>
      <rPr>
        <b/>
        <u/>
        <sz val="12"/>
        <color rgb="FFFF0000"/>
        <rFont val="Calibri"/>
        <family val="2"/>
        <scheme val="minor"/>
      </rPr>
      <t>Manually subtract</t>
    </r>
    <r>
      <rPr>
        <b/>
        <sz val="12"/>
        <color rgb="FFFF0000"/>
        <rFont val="Calibri"/>
        <family val="2"/>
        <scheme val="minor"/>
      </rPr>
      <t xml:space="preserve"> debt proceeds received from non-governmental financial institutions (banks, savings &amp; loans) included above</t>
    </r>
    <r>
      <rPr>
        <b/>
        <i/>
        <sz val="12"/>
        <color rgb="FFFF0000"/>
        <rFont val="Calibri"/>
        <family val="2"/>
        <scheme val="minor"/>
      </rPr>
      <t xml:space="preserve"> (Enter as a negative)</t>
    </r>
  </si>
  <si>
    <r>
      <t xml:space="preserve">Part II - Determination of Audit Requirement w/ No Filing Fee </t>
    </r>
    <r>
      <rPr>
        <b/>
        <sz val="14"/>
        <color rgb="FFFF0000"/>
        <rFont val="Calibri"/>
        <family val="2"/>
        <scheme val="minor"/>
      </rPr>
      <t>(Subtract Debt used to Refinance Manually)</t>
    </r>
  </si>
  <si>
    <r>
      <t xml:space="preserve">    </t>
    </r>
    <r>
      <rPr>
        <b/>
        <u/>
        <sz val="12"/>
        <color rgb="FFFF0000"/>
        <rFont val="Calibri"/>
        <family val="2"/>
        <scheme val="minor"/>
      </rPr>
      <t xml:space="preserve">Manually subtract </t>
    </r>
    <r>
      <rPr>
        <b/>
        <sz val="12"/>
        <color rgb="FFFF0000"/>
        <rFont val="Calibri"/>
        <family val="2"/>
        <scheme val="minor"/>
      </rPr>
      <t xml:space="preserve">amount of proceeds received from governments used to refinance existing debt. </t>
    </r>
    <r>
      <rPr>
        <b/>
        <i/>
        <sz val="12"/>
        <color rgb="FFFF0000"/>
        <rFont val="Calibri"/>
        <family val="2"/>
        <scheme val="minor"/>
      </rPr>
      <t>(Enter as a negative)</t>
    </r>
  </si>
  <si>
    <t>As of June 30, 20__:</t>
  </si>
  <si>
    <t>Local Government Services</t>
  </si>
  <si>
    <t>SCHEDULE OF CHANGES IN TOTAL OPEB LIABILITY AND RELATED RATIOS</t>
  </si>
  <si>
    <t>Last 10 Fiscal Years*</t>
  </si>
  <si>
    <t>Total OPEB liability</t>
  </si>
  <si>
    <t>Changes of benefit terms</t>
  </si>
  <si>
    <t>Differences between expected and actual experience</t>
  </si>
  <si>
    <t>Changes of assumptions or other inputs</t>
  </si>
  <si>
    <t>Net change in total OPEB liability</t>
  </si>
  <si>
    <t>Total OPEB liability - beginning</t>
  </si>
  <si>
    <t>Total OPEB liability - ending</t>
  </si>
  <si>
    <t>(Note:  GASB Statement 75 requires notes to the supplementary information, including any changes of assumptions listed above, such as changes in benefit terms, changes of assumptions or other inputs.)</t>
  </si>
  <si>
    <t>Notes to Schedule:</t>
  </si>
  <si>
    <t>Changes of benefit terms:</t>
  </si>
  <si>
    <t>[enter description of changes here]</t>
  </si>
  <si>
    <t>Changes of assumptions:</t>
  </si>
  <si>
    <t>(Note:  For OPEB other than for the implicit rate subsidy, as described above, enter the plan description here.)</t>
  </si>
  <si>
    <r>
      <t xml:space="preserve">Employees covered by benefit terms:  </t>
    </r>
    <r>
      <rPr>
        <sz val="10"/>
        <rFont val="Arial"/>
        <family val="2"/>
      </rPr>
      <t xml:space="preserve">As of </t>
    </r>
    <r>
      <rPr>
        <sz val="10"/>
        <color rgb="FFFF0000"/>
        <rFont val="Arial"/>
        <family val="2"/>
      </rPr>
      <t>[June 30, 20XX]</t>
    </r>
    <r>
      <rPr>
        <sz val="10"/>
        <rFont val="Arial"/>
        <family val="2"/>
      </rPr>
      <t>, the following employees were covered by the benefit terms:</t>
    </r>
  </si>
  <si>
    <t>Inactive employees or beneficiaries currently receiving benefit payments</t>
  </si>
  <si>
    <t>[enter number]</t>
  </si>
  <si>
    <t>Inactive employees entitled to but not yet receiving benefit payments</t>
  </si>
  <si>
    <t>Active employees</t>
  </si>
  <si>
    <t>Turnover rate</t>
  </si>
  <si>
    <t>Discount rate</t>
  </si>
  <si>
    <t>Healthcare cost trend rate</t>
  </si>
  <si>
    <t>20XX</t>
  </si>
  <si>
    <t>(NOTE:  Necessary disclosure items include the following.  The illustration above may not be all-inclusive:)</t>
  </si>
  <si>
    <t>Demographic information</t>
  </si>
  <si>
    <t>Expected retirement age</t>
  </si>
  <si>
    <t>Marital and dependency status</t>
  </si>
  <si>
    <t>Mortality</t>
  </si>
  <si>
    <t>Turnover</t>
  </si>
  <si>
    <t>Healthcare cost trend rates</t>
  </si>
  <si>
    <t>Use of health insurance premiums</t>
  </si>
  <si>
    <t>Other economic assumptions</t>
  </si>
  <si>
    <t xml:space="preserve">(See GASBS 75, paragraphs 224 - 226, and </t>
  </si>
  <si>
    <t>illustration 5 for examples of how to apply the alternative method.)</t>
  </si>
  <si>
    <t>Discount Rate</t>
  </si>
  <si>
    <t>(____%)</t>
  </si>
  <si>
    <t xml:space="preserve">Healthcare </t>
  </si>
  <si>
    <t xml:space="preserve">Cost Trend </t>
  </si>
  <si>
    <t>Rates*</t>
  </si>
  <si>
    <t>Inflation</t>
  </si>
  <si>
    <t>Salary increases</t>
  </si>
  <si>
    <t>year to an ultimate rate of ____ percent</t>
  </si>
  <si>
    <t>Retirees' share of benefit-related costs</t>
  </si>
  <si>
    <t>premiums for retirees</t>
  </si>
  <si>
    <r>
      <t xml:space="preserve">The discount rate was based on the </t>
    </r>
    <r>
      <rPr>
        <sz val="10"/>
        <color rgb="FFFF0000"/>
        <rFont val="Arial"/>
        <family val="2"/>
      </rPr>
      <t>[name the Index]</t>
    </r>
    <r>
      <rPr>
        <sz val="10"/>
        <rFont val="Arial"/>
        <family val="2"/>
      </rPr>
      <t>.</t>
    </r>
  </si>
  <si>
    <r>
      <t xml:space="preserve">Mortality rates were based on the </t>
    </r>
    <r>
      <rPr>
        <sz val="10"/>
        <color rgb="FFFF0000"/>
        <rFont val="Arial"/>
        <family val="2"/>
      </rPr>
      <t>[name the mortality table]</t>
    </r>
    <r>
      <rPr>
        <sz val="10"/>
        <rFont val="Arial"/>
        <family val="2"/>
      </rPr>
      <t>.</t>
    </r>
  </si>
  <si>
    <t>Changes in the total OPEB liability</t>
  </si>
  <si>
    <t>Total OPEB</t>
  </si>
  <si>
    <t>Liability</t>
  </si>
  <si>
    <r>
      <t xml:space="preserve">Balance at </t>
    </r>
    <r>
      <rPr>
        <sz val="10"/>
        <color rgb="FFFF0000"/>
        <rFont val="Arial"/>
        <family val="2"/>
      </rPr>
      <t>[June 30, 20XX]</t>
    </r>
  </si>
  <si>
    <t>Changes for the year:</t>
  </si>
  <si>
    <t>Changes in benefit terms</t>
  </si>
  <si>
    <t>Changes in assumptions or other inputs</t>
  </si>
  <si>
    <t>Net changes</t>
  </si>
  <si>
    <r>
      <t xml:space="preserve">Changes in benefit terms are due to </t>
    </r>
    <r>
      <rPr>
        <sz val="10"/>
        <color rgb="FFFF0000"/>
        <rFont val="Arial"/>
        <family val="2"/>
      </rPr>
      <t>[enter changes, if any]</t>
    </r>
    <r>
      <rPr>
        <sz val="10"/>
        <rFont val="Arial"/>
        <family val="2"/>
      </rPr>
      <t>.</t>
    </r>
  </si>
  <si>
    <t>Deferred Outflows</t>
  </si>
  <si>
    <t>Deferred Inflows</t>
  </si>
  <si>
    <t>of Resources</t>
  </si>
  <si>
    <t xml:space="preserve">Differences between expected and </t>
  </si>
  <si>
    <t>actual experience</t>
  </si>
  <si>
    <t xml:space="preserve">Changes in assumptions or </t>
  </si>
  <si>
    <t>other inputs</t>
  </si>
  <si>
    <r>
      <t xml:space="preserve">Year ended </t>
    </r>
    <r>
      <rPr>
        <sz val="10"/>
        <color rgb="FFFF0000"/>
        <rFont val="Arial"/>
        <family val="2"/>
      </rPr>
      <t>[June 30]</t>
    </r>
    <r>
      <rPr>
        <sz val="10"/>
        <rFont val="Arial"/>
        <family val="2"/>
      </rPr>
      <t>:</t>
    </r>
  </si>
  <si>
    <t>(* See the actuarial assumptions and other inputs disclosure above to determine the healthcare cost trends used to calculate the OPEB liability.)</t>
  </si>
  <si>
    <t>GASB 75 Note updates for AMM and Actuary</t>
  </si>
  <si>
    <t>RSI for OPEB</t>
  </si>
  <si>
    <t>RSI</t>
  </si>
  <si>
    <t>Version 18.1</t>
  </si>
  <si>
    <t>Coverpage</t>
  </si>
  <si>
    <t>Changed LGSB - added State Accounting Bureau - removed Bureau behind LGS</t>
  </si>
  <si>
    <t>Filing Fee</t>
  </si>
  <si>
    <t>"</t>
  </si>
  <si>
    <t>Fiscal Year 2018 updates:</t>
  </si>
  <si>
    <t>Local Government Services webpage: http://sfsd.mt.gov/LGSB</t>
  </si>
  <si>
    <t>Covered-employee payroll</t>
  </si>
  <si>
    <t>(Note:  GASB Statement 75 requires supplementary information for 10-year schedules containing (1) service cost, (2) interest, (3) changes of benefit terms, if any, (4) differences between expected and actual experience, (5) changes of actuarial assumptions or other inputs and (6) benefit payments, as applicable  to the Local Government's OPEB plan and method of calculating the OPEB liability.) For early implementors, include all years under GASBS 75.</t>
  </si>
  <si>
    <t>Total OPEB liability as a percentage of covered-employee payroll</t>
  </si>
  <si>
    <t>Version 18.2</t>
  </si>
  <si>
    <t>OPEB RSI</t>
  </si>
  <si>
    <t>Updated the covered payroll to covered-employee payroll in line 20 and 22</t>
  </si>
  <si>
    <t>Version 18.3</t>
  </si>
  <si>
    <t>Updated the MPERA RSI - added 2018 column; protected the GLTDAG (no password used)</t>
  </si>
  <si>
    <t>Administrative expenses are recognized by an additional amount added to the normal cost contribution rate for the System.  This amount varies from year to year based on the prior year’s actual administrative expenses.</t>
  </si>
  <si>
    <t>Investment Rate of Return*</t>
  </si>
  <si>
    <t>*Includes inflation at</t>
  </si>
  <si>
    <t>Merit salary increases</t>
  </si>
  <si>
    <t>0% to 6.60%</t>
  </si>
  <si>
    <t>Four-year smoothed market</t>
  </si>
  <si>
    <t>Entry Age Normal</t>
  </si>
  <si>
    <t>Mortality (Healthy members)</t>
  </si>
  <si>
    <t>Mortality (Disabled members)</t>
  </si>
  <si>
    <t>0% to 6.30%</t>
  </si>
  <si>
    <t>Entry age Normal</t>
  </si>
  <si>
    <t>Level percentage of payroll, open</t>
  </si>
  <si>
    <t>Administrative expenses are recognized by an additional amount added to the normal cost contribution rate for the System.  This amount varies from year to year based on the prior year’s actual administrative expense</t>
  </si>
  <si>
    <t>Merit salary increase</t>
  </si>
  <si>
    <t>Version 18.4</t>
  </si>
  <si>
    <t>Updated the MPERA Notes to the RSI</t>
  </si>
  <si>
    <t>Version 18.5</t>
  </si>
  <si>
    <t>Fiscal Year 2019 updates:</t>
  </si>
  <si>
    <t>Version 19.1</t>
  </si>
  <si>
    <t>average, including inflation</t>
  </si>
  <si>
    <t>for 20__, decreasing ____ percent per</t>
  </si>
  <si>
    <r>
      <t>(or</t>
    </r>
    <r>
      <rPr>
        <i/>
        <sz val="10"/>
        <rFont val="Arial"/>
        <family val="2"/>
      </rPr>
      <t xml:space="preserve">, if applicable, disclose the deferred outflows and inflows of resources amounts here:) </t>
    </r>
  </si>
  <si>
    <r>
      <t xml:space="preserve">The </t>
    </r>
    <r>
      <rPr>
        <sz val="10"/>
        <color rgb="FFFF0000"/>
        <rFont val="Arial"/>
        <family val="2"/>
      </rPr>
      <t>[County/City/Town]</t>
    </r>
    <r>
      <rPr>
        <sz val="10"/>
        <rFont val="Arial"/>
        <family val="2"/>
      </rPr>
      <t xml:space="preserve"> reported deferred outflows of resources and deferred inflows of resources related to </t>
    </r>
  </si>
  <si>
    <t>OPEB from the following sources:</t>
  </si>
  <si>
    <t>of projected health insurance</t>
  </si>
  <si>
    <t>Table of Contents - Cash Receipts &amp; Disbursements Schedule is mandatory (not optional as in past)</t>
  </si>
  <si>
    <t xml:space="preserve">    that is used to assist with special purpose district reporting.</t>
  </si>
  <si>
    <r>
      <t xml:space="preserve">Changes in long-term obligations for the year ended </t>
    </r>
    <r>
      <rPr>
        <u/>
        <sz val="10"/>
        <rFont val="Arial"/>
        <family val="2"/>
      </rPr>
      <t>June 30, 20XX</t>
    </r>
    <r>
      <rPr>
        <sz val="10"/>
        <rFont val="Arial"/>
        <family val="2"/>
      </rPr>
      <t>, are as follows:</t>
    </r>
  </si>
  <si>
    <t>Balance at</t>
  </si>
  <si>
    <t>Due within</t>
  </si>
  <si>
    <t>July 1, 20XX</t>
  </si>
  <si>
    <t>June 30, 20XX</t>
  </si>
  <si>
    <t>One Year</t>
  </si>
  <si>
    <t>General Obligation bonds</t>
  </si>
  <si>
    <t>Special Assessment/Improvement District bonds:</t>
  </si>
  <si>
    <t>Notes from direct borrowings and direct placements</t>
  </si>
  <si>
    <t>Other:</t>
  </si>
  <si>
    <t>Notes from direct borrowings</t>
  </si>
  <si>
    <r>
      <t xml:space="preserve">Debt Service requirements on long-term debt at </t>
    </r>
    <r>
      <rPr>
        <u/>
        <sz val="10"/>
        <rFont val="Arial"/>
        <family val="2"/>
      </rPr>
      <t>June 30, 20XX</t>
    </r>
    <r>
      <rPr>
        <sz val="10"/>
        <rFont val="Arial"/>
        <family val="2"/>
      </rPr>
      <t>, are as follows:</t>
    </r>
  </si>
  <si>
    <t>Notes from Direct Borrowings</t>
  </si>
  <si>
    <t>and Direct Placements</t>
  </si>
  <si>
    <t>Year Ending June 30,</t>
  </si>
  <si>
    <t>Principal</t>
  </si>
  <si>
    <t>During the fiscal year, in addition to the debt listed above the local government had the following changes in Other Long-Term Liabilities for</t>
  </si>
  <si>
    <t>Other Postemployment Benefits (OPEB), Net Pension Liability and Compensated Absences.</t>
  </si>
  <si>
    <t>Certain Asset Retirement Obligations (ARO)</t>
  </si>
  <si>
    <t>(Note: GASB Statement 83 requires governments to recognize AROs.  The following note disclosure should be modified, as appropriate, to correctly describe the Local Government's ARO's.)</t>
  </si>
  <si>
    <t>If an ARO or portions thereof has been incurred by a government but is not yet recognized because it is not reasonably estimable, the government should disclose that fact and the reasons therefor.</t>
  </si>
  <si>
    <t>Minority share of an ARO</t>
  </si>
  <si>
    <t>(a1)</t>
  </si>
  <si>
    <t>(a2)</t>
  </si>
  <si>
    <t>(b)</t>
  </si>
  <si>
    <t>Amount of ARO</t>
  </si>
  <si>
    <t>% of ARO</t>
  </si>
  <si>
    <t>Measurement Date of ARO</t>
  </si>
  <si>
    <r>
      <rPr>
        <i/>
        <sz val="10"/>
        <color theme="1"/>
        <rFont val="Arial"/>
        <family val="2"/>
      </rPr>
      <t xml:space="preserve">Enter name of </t>
    </r>
    <r>
      <rPr>
        <sz val="10"/>
        <color theme="1"/>
        <rFont val="Arial"/>
        <family val="2"/>
      </rPr>
      <t>other minority owners, if any</t>
    </r>
  </si>
  <si>
    <r>
      <rPr>
        <i/>
        <sz val="10"/>
        <color theme="1"/>
        <rFont val="Arial"/>
        <family val="2"/>
      </rPr>
      <t xml:space="preserve">Enter name of </t>
    </r>
    <r>
      <rPr>
        <sz val="10"/>
        <color theme="1"/>
        <rFont val="Arial"/>
        <family val="2"/>
      </rPr>
      <t>reporting government</t>
    </r>
  </si>
  <si>
    <t>Total amount of ARO</t>
  </si>
  <si>
    <t>b.</t>
  </si>
  <si>
    <t>c.</t>
  </si>
  <si>
    <t>d.</t>
  </si>
  <si>
    <t>e.</t>
  </si>
  <si>
    <t>The methods and assumptions used to measure the liabilities include:</t>
  </si>
  <si>
    <t>a.</t>
  </si>
  <si>
    <t>Include a general description of the AROs and associated tangible capital assets, as well as the source of the obligations (whether they are a result of federal, state, or local laws or regulations, contracts, or court judgments)</t>
  </si>
  <si>
    <t>The estimated remaining useful life of the associated tangible capital assets is __________ years.</t>
  </si>
  <si>
    <t>Include a description of how any legally required funding and assurance provisions associated with AROs are being met (i.e., surety bonds, insurance policies, letters of credit, guarantees by other entities, or trusts used for funding and assurance)</t>
  </si>
  <si>
    <t>List the amount of assets restricted for payment of the liabilities, if not separately displayed in the financial statements.</t>
  </si>
  <si>
    <t xml:space="preserve">Include a general description of the ARO: </t>
  </si>
  <si>
    <r>
      <rPr>
        <i/>
        <sz val="10"/>
        <color theme="1"/>
        <rFont val="Arial"/>
        <family val="2"/>
      </rPr>
      <t xml:space="preserve">Enter name of </t>
    </r>
    <r>
      <rPr>
        <sz val="10"/>
        <color theme="1"/>
        <rFont val="Arial"/>
        <family val="2"/>
      </rPr>
      <t>non-governmental majority owner</t>
    </r>
  </si>
  <si>
    <r>
      <rPr>
        <i/>
        <sz val="10"/>
        <color theme="1"/>
        <rFont val="Arial"/>
        <family val="2"/>
      </rPr>
      <t>Enter name of</t>
    </r>
    <r>
      <rPr>
        <sz val="10"/>
        <color theme="1"/>
        <rFont val="Arial"/>
        <family val="2"/>
      </rPr>
      <t xml:space="preserve"> non-governmental minority owner with operational responsibility</t>
    </r>
  </si>
  <si>
    <t>Associated Tangible Capital Asset:</t>
  </si>
  <si>
    <t>Description of how any legally required funding and assurance provisions associated with the government’s minority share of an ARO are being met (i.e., surety bonds, insurance policies, letters of credit, guarantees by other entities, or trusts used for funding and assurance)</t>
  </si>
  <si>
    <t>-33A-</t>
  </si>
  <si>
    <t>f.</t>
  </si>
  <si>
    <t>Asset Retirement Obligation (ARO)</t>
  </si>
  <si>
    <t>Report here if the Local Government has a minority share of an ARO:</t>
  </si>
  <si>
    <t>List the amount of assets restricted for payment of the government’s minority share of the ARO, if not separately displayed in the financial statements.</t>
  </si>
  <si>
    <t>Deferred Outflows of Resources - OPEB</t>
  </si>
  <si>
    <t>Deferred Inflows of Resources - OPEB</t>
  </si>
  <si>
    <t>220XXX</t>
  </si>
  <si>
    <t>Remove interfund receivables and payables (between governmental funds only)</t>
  </si>
  <si>
    <t>223XXX</t>
  </si>
  <si>
    <t>Deferred Inflows of Resources - Other</t>
  </si>
  <si>
    <t>Deferred Inflows of Resources - Pensions</t>
  </si>
  <si>
    <t>Deferred Outflows of Resources - Pensions</t>
  </si>
  <si>
    <r>
      <t xml:space="preserve">Add the Gov. Funds </t>
    </r>
    <r>
      <rPr>
        <b/>
        <u/>
        <sz val="9"/>
        <color theme="9" tint="-0.499984740745262"/>
        <rFont val="Arial"/>
        <family val="2"/>
      </rPr>
      <t>Prior Year's</t>
    </r>
    <r>
      <rPr>
        <b/>
        <sz val="9"/>
        <color theme="9" tint="-0.499984740745262"/>
        <rFont val="Arial"/>
        <family val="2"/>
      </rPr>
      <t xml:space="preserve"> Ending Balances</t>
    </r>
    <r>
      <rPr>
        <b/>
        <sz val="9"/>
        <rFont val="Arial"/>
        <family val="2"/>
      </rPr>
      <t xml:space="preserve"> of  Deferred Outflows &amp; Inflows of Resources associated with </t>
    </r>
    <r>
      <rPr>
        <b/>
        <u/>
        <sz val="9"/>
        <color theme="9" tint="-0.499984740745262"/>
        <rFont val="Arial"/>
        <family val="2"/>
      </rPr>
      <t>Pensions &amp; OPEB</t>
    </r>
    <r>
      <rPr>
        <b/>
        <sz val="9"/>
        <rFont val="Arial"/>
        <family val="2"/>
      </rPr>
      <t xml:space="preserve">; Outflows in Cell D28&amp;29; Inflows in Cell D51&amp;52 </t>
    </r>
  </si>
  <si>
    <t>Deferred Outflow of Resources - Others</t>
  </si>
  <si>
    <t>Added Deferred Outflows &amp; Inflows for OPEB on page 18, BS Conv &amp; GW Statements; reviewed DLL</t>
  </si>
  <si>
    <t>Released August 7, 2019</t>
  </si>
  <si>
    <t>Updated the OPEB Notes , updated Long-term debt notes (GASB 88) &amp; added ARO note (GASB 83)</t>
  </si>
  <si>
    <t>Helpful hints:</t>
  </si>
  <si>
    <t>Does the addition of capital assets recorded on the GCAAG equal the capital outlay on the OP Conversion?</t>
  </si>
  <si>
    <t>Have you adjusted for the disposal/trade-in of a capital asset?  What was the carrying value?  If other than zero an adjustment on the OP Conversion is necessary.</t>
  </si>
  <si>
    <t>The ending debt payable balances should equal the long-term debt balances reported in the "Notes to the Financial</t>
  </si>
  <si>
    <t>other than the debt of any Business-Type Funds.</t>
  </si>
  <si>
    <r>
      <t xml:space="preserve">1. </t>
    </r>
    <r>
      <rPr>
        <b/>
        <sz val="10"/>
        <color theme="9" tint="-0.499984740745262"/>
        <rFont val="Arial"/>
        <family val="2"/>
      </rPr>
      <t>Remove</t>
    </r>
    <r>
      <rPr>
        <b/>
        <sz val="10"/>
        <rFont val="Arial"/>
        <family val="2"/>
      </rPr>
      <t xml:space="preserve"> Current Year Deferred Inflows of Tax Revenue; 2. </t>
    </r>
    <r>
      <rPr>
        <b/>
        <u/>
        <sz val="10"/>
        <color theme="9" tint="-0.499984740745262"/>
        <rFont val="Arial"/>
        <family val="2"/>
      </rPr>
      <t>Pensions &amp; OPEB:</t>
    </r>
    <r>
      <rPr>
        <b/>
        <sz val="10"/>
        <rFont val="Arial"/>
        <family val="2"/>
      </rPr>
      <t xml:space="preserve"> </t>
    </r>
    <r>
      <rPr>
        <b/>
        <u/>
        <sz val="10"/>
        <rFont val="Arial"/>
        <family val="2"/>
      </rPr>
      <t>Add Adj to Current Year Deferred Inflows &amp; Outflows of Resources  related to Pensions &amp; OPEB</t>
    </r>
  </si>
  <si>
    <t>GASB Statement No. 88</t>
  </si>
  <si>
    <t>For more information see GASB Statement No. 83</t>
  </si>
  <si>
    <t>GASB Statement No. 83</t>
  </si>
  <si>
    <t>MPERA GASB Information</t>
  </si>
  <si>
    <t>Teachers Retirement System</t>
  </si>
  <si>
    <t>I.</t>
  </si>
  <si>
    <t>Q.</t>
  </si>
  <si>
    <t>F.</t>
  </si>
  <si>
    <r>
      <rPr>
        <b/>
        <sz val="10"/>
        <color rgb="FFFF0000"/>
        <rFont val="Arial"/>
        <family val="2"/>
      </rPr>
      <t xml:space="preserve">1. </t>
    </r>
    <r>
      <rPr>
        <b/>
        <sz val="10"/>
        <rFont val="Arial"/>
        <family val="2"/>
      </rPr>
      <t>Add GASB 68 on-behalf payment as intergovernmental revenue and pension expense by major purpose if not entered in fund financial statements; if entered in software -</t>
    </r>
    <r>
      <rPr>
        <b/>
        <sz val="10"/>
        <color theme="9" tint="-0.499984740745262"/>
        <rFont val="Arial"/>
        <family val="2"/>
      </rPr>
      <t xml:space="preserve"> an adjustment may be necessary; See GASB Worksheet</t>
    </r>
    <r>
      <rPr>
        <b/>
        <sz val="10"/>
        <rFont val="Arial"/>
        <family val="2"/>
      </rPr>
      <t>;         2. Input OPEB expense.             3. Auto - add beginning Long-term Debt to fund balance.</t>
    </r>
  </si>
  <si>
    <t>Prior Year Deferred Inflow of Tax Revenue (Enter as negative on line 11 and line 16 if assessments reported as misc.)</t>
  </si>
  <si>
    <t>Add Capital Assets Beginning (to fund balance) Auto fills from GCAAG Worksheet</t>
  </si>
  <si>
    <t>Changes of Benefit Terms</t>
  </si>
  <si>
    <t>The following changes to the plan provisions were made as identified:</t>
  </si>
  <si>
    <t>Effective July 1, 2017, if a PERS retiree returns as an independent contractor to what would otherwise be PERS-covered employment, general contractor overhead costs are excluded from PERS working retiree limitations.</t>
  </si>
  <si>
    <t>Refunds</t>
  </si>
  <si>
    <t>Lump-sum payouts</t>
  </si>
  <si>
    <t>Effective July 1, 2017, lump-sum payouts in all systems are limited to the member’s accumulated contributions rate than the present value of the member’s benefit.</t>
  </si>
  <si>
    <t>Disabled PERS Defined Contribution (DC) Members</t>
  </si>
  <si>
    <t>PERS members hired after July 1, 2011 have a normal retirement age of 65. PERS DC members hired after July 1, 2011 who became disabled were previously only eligible for a disability benefit until age 65. Effective July 1, 2017, these individuals will be eligible for a disability benefit until they reach 70, thus ensuring the same 5-year time period available to PERS DC disabled members hired prior to July 1, 2011 who have a normal retirement age of 60 and are eligible for a disability benefit until age 65.</t>
  </si>
  <si>
    <r>
      <t xml:space="preserve">Working Retiree Limitations </t>
    </r>
    <r>
      <rPr>
        <sz val="10"/>
        <rFont val="Arial"/>
        <family val="2"/>
      </rPr>
      <t>– for PERS</t>
    </r>
  </si>
  <si>
    <r>
      <t xml:space="preserve">Interest credited to member accounts – </t>
    </r>
    <r>
      <rPr>
        <sz val="10"/>
        <rFont val="Arial"/>
        <family val="2"/>
      </rPr>
      <t>Effective July 1, 2017, the interest rate credited to member accounts increased from 0.25% to 0.77%.</t>
    </r>
  </si>
  <si>
    <t>1) Terminating members eligible to retire may, in lieu of receiving a monthly retirement benefit, refund their accumulated contributions in a lump sum.</t>
  </si>
  <si>
    <t>2) Terminating members with accumulated contributions between $200 and $1,000 who wish to rollover their refund must do so within 90 days of termination of service.</t>
  </si>
  <si>
    <t>3) Trusts, estates, and charitable organizations listed as beneficiaries are entitled to receive only a lump-sum payment.</t>
  </si>
  <si>
    <t>The following changes to the plan provision were made as identified:</t>
  </si>
  <si>
    <t>Applies to retirement system members who return on or after July 1, 2017 to covered employment in the system from which they retired.</t>
  </si>
  <si>
    <t>Applies to retirement system members who return on or after July 1, 2017 to active service covered by the system from which they retired.</t>
  </si>
  <si>
    <t>Interest credited to member accounts</t>
  </si>
  <si>
    <t>o    May not become an active member in the system; and</t>
  </si>
  <si>
    <t>o    Are subject to a $1 reduction in their retirement benefit for each $3 earned in excess of $5,000 in the calendar year.</t>
  </si>
  <si>
    <t>o    Must become an active member of the system;</t>
  </si>
  <si>
    <t>o    Will stop receiving a retirement benefit from the system; and</t>
  </si>
  <si>
    <t>o    Will be eligible for a second retirement benefit if they earn 5 or more years of service credit through their second employment.</t>
  </si>
  <si>
    <t>o    Employer contributions and state contributions (if any) must be paid on all working retirees;</t>
  </si>
  <si>
    <t>o    is not awarded service credit for the period of reemployment;</t>
  </si>
  <si>
    <t>o    is refunded the accumulated contributions associated with the period of reemployment;</t>
  </si>
  <si>
    <t>o    starting the first month following termination of service, receives the same retirement benefit previously paid to the member; and</t>
  </si>
  <si>
    <t>o    does not accrue post-retirement benefit adjustments during the term of reemployment but receives a Guaranteed Annual Benefit Adjustment (GABA) in January immediately following second retirement.</t>
  </si>
  <si>
    <t>o    is awarded service credit for the period of reemployment;</t>
  </si>
  <si>
    <t>o    starting the first month following termination of service, receives:</t>
  </si>
  <si>
    <t>* the same retirement benefit previously paid to the member, and</t>
  </si>
  <si>
    <t>* a second retirement benefit for the period of reemployment calculated based on the laws in effect as of the member’s rehire date; and</t>
  </si>
  <si>
    <t>o    does not accrue post-retirement benefit adjustments during the term of reemployment but receives a GABA:</t>
  </si>
  <si>
    <t>* on the initial retirement benefit in January immediately following second retirement, and</t>
  </si>
  <si>
    <t>* on the second retirement benefit starting in January after receiving that benefit for at least 12 months.</t>
  </si>
  <si>
    <r>
      <t xml:space="preserve">Working Retiree Limitations </t>
    </r>
    <r>
      <rPr>
        <sz val="9"/>
        <rFont val="Arial"/>
        <family val="2"/>
      </rPr>
      <t>– for MPORS</t>
    </r>
  </si>
  <si>
    <r>
      <t xml:space="preserve">Second Retirement Benefit </t>
    </r>
    <r>
      <rPr>
        <sz val="9"/>
        <rFont val="Arial"/>
        <family val="2"/>
      </rPr>
      <t>– for MPORS</t>
    </r>
  </si>
  <si>
    <t>o    Employee contributions must be paid in working retirees who return to covered employment for 480 or more hours in a calendar year.</t>
  </si>
  <si>
    <t>Increase in SRS Employee and Employer Contributions, effective July 1, 2017:</t>
  </si>
  <si>
    <t>LGS Portal Resources</t>
  </si>
  <si>
    <r>
      <t xml:space="preserve">The </t>
    </r>
    <r>
      <rPr>
        <b/>
        <sz val="11"/>
        <rFont val="Arial"/>
        <family val="2"/>
      </rPr>
      <t>Database Ledger Load File</t>
    </r>
    <r>
      <rPr>
        <sz val="11"/>
        <rFont val="Arial"/>
        <family val="2"/>
      </rPr>
      <t xml:space="preserve"> may be extracted from this excel document (by LGS) if the blank format has been completed in its entirety; or completed using the blank excel Database Ledger Load file provided on the LGS website; or a DLL .csv file can be produced using certain accounting software programs.</t>
    </r>
  </si>
  <si>
    <t>A PDF version of this excel file should be submitted through the LGS portal as well as the excel file for the Database Ledger Load File (DLL). Instructions and a tutorial video are available on the website.</t>
  </si>
  <si>
    <t>The Government-Wide Statements must be included and in balance</t>
  </si>
  <si>
    <r>
      <t>A schedule of</t>
    </r>
    <r>
      <rPr>
        <u/>
        <sz val="12"/>
        <rFont val="Arial"/>
        <family val="2"/>
      </rPr>
      <t xml:space="preserve"> </t>
    </r>
    <r>
      <rPr>
        <b/>
        <u/>
        <sz val="12"/>
        <rFont val="Arial"/>
        <family val="2"/>
      </rPr>
      <t>intergovernmental revenues</t>
    </r>
    <r>
      <rPr>
        <sz val="12"/>
        <rFont val="Arial"/>
        <family val="2"/>
      </rPr>
      <t xml:space="preserve"> must be included that details all intergovernmental revenues</t>
    </r>
  </si>
  <si>
    <r>
      <t xml:space="preserve">A </t>
    </r>
    <r>
      <rPr>
        <b/>
        <u/>
        <sz val="12"/>
        <rFont val="Arial"/>
        <family val="2"/>
      </rPr>
      <t>cash reconciliation</t>
    </r>
    <r>
      <rPr>
        <sz val="12"/>
        <rFont val="Arial"/>
        <family val="2"/>
      </rPr>
      <t xml:space="preserve"> report by cash, cash equivalents and investments that reconciles to the cash</t>
    </r>
  </si>
  <si>
    <r>
      <rPr>
        <b/>
        <u/>
        <sz val="12"/>
        <rFont val="Arial"/>
        <family val="2"/>
      </rPr>
      <t>The Filing Fee Form</t>
    </r>
    <r>
      <rPr>
        <b/>
        <sz val="12"/>
        <rFont val="Arial"/>
        <family val="2"/>
      </rPr>
      <t xml:space="preserve"> - auto calculates if using the spreadsheet. Submit a copy of the file fee form with payment by mail at the time the annual report is submitted and submit a copy of the filing fee form through the portal.</t>
    </r>
    <r>
      <rPr>
        <b/>
        <u/>
        <sz val="12"/>
        <rFont val="Arial"/>
        <family val="2"/>
      </rPr>
      <t xml:space="preserve"> Do not estimate revenues</t>
    </r>
    <r>
      <rPr>
        <b/>
        <sz val="12"/>
        <rFont val="Arial"/>
        <family val="2"/>
      </rPr>
      <t xml:space="preserve"> and send a filing fee form with payment before the AFR is submitted. </t>
    </r>
  </si>
  <si>
    <t>Email:</t>
  </si>
  <si>
    <t>Phone:</t>
  </si>
  <si>
    <t>Submitted by;</t>
  </si>
  <si>
    <t>Employer's Net Pension Liability (amount)</t>
  </si>
  <si>
    <t>Employer's proportion of the Net Pension Liability (percentage)</t>
  </si>
  <si>
    <t>Contractually Required  DB Contributions</t>
  </si>
  <si>
    <t>State of Montana's Net Pension Liability (amount)</t>
  </si>
  <si>
    <t>*The amounts presented for each fiscal year were determined as of June 30, the measurement date.</t>
  </si>
  <si>
    <t>Employer's proportion of the Net Pension Liability (as a percentage)</t>
  </si>
  <si>
    <t>State of Montana's Net Pension Liability associated with the Employer (amount)</t>
  </si>
  <si>
    <t>The 2013 Montana Legislature passed HB 377 which provides additional revenue and created a two tier benefit structure. A Tier One Member is a person who first became a member before July 1, 2013 and has not withdrawn their member’s account balance. A Tier Two Member is a person who first becomes a member on or after July 1, 2013 or after withdrawing their member’s account balance, becomes a member again on or after July 1, 2013.</t>
  </si>
  <si>
    <t>The second tier benefit structure for members hired on or after July 1, 2013 is summarized below.</t>
  </si>
  <si>
    <t>HB 377 increased revenue from the members, employers and the State as follows:</t>
  </si>
  <si>
    <t xml:space="preserve">   OPEB Liability</t>
  </si>
  <si>
    <t>Version 19.1.1</t>
  </si>
  <si>
    <r>
      <t>BS conversion adjustment to reconciliation on page 15: F46-G46-</t>
    </r>
    <r>
      <rPr>
        <sz val="10"/>
        <color rgb="FFFF0000"/>
        <rFont val="Arial"/>
        <family val="2"/>
      </rPr>
      <t>G47</t>
    </r>
    <r>
      <rPr>
        <sz val="10"/>
        <rFont val="Arial"/>
        <family val="2"/>
      </rPr>
      <t>-G48+E28</t>
    </r>
    <r>
      <rPr>
        <sz val="10"/>
        <color rgb="FFFF0000"/>
        <rFont val="Arial"/>
        <family val="2"/>
      </rPr>
      <t>+E29</t>
    </r>
  </si>
  <si>
    <r>
      <t>Deferred inflow: Page 15: M50-E51-</t>
    </r>
    <r>
      <rPr>
        <sz val="10"/>
        <color rgb="FFFF0000"/>
        <rFont val="Arial"/>
        <family val="2"/>
      </rPr>
      <t>E52</t>
    </r>
    <r>
      <rPr>
        <sz val="10"/>
        <rFont val="Arial"/>
        <family val="2"/>
      </rPr>
      <t>+D72</t>
    </r>
  </si>
  <si>
    <t>Updated the BS Conversion - the Row 48 for OPEB didn't auto adjust in Row 49</t>
  </si>
  <si>
    <t xml:space="preserve">                              Pension &amp; OPEB expense</t>
  </si>
  <si>
    <t>Version 19.2</t>
  </si>
  <si>
    <t>Updated formula on Page 13 - GW Statement - Warrants payable (Cell M35) wasn't adding into GW Cell B35.</t>
  </si>
  <si>
    <t>Removed the Note on Cash Receipts &amp; Disbursement Page that stated it was optional; mandatory for FY19</t>
  </si>
  <si>
    <t xml:space="preserve">Updates to the Blank AFR </t>
  </si>
  <si>
    <t>Non-major business-type cash flow Page 81 - fixed column E formula</t>
  </si>
  <si>
    <t>Net Investment in Capital Assets</t>
  </si>
  <si>
    <t>Version 19.2.1</t>
  </si>
  <si>
    <t>Disbursements page is mandatory for FY19</t>
  </si>
  <si>
    <t xml:space="preserve">Corrected a spelling error page 18 - Net Investmentment to Investment; instructions updated for Cash Rec &amp; </t>
  </si>
  <si>
    <t>STATE FINANCIAL SERVICES DIVISION</t>
  </si>
  <si>
    <t>LOCAL GOVERNMENT SERVICES BUREAU</t>
  </si>
  <si>
    <t>Mitchell Building Room 255, PO Box 200547, Helena, Montana 59620-0547</t>
  </si>
  <si>
    <t>Local Government Services Bureau Portal</t>
  </si>
  <si>
    <r>
      <t xml:space="preserve">The </t>
    </r>
    <r>
      <rPr>
        <b/>
        <u/>
        <sz val="12"/>
        <rFont val="Arial"/>
        <family val="2"/>
      </rPr>
      <t xml:space="preserve">cash receipts &amp; disbursements schedule </t>
    </r>
    <r>
      <rPr>
        <u/>
        <sz val="12"/>
        <rFont val="Arial"/>
        <family val="2"/>
      </rPr>
      <t>by fund</t>
    </r>
    <r>
      <rPr>
        <sz val="12"/>
        <rFont val="Arial"/>
        <family val="2"/>
      </rPr>
      <t xml:space="preserve"> is a mandatory schedule.</t>
    </r>
  </si>
  <si>
    <t xml:space="preserve"> ANNUAL FINANCIAL REPORT INFORMATION:</t>
  </si>
  <si>
    <t>Fiscal Year 2020 updates:</t>
  </si>
  <si>
    <t>Version 20.1</t>
  </si>
  <si>
    <t>Revised the coverpage to include the DOA logo at top, changed the state seal</t>
  </si>
  <si>
    <t>Page 14 - added link to the major business-type fund names; column b rows 27-30</t>
  </si>
  <si>
    <t>Table of contents - removed the reference to FY2019 - cash receipts &amp; disb required info</t>
  </si>
  <si>
    <t>LOCAL GOVERNMENT NAME:</t>
  </si>
  <si>
    <t>Added a drop-down menu for the entity name, entity # autofills - from Ledger Load Assist tab</t>
  </si>
  <si>
    <t>Exceed:</t>
  </si>
  <si>
    <t xml:space="preserve">     CONSISTENT WITH STATE LAW, I HEREBY TRANSMIT THE </t>
  </si>
  <si>
    <t>Preparer's contact information:</t>
  </si>
  <si>
    <t>Other Supplementary Information</t>
  </si>
  <si>
    <t>0% to 8.47%</t>
  </si>
  <si>
    <t>ANNUAL FINANCIAL REPORT</t>
  </si>
  <si>
    <t>External</t>
  </si>
  <si>
    <t>(not in trust)</t>
  </si>
  <si>
    <t>Custodial Funds</t>
  </si>
  <si>
    <t xml:space="preserve">Other assets: </t>
  </si>
  <si>
    <t>Tax revenue collected for other governments</t>
  </si>
  <si>
    <t>Refunds or transfers to others</t>
  </si>
  <si>
    <t>Payments of taxes collected for others</t>
  </si>
  <si>
    <t>Other deductions: specify</t>
  </si>
  <si>
    <t xml:space="preserve">Other liabilities: </t>
  </si>
  <si>
    <t>Judgment/Protested payable</t>
  </si>
  <si>
    <t>Other long-term liabilities</t>
  </si>
  <si>
    <t>Due from Others</t>
  </si>
  <si>
    <t xml:space="preserve">Other additions: </t>
  </si>
  <si>
    <t>TOTAL NET POSITION</t>
  </si>
  <si>
    <t xml:space="preserve">Custodial </t>
  </si>
  <si>
    <t>Current Year Deferred Inflow of Tax Revenue (Enter as positive on line 11 and/or 17)</t>
  </si>
  <si>
    <t>Remove Principal Debt Payments - Autofill's from the reduction in long-term debt from the GLTDAG Worksheet</t>
  </si>
  <si>
    <t>Tax/assessment receivable (net of allowance for uncollectible)</t>
  </si>
  <si>
    <t>Accounts/other receivables - (net of allowance for uncollectible)</t>
  </si>
  <si>
    <t>LONG-TERM OBLIGATIONS (FUND 9500)</t>
  </si>
  <si>
    <t>STATEMENT OF CHANGES IN GOVERNMENTAL FUNDS LONG-TERM  OBLIGATIONS</t>
  </si>
  <si>
    <t>Custodial</t>
  </si>
  <si>
    <t>Investment Trust</t>
  </si>
  <si>
    <t>Private Purpose Tr</t>
  </si>
  <si>
    <t>Investment-No Trust</t>
  </si>
  <si>
    <t>At year end, the cash equivalents and investments are reported in the basic financial statements as follows:</t>
  </si>
  <si>
    <t>The composition of cash and investments held at June 30 is as follows:</t>
  </si>
  <si>
    <t>Working Retiree Limitations – for FURS</t>
  </si>
  <si>
    <r>
      <rPr>
        <b/>
        <sz val="14"/>
        <rFont val="Arial"/>
        <family val="2"/>
      </rPr>
      <t>·  </t>
    </r>
    <r>
      <rPr>
        <sz val="10"/>
        <rFont val="Arial"/>
        <family val="2"/>
      </rPr>
      <t>       Members who return for less than 480 hours in a calendar year:</t>
    </r>
  </si>
  <si>
    <r>
      <rPr>
        <b/>
        <sz val="14"/>
        <rFont val="Arial"/>
        <family val="2"/>
      </rPr>
      <t>·</t>
    </r>
    <r>
      <rPr>
        <sz val="10"/>
        <rFont val="Arial"/>
        <family val="2"/>
      </rPr>
      <t>         Members who return for 480 or more hours in a calendar year:</t>
    </r>
  </si>
  <si>
    <r>
      <rPr>
        <b/>
        <sz val="14"/>
        <rFont val="Arial"/>
        <family val="2"/>
      </rPr>
      <t>·</t>
    </r>
    <r>
      <rPr>
        <sz val="10"/>
        <rFont val="Arial"/>
        <family val="2"/>
      </rPr>
      <t>         Employee, employer and state contributions, if any, apply as follows:</t>
    </r>
  </si>
  <si>
    <t>Second Retirement Benefit – for FURS</t>
  </si>
  <si>
    <r>
      <rPr>
        <b/>
        <sz val="14"/>
        <rFont val="Arial"/>
        <family val="2"/>
      </rPr>
      <t>·</t>
    </r>
    <r>
      <rPr>
        <sz val="10"/>
        <rFont val="Arial"/>
        <family val="2"/>
      </rPr>
      <t>         If the member works more than 480 hours in a calendar year and accumulates less than 5 years of service credit before terminating again, the member:</t>
    </r>
  </si>
  <si>
    <r>
      <rPr>
        <b/>
        <sz val="14"/>
        <rFont val="Arial"/>
        <family val="2"/>
      </rPr>
      <t>· </t>
    </r>
    <r>
      <rPr>
        <sz val="10"/>
        <rFont val="Arial"/>
        <family val="2"/>
      </rPr>
      <t>        If the member works more than 480 hours in a calendar year and accumulates at least 5 years of service credit before terminating again, the member:</t>
    </r>
  </si>
  <si>
    <r>
      <rPr>
        <b/>
        <sz val="14"/>
        <rFont val="Arial"/>
        <family val="2"/>
      </rPr>
      <t>· </t>
    </r>
    <r>
      <rPr>
        <sz val="10"/>
        <rFont val="Arial"/>
        <family val="2"/>
      </rPr>
      <t>        A member who returns to covered service is not eligible for a disability benefit.</t>
    </r>
  </si>
  <si>
    <r>
      <rPr>
        <b/>
        <sz val="14"/>
        <rFont val="Arial"/>
        <family val="2"/>
      </rPr>
      <t>·  </t>
    </r>
    <r>
      <rPr>
        <sz val="10"/>
        <rFont val="Arial"/>
        <family val="2"/>
      </rPr>
      <t>       Terminating members eligible to retire may, in lieu of receiving a monthly retirement benefit, refund their accumulated contributions in a lump sum.</t>
    </r>
  </si>
  <si>
    <r>
      <rPr>
        <b/>
        <sz val="14"/>
        <rFont val="Arial"/>
        <family val="2"/>
      </rPr>
      <t>· </t>
    </r>
    <r>
      <rPr>
        <sz val="10"/>
        <rFont val="Arial"/>
        <family val="2"/>
      </rPr>
      <t>        Terminating members with accumulated contributions between $200 and $1,000 who wish to rollover their refund must do so within 90 days of termination of service.</t>
    </r>
  </si>
  <si>
    <r>
      <rPr>
        <b/>
        <sz val="14"/>
        <rFont val="Arial"/>
        <family val="2"/>
      </rPr>
      <t>· </t>
    </r>
    <r>
      <rPr>
        <sz val="10"/>
        <rFont val="Arial"/>
        <family val="2"/>
      </rPr>
      <t>        Trusts, estates, and charitable organizations listed as beneficiaries are entitled to receive only a lump-sum payment.</t>
    </r>
  </si>
  <si>
    <r>
      <rPr>
        <b/>
        <sz val="14"/>
        <rFont val="Arial"/>
        <family val="2"/>
      </rPr>
      <t>·</t>
    </r>
    <r>
      <rPr>
        <sz val="10"/>
        <rFont val="Arial"/>
        <family val="2"/>
      </rPr>
      <t>         Effective July 1, 2017, the interest rate credited to member accounts increased from 0.25% to 0.77%.</t>
    </r>
  </si>
  <si>
    <r>
      <rPr>
        <b/>
        <sz val="14"/>
        <rFont val="Arial"/>
        <family val="2"/>
      </rPr>
      <t>·</t>
    </r>
    <r>
      <rPr>
        <sz val="10"/>
        <rFont val="Arial"/>
        <family val="2"/>
      </rPr>
      <t>         Effective July 1, 2017, lump-sum payouts in all systems are limited to the member’s accumulated contributions rate than the present value of the member’s benefit.</t>
    </r>
  </si>
  <si>
    <t>For  Males  and  Females:  RP  2000  Combined Employee and Annuitant Mortality Table projected to 2020 using Scale BB, males set back 1 year.</t>
  </si>
  <si>
    <t>For  Males  and  Females:  RP  2000 Combined Mortality Table</t>
  </si>
  <si>
    <r>
      <rPr>
        <b/>
        <sz val="14"/>
        <rFont val="Arial"/>
        <family val="2"/>
      </rPr>
      <t>·  </t>
    </r>
    <r>
      <rPr>
        <sz val="9"/>
        <rFont val="Arial"/>
        <family val="2"/>
      </rPr>
      <t>       Members who return for less than 480 hours in a calendar year:</t>
    </r>
  </si>
  <si>
    <r>
      <rPr>
        <b/>
        <sz val="14"/>
        <rFont val="Arial"/>
        <family val="2"/>
      </rPr>
      <t>·</t>
    </r>
    <r>
      <rPr>
        <sz val="9"/>
        <rFont val="Arial"/>
        <family val="2"/>
      </rPr>
      <t>         Members who return for 480 or more hours in a calendar year:</t>
    </r>
  </si>
  <si>
    <r>
      <rPr>
        <b/>
        <sz val="14"/>
        <rFont val="Arial"/>
        <family val="2"/>
      </rPr>
      <t>· </t>
    </r>
    <r>
      <rPr>
        <sz val="9"/>
        <rFont val="Arial"/>
        <family val="2"/>
      </rPr>
      <t>        Employee, employer and state contributions, if any, apply as follows:</t>
    </r>
  </si>
  <si>
    <r>
      <rPr>
        <b/>
        <sz val="14"/>
        <rFont val="Arial"/>
        <family val="2"/>
      </rPr>
      <t>· </t>
    </r>
    <r>
      <rPr>
        <sz val="9"/>
        <rFont val="Arial"/>
        <family val="2"/>
      </rPr>
      <t>        If the member works more than 480 hours in a calendar year and accumulates less than 5 years of service credit before terminating again, the member:</t>
    </r>
  </si>
  <si>
    <r>
      <rPr>
        <b/>
        <sz val="14"/>
        <rFont val="Arial"/>
        <family val="2"/>
      </rPr>
      <t>· </t>
    </r>
    <r>
      <rPr>
        <sz val="9"/>
        <rFont val="Arial"/>
        <family val="2"/>
      </rPr>
      <t>        If the member works more than 480 hours in a calendar year and accumulates at least 5 years of service credit before terminating again, the member:</t>
    </r>
  </si>
  <si>
    <r>
      <rPr>
        <b/>
        <sz val="14"/>
        <rFont val="Arial"/>
        <family val="2"/>
      </rPr>
      <t>·  </t>
    </r>
    <r>
      <rPr>
        <sz val="9"/>
        <rFont val="Arial"/>
        <family val="2"/>
      </rPr>
      <t>       A member who returns to covered service is not eligible for a disability benefit.</t>
    </r>
  </si>
  <si>
    <r>
      <rPr>
        <b/>
        <sz val="14"/>
        <rFont val="Arial"/>
        <family val="2"/>
      </rPr>
      <t>·</t>
    </r>
    <r>
      <rPr>
        <sz val="9"/>
        <rFont val="Arial"/>
        <family val="2"/>
      </rPr>
      <t>         Terminating members eligible to retire may, in lieu of receiving a monthly retirement benefit, refund their accumulated contributions in a lump sum.</t>
    </r>
  </si>
  <si>
    <r>
      <rPr>
        <b/>
        <sz val="14"/>
        <rFont val="Arial"/>
        <family val="2"/>
      </rPr>
      <t>· </t>
    </r>
    <r>
      <rPr>
        <sz val="9"/>
        <rFont val="Arial"/>
        <family val="2"/>
      </rPr>
      <t>        Terminating members with accumulated contributions between $200 and $1,000 who wish to rollover their refund must do so within 90 days of termination of service.</t>
    </r>
  </si>
  <si>
    <r>
      <rPr>
        <b/>
        <sz val="14"/>
        <rFont val="Arial"/>
        <family val="2"/>
      </rPr>
      <t>· </t>
    </r>
    <r>
      <rPr>
        <sz val="9"/>
        <rFont val="Arial"/>
        <family val="2"/>
      </rPr>
      <t>        Trusts, estates, and charitable organizations listed as beneficiaries are entitled to receive only a lump-sum payment.</t>
    </r>
  </si>
  <si>
    <r>
      <rPr>
        <b/>
        <sz val="14"/>
        <rFont val="Arial"/>
        <family val="2"/>
      </rPr>
      <t>·</t>
    </r>
    <r>
      <rPr>
        <sz val="9"/>
        <rFont val="Arial"/>
        <family val="2"/>
      </rPr>
      <t>         Effective July 1, 2017, the interest rate credited to member accounts increased from 0.25% to 0.77%.</t>
    </r>
  </si>
  <si>
    <r>
      <rPr>
        <b/>
        <sz val="14"/>
        <rFont val="Arial"/>
        <family val="2"/>
      </rPr>
      <t>· </t>
    </r>
    <r>
      <rPr>
        <sz val="9"/>
        <rFont val="Arial"/>
        <family val="2"/>
      </rPr>
      <t>        Effective July 1, 2017, lump-sum payouts in all systems are limited to the member’s accumulated contributions rate than the present value of the member’s benefit.</t>
    </r>
  </si>
  <si>
    <t>For  Males  and  Females:  RP 2000 Combined Employee    and Annuitant Mortality Table projected to 2020 using Scale BB, males set back 1 year</t>
  </si>
  <si>
    <t>For  Males  and  Females:  RP  2000  Combined Mortality Table</t>
  </si>
  <si>
    <r>
      <rPr>
        <b/>
        <sz val="14"/>
        <rFont val="Arial"/>
        <family val="2"/>
      </rPr>
      <t>·</t>
    </r>
    <r>
      <rPr>
        <sz val="9"/>
        <rFont val="Arial"/>
        <family val="2"/>
      </rPr>
      <t>         SRS employee contributions increase 1.25% from 9.245% to 10.495%.</t>
    </r>
  </si>
  <si>
    <r>
      <rPr>
        <b/>
        <sz val="14"/>
        <rFont val="Arial"/>
        <family val="2"/>
      </rPr>
      <t>·</t>
    </r>
    <r>
      <rPr>
        <sz val="9"/>
        <rFont val="Arial"/>
        <family val="2"/>
      </rPr>
      <t>         SRS employer additional contributions increase 3%, from 0.58% to 3.58%, for a total employer contributions rate of 13.115%.</t>
    </r>
  </si>
  <si>
    <r>
      <rPr>
        <b/>
        <sz val="14"/>
        <rFont val="Arial"/>
        <family val="2"/>
      </rPr>
      <t>·</t>
    </r>
    <r>
      <rPr>
        <sz val="9"/>
        <rFont val="Arial"/>
        <family val="2"/>
      </rPr>
      <t>         SRS employee contributions will return to 9.245% and SRS employer contributions will return to 9.535% when reducing the employee contribution and terminating the additional employer contributions will not cause the amortization period to exceed 25 years.</t>
    </r>
  </si>
  <si>
    <r>
      <t xml:space="preserve">Second Retirement Benefit </t>
    </r>
    <r>
      <rPr>
        <sz val="9"/>
        <rFont val="Arial"/>
        <family val="2"/>
      </rPr>
      <t>– for SRS</t>
    </r>
  </si>
  <si>
    <r>
      <rPr>
        <b/>
        <sz val="14"/>
        <rFont val="Arial"/>
        <family val="2"/>
      </rPr>
      <t>·  </t>
    </r>
    <r>
      <rPr>
        <sz val="9"/>
        <rFont val="Arial"/>
        <family val="2"/>
      </rPr>
      <t>       If the member works more than 480 hours in a calendar year and accumulates less than 5 years of service credit before terminating again, the member:</t>
    </r>
  </si>
  <si>
    <r>
      <rPr>
        <b/>
        <sz val="14"/>
        <rFont val="Arial"/>
        <family val="2"/>
      </rPr>
      <t>·</t>
    </r>
    <r>
      <rPr>
        <sz val="9"/>
        <rFont val="Arial"/>
        <family val="2"/>
      </rPr>
      <t>         If the member works more than 480 hours in a calendar year and accumulates at least 5 years of service credit before terminating again, the member:</t>
    </r>
  </si>
  <si>
    <r>
      <rPr>
        <b/>
        <sz val="14"/>
        <rFont val="Arial"/>
        <family val="2"/>
      </rPr>
      <t>· </t>
    </r>
    <r>
      <rPr>
        <sz val="9"/>
        <rFont val="Arial"/>
        <family val="2"/>
      </rPr>
      <t>        A member who returns to covered service is not eligible for a disability benefit.</t>
    </r>
  </si>
  <si>
    <r>
      <rPr>
        <b/>
        <sz val="14"/>
        <rFont val="Arial"/>
        <family val="2"/>
      </rPr>
      <t>· </t>
    </r>
    <r>
      <rPr>
        <sz val="9"/>
        <rFont val="Arial"/>
        <family val="2"/>
      </rPr>
      <t>        Terminating members eligible to retire may, in lieu of receiving a monthly retirement benefit, refund their accumulated contributions in a lump sum.</t>
    </r>
  </si>
  <si>
    <r>
      <rPr>
        <b/>
        <sz val="14"/>
        <rFont val="Arial"/>
        <family val="2"/>
      </rPr>
      <t>· </t>
    </r>
    <r>
      <rPr>
        <sz val="9"/>
        <rFont val="Arial"/>
        <family val="2"/>
      </rPr>
      <t>        Effective July 1, 2017, the interest rate credited to member accounts increased from 0.25% to 0.77%.</t>
    </r>
  </si>
  <si>
    <r>
      <rPr>
        <b/>
        <sz val="14"/>
        <rFont val="Arial"/>
        <family val="2"/>
      </rPr>
      <t>·</t>
    </r>
    <r>
      <rPr>
        <sz val="9"/>
        <rFont val="Arial"/>
        <family val="2"/>
      </rPr>
      <t>         Effective July 1, 2017, lump-sum payouts in all systems are limited to the member’s accumulated contributions rate than the present value of the member’s benefit.</t>
    </r>
  </si>
  <si>
    <t>For  Males  and  Females:  RP  2000  Combined Employee and Annuitant    Mortality Table projected to 2020 using Scale BB, males set back 1 year</t>
  </si>
  <si>
    <t xml:space="preserve">Employer's proportion of the net pension liability </t>
  </si>
  <si>
    <t>Employer's proportionate share of the net pension liability associated with the Employer</t>
  </si>
  <si>
    <t>State of Montana's proportionate share of the net pension liability associated with the Employer</t>
  </si>
  <si>
    <t>Employer's covered-employee payroll</t>
  </si>
  <si>
    <t>Employer's proportionate share of the net pension liability as a percentage of its covered-employee payroll</t>
  </si>
  <si>
    <t>Plan fiduciary net position as a percent of the total pension liability</t>
  </si>
  <si>
    <t>Contractually required contributions</t>
  </si>
  <si>
    <t>Contributions in relation to the contractually required contributions</t>
  </si>
  <si>
    <t>Contribution deficiency (excess)</t>
  </si>
  <si>
    <t>District's covered-employee payroll</t>
  </si>
  <si>
    <t>Contributions as a percentage of covered-employee payroll</t>
  </si>
  <si>
    <r>
      <t xml:space="preserve">(1)   </t>
    </r>
    <r>
      <rPr>
        <b/>
        <sz val="10"/>
        <rFont val="Arial"/>
        <family val="2"/>
      </rPr>
      <t>Final Average Compensation</t>
    </r>
    <r>
      <rPr>
        <sz val="10"/>
        <rFont val="Arial"/>
        <family val="2"/>
      </rPr>
      <t>: average of earned compensation paid in five consecutive years of full-time service that yields the highest average</t>
    </r>
  </si>
  <si>
    <r>
      <t xml:space="preserve">(2)   </t>
    </r>
    <r>
      <rPr>
        <b/>
        <sz val="10"/>
        <rFont val="Arial"/>
        <family val="2"/>
      </rPr>
      <t xml:space="preserve">Service Retirement: </t>
    </r>
    <r>
      <rPr>
        <sz val="10"/>
        <rFont val="Arial"/>
        <family val="2"/>
      </rPr>
      <t>Eligible to receive a service retirement benefit if the member has been credited with at least five full years of creditable service and has attained the age of 60; or has been credited with 30 or more years of full-time or part-time creditable service and has attained age 55</t>
    </r>
  </si>
  <si>
    <r>
      <t xml:space="preserve">(3)   </t>
    </r>
    <r>
      <rPr>
        <b/>
        <sz val="10"/>
        <rFont val="Arial"/>
        <family val="2"/>
      </rPr>
      <t>Early Retirement</t>
    </r>
    <r>
      <rPr>
        <sz val="10"/>
        <rFont val="Arial"/>
        <family val="2"/>
      </rPr>
      <t>: Eligible to receive an early retirement allowance if a member is not eligible for service retirement but has at least five years of creditable service and attained age 55</t>
    </r>
  </si>
  <si>
    <r>
      <t xml:space="preserve">(4)   </t>
    </r>
    <r>
      <rPr>
        <b/>
        <sz val="10"/>
        <rFont val="Arial"/>
        <family val="2"/>
      </rPr>
      <t>Professional Retirement Option</t>
    </r>
    <r>
      <rPr>
        <sz val="10"/>
        <rFont val="Arial"/>
        <family val="2"/>
      </rPr>
      <t>: if the member has been credited with 30 or more years of service and has attained the age of 60 they are eligible for an enhanced allowance equal to 1.85% of average final compensation times all service at retirement. Otherwise, the multiplier used to calculate the retirement allowance will be equal to 1.67%</t>
    </r>
  </si>
  <si>
    <r>
      <t xml:space="preserve">(5)   </t>
    </r>
    <r>
      <rPr>
        <b/>
        <sz val="10"/>
        <rFont val="Arial"/>
        <family val="2"/>
      </rPr>
      <t>Annual Contribution</t>
    </r>
    <r>
      <rPr>
        <sz val="10"/>
        <rFont val="Arial"/>
        <family val="2"/>
      </rPr>
      <t>: 8.15% of member’s earned compensation</t>
    </r>
  </si>
  <si>
    <r>
      <t xml:space="preserve">(6)   </t>
    </r>
    <r>
      <rPr>
        <b/>
        <sz val="10"/>
        <rFont val="Arial"/>
        <family val="2"/>
      </rPr>
      <t>Supplemental Contribution Rate</t>
    </r>
    <r>
      <rPr>
        <sz val="10"/>
        <rFont val="Arial"/>
        <family val="2"/>
      </rPr>
      <t>: On or after July 1, 2023, the TRS Board may require a supplemental contribution up to 0.5% if the following three conditions are met:</t>
    </r>
  </si>
  <si>
    <t xml:space="preserve">     a.  The average funded ratio of the System based on the last three annual actuarial valuations is equal to or less than 80%; and</t>
  </si>
  <si>
    <t xml:space="preserve">     b.  The period necessary to amortize all liabilities of the System based on the latest annual actuarial valuation is greater than 20  years; and</t>
  </si>
  <si>
    <t xml:space="preserve">     c.  A State or employer contribution rate increase or a flat dollar contribution to the Retirement System Trust fund has been enacted that is equivalent to or greater than the supplemental contribution rate imposed by the TRS Board.</t>
  </si>
  <si>
    <r>
      <t xml:space="preserve">(7)   </t>
    </r>
    <r>
      <rPr>
        <b/>
        <sz val="10"/>
        <rFont val="Arial"/>
        <family val="2"/>
      </rPr>
      <t xml:space="preserve">Disability Retirement: </t>
    </r>
    <r>
      <rPr>
        <sz val="10"/>
        <rFont val="Arial"/>
        <family val="2"/>
      </rPr>
      <t>A member will not be eligible for a disability retirement if the member is or will be eligible for a service retirement on the date of termination</t>
    </r>
  </si>
  <si>
    <r>
      <t xml:space="preserve">(8)   </t>
    </r>
    <r>
      <rPr>
        <b/>
        <sz val="10"/>
        <rFont val="Arial"/>
        <family val="2"/>
      </rPr>
      <t>Guaranteed Annual Benefit Adjustment (GABA)</t>
    </r>
    <r>
      <rPr>
        <sz val="10"/>
        <rFont val="Arial"/>
        <family val="2"/>
      </rPr>
      <t>:</t>
    </r>
  </si>
  <si>
    <t>a.       If the most recent actuarial valuation shows that Retirement System liabilities are at least 90% funded and the provision of the increase is not projected to cause the System’s liabilities to be less than 85% funded, the GABA may increase from the 0.5% floor up to 1.5%, as set by the Board.</t>
  </si>
  <si>
    <r>
      <rPr>
        <b/>
        <sz val="14"/>
        <rFont val="Arial"/>
        <family val="2"/>
      </rPr>
      <t xml:space="preserve">·     </t>
    </r>
    <r>
      <rPr>
        <sz val="10"/>
        <rFont val="Arial"/>
        <family val="2"/>
      </rPr>
      <t>Annual State contribution equal to $25 million paid to the System in monthly installments.</t>
    </r>
  </si>
  <si>
    <r>
      <rPr>
        <b/>
        <sz val="14"/>
        <rFont val="Arial"/>
        <family val="2"/>
      </rPr>
      <t xml:space="preserve">·     </t>
    </r>
    <r>
      <rPr>
        <sz val="10"/>
        <rFont val="Arial"/>
        <family val="2"/>
      </rPr>
      <t>1% supplemental employer contribution. This will increase the current employer rates:</t>
    </r>
  </si>
  <si>
    <t>o  School Districts contributions will increase from 7.47% to 8.47%</t>
  </si>
  <si>
    <t>o  The Montana University System and State Agencies will increase from 9.85% to 10.85%.</t>
  </si>
  <si>
    <t>o  The supplemental employer contribution will increase by 0.1% each fiscal year for fiscal year 2014 thru fiscal year 2024. Fiscal years beginning after June 30, 2024 the total supplemental employer contribution will be equal to 2%.</t>
  </si>
  <si>
    <r>
      <rPr>
        <b/>
        <sz val="14"/>
        <rFont val="Arial"/>
        <family val="2"/>
      </rPr>
      <t>·</t>
    </r>
    <r>
      <rPr>
        <sz val="10"/>
        <rFont val="Arial"/>
        <family val="2"/>
      </rPr>
      <t>       Members hired prior to July 1, 2013 (Tier 1) under HB 377 are required to contribute a supplemental contribution equal to an additional 1% of the member’s earned compensation.</t>
    </r>
  </si>
  <si>
    <t>Changes in actuarial assumptions and other inputs:</t>
  </si>
  <si>
    <t>The following changes to actuarial assumptions were adopted in 2019:</t>
  </si>
  <si>
    <r>
      <rPr>
        <b/>
        <sz val="14"/>
        <rFont val="Arial"/>
        <family val="2"/>
      </rPr>
      <t xml:space="preserve">·     </t>
    </r>
    <r>
      <rPr>
        <sz val="10"/>
        <rFont val="Arial"/>
        <family val="2"/>
      </rPr>
      <t>The Guaranteed Annual Benefit Adjustment (GABA) for Tier Two members is a variable rate between 0.50% and 1.50% as determined by the Board.  Since an increase in the amount of the GABA is not automatic and must be approved by the Board, the assumed increase was lowered from 1.50% of the current rate of 0.50% per annum.</t>
    </r>
  </si>
  <si>
    <t>The following changes to actuarial assumptions were adopted in 2018:</t>
  </si>
  <si>
    <r>
      <rPr>
        <b/>
        <sz val="14"/>
        <rFont val="Arial"/>
        <family val="2"/>
      </rPr>
      <t xml:space="preserve">·     </t>
    </r>
    <r>
      <rPr>
        <sz val="10"/>
        <rFont val="Arial"/>
        <family val="2"/>
      </rPr>
      <t>Assumed rate of inflation was reduced from 3.25% to 2.50%</t>
    </r>
  </si>
  <si>
    <r>
      <rPr>
        <b/>
        <sz val="14"/>
        <rFont val="Arial"/>
        <family val="2"/>
      </rPr>
      <t xml:space="preserve">·     </t>
    </r>
    <r>
      <rPr>
        <sz val="10"/>
        <rFont val="Arial"/>
        <family val="2"/>
      </rPr>
      <t>Payroll growth assumption was reduced from 4.00% to 3.25%</t>
    </r>
  </si>
  <si>
    <r>
      <rPr>
        <b/>
        <sz val="14"/>
        <rFont val="Arial"/>
        <family val="2"/>
      </rPr>
      <t xml:space="preserve">·     </t>
    </r>
    <r>
      <rPr>
        <sz val="10"/>
        <rFont val="Arial"/>
        <family val="2"/>
      </rPr>
      <t>Investment return assumption was reduced from 7.75% to 7.50%</t>
    </r>
  </si>
  <si>
    <r>
      <rPr>
        <b/>
        <sz val="14"/>
        <rFont val="Arial"/>
        <family val="2"/>
      </rPr>
      <t xml:space="preserve">·     </t>
    </r>
    <r>
      <rPr>
        <sz val="10"/>
        <rFont val="Arial"/>
        <family val="2"/>
      </rPr>
      <t>Wage growth assumption was reduced from 4.00% to 3.25%</t>
    </r>
  </si>
  <si>
    <r>
      <rPr>
        <b/>
        <sz val="14"/>
        <rFont val="Arial"/>
        <family val="2"/>
      </rPr>
      <t xml:space="preserve">·     </t>
    </r>
    <r>
      <rPr>
        <sz val="10"/>
        <rFont val="Arial"/>
        <family val="2"/>
      </rPr>
      <t>Mortality among contributing members, service retired members, and beneficiaries was updated to the following:</t>
    </r>
  </si>
  <si>
    <t>o  For Males and Females:  RP-2000 Healthy Combined Mortality Table projected to 2022 adjusted for partial credibility setback for two years.</t>
  </si>
  <si>
    <t>The tables include margins for mortality improvement which is expected to occur in the future.</t>
  </si>
  <si>
    <r>
      <rPr>
        <b/>
        <sz val="14"/>
        <rFont val="Arial"/>
        <family val="2"/>
      </rPr>
      <t xml:space="preserve">·     </t>
    </r>
    <r>
      <rPr>
        <sz val="10"/>
        <rFont val="Arial"/>
        <family val="2"/>
      </rPr>
      <t>Mortality among disabled members was updated to the following:</t>
    </r>
  </si>
  <si>
    <t>o  For Males:  RP 2000 Disabled Mortality Table, set back three years, with mortality improvements project by Scale BB to 2022</t>
  </si>
  <si>
    <t>o  For Females:  RP 2000 Disabled Mortality Table, set forward two years, with mortality improvements project by Scale BB to 2022</t>
  </si>
  <si>
    <r>
      <rPr>
        <b/>
        <sz val="14"/>
        <rFont val="Arial"/>
        <family val="2"/>
      </rPr>
      <t xml:space="preserve">·     </t>
    </r>
    <r>
      <rPr>
        <sz val="10"/>
        <rFont val="Arial"/>
        <family val="2"/>
      </rPr>
      <t>Retirement rates were updated</t>
    </r>
  </si>
  <si>
    <r>
      <rPr>
        <b/>
        <sz val="14"/>
        <rFont val="Arial"/>
        <family val="2"/>
      </rPr>
      <t xml:space="preserve">·     </t>
    </r>
    <r>
      <rPr>
        <sz val="10"/>
        <rFont val="Arial"/>
        <family val="2"/>
      </rPr>
      <t>Termination rates were updated</t>
    </r>
  </si>
  <si>
    <r>
      <rPr>
        <b/>
        <sz val="14"/>
        <rFont val="Arial"/>
        <family val="2"/>
      </rPr>
      <t xml:space="preserve">·     </t>
    </r>
    <r>
      <rPr>
        <sz val="10"/>
        <rFont val="Arial"/>
        <family val="2"/>
      </rPr>
      <t>Rates of salary increases were updated</t>
    </r>
  </si>
  <si>
    <t>The following changes to actuarial assumptions were adopted in 2016:</t>
  </si>
  <si>
    <r>
      <rPr>
        <b/>
        <sz val="14"/>
        <rFont val="Arial"/>
        <family val="2"/>
      </rPr>
      <t xml:space="preserve">·     </t>
    </r>
    <r>
      <rPr>
        <sz val="10"/>
        <rFont val="Arial"/>
        <family val="2"/>
      </rPr>
      <t>The normal cost method has been updated to align the calculation of the projected compensation and the total present value of plan benefits so that the normal cost rate reflects the most appropriate allocation of plan costs over future compensation.</t>
    </r>
  </si>
  <si>
    <t>The following changes to actuarial assumptions were adopted in 2015:</t>
  </si>
  <si>
    <r>
      <rPr>
        <b/>
        <sz val="14"/>
        <rFont val="Arial"/>
        <family val="2"/>
      </rPr>
      <t xml:space="preserve">·     </t>
    </r>
    <r>
      <rPr>
        <sz val="10"/>
        <rFont val="Arial"/>
        <family val="2"/>
      </rPr>
      <t>Correctly reflect the proportion of members that are assumed to take a refund of contributions upon termination and appropriately reflect the three year COLA deferral period for Tier 2 Members.</t>
    </r>
  </si>
  <si>
    <r>
      <rPr>
        <b/>
        <sz val="14"/>
        <rFont val="Arial"/>
        <family val="2"/>
      </rPr>
      <t xml:space="preserve">·     </t>
    </r>
    <r>
      <rPr>
        <sz val="10"/>
        <rFont val="Arial"/>
        <family val="2"/>
      </rPr>
      <t>The 0.63% load applied to the projected retirement benefits of the university members "to account for the larger than average annual compensation increases observed in the years immediately preceding retirement" is not applied to benefits expected to be paid to university members on account of death, disability and termination (prior to retirement eligibility).</t>
    </r>
  </si>
  <si>
    <r>
      <rPr>
        <b/>
        <sz val="14"/>
        <rFont val="Arial"/>
        <family val="2"/>
      </rPr>
      <t xml:space="preserve">·     </t>
    </r>
    <r>
      <rPr>
        <sz val="10"/>
        <rFont val="Arial"/>
        <family val="2"/>
      </rPr>
      <t>The actuarial valuation was updated to reflect the fact that vested terminations are only covered by the $500 death benefit for the one year following their termination and, once again when the terminated member commences their deferred retirement annuity (they are not covered during the deferral period).  Additionally, only the portion of the terminated members that are assumed to "retain membership in the System" are covered by the $500 death benefit after termination.</t>
    </r>
  </si>
  <si>
    <t>The following changes to actuarial assumptions were adopted in 2014:</t>
  </si>
  <si>
    <r>
      <rPr>
        <b/>
        <sz val="14"/>
        <rFont val="Arial"/>
        <family val="2"/>
      </rPr>
      <t xml:space="preserve">·     </t>
    </r>
    <r>
      <rPr>
        <sz val="10"/>
        <rFont val="Arial"/>
        <family val="2"/>
      </rPr>
      <t>Assumed rate of inflation was reduced from 3.50% to 3.25%</t>
    </r>
  </si>
  <si>
    <r>
      <rPr>
        <b/>
        <sz val="14"/>
        <rFont val="Arial"/>
        <family val="2"/>
      </rPr>
      <t xml:space="preserve">·     </t>
    </r>
    <r>
      <rPr>
        <sz val="10"/>
        <rFont val="Arial"/>
        <family val="2"/>
      </rPr>
      <t>Payroll Growth Assumption was reduced from 4.50% to 4.00%</t>
    </r>
  </si>
  <si>
    <r>
      <rPr>
        <b/>
        <sz val="14"/>
        <rFont val="Arial"/>
        <family val="2"/>
      </rPr>
      <t xml:space="preserve">·     </t>
    </r>
    <r>
      <rPr>
        <sz val="10"/>
        <rFont val="Arial"/>
        <family val="2"/>
      </rPr>
      <t>Assumed real wage growth was reduced from 1.00% to 0.75%</t>
    </r>
  </si>
  <si>
    <r>
      <rPr>
        <b/>
        <sz val="14"/>
        <rFont val="Arial"/>
        <family val="2"/>
      </rPr>
      <t xml:space="preserve">·     </t>
    </r>
    <r>
      <rPr>
        <sz val="10"/>
        <rFont val="Arial"/>
        <family val="2"/>
      </rPr>
      <t>Investment return assumption was changed from net of investment and administrative expenses to net of investment expenses only.</t>
    </r>
  </si>
  <si>
    <t>o  For Males:  RP 2000 Disabled Mortality Table, set forward one year, with mortality improvements project by Scale BB to 2018.</t>
  </si>
  <si>
    <t>o  For Females:  RP 2000 Disabled Mortality Table, set forward five years, with mortality improvements project by Scale BB to 2018.</t>
  </si>
  <si>
    <t>Method and assumptions used in calculations of actuarially determined contributions:</t>
  </si>
  <si>
    <t>Entry age</t>
  </si>
  <si>
    <t>Remaining amortization period</t>
  </si>
  <si>
    <t xml:space="preserve">Asset valuation method </t>
  </si>
  <si>
    <t>2.50 percent</t>
  </si>
  <si>
    <t>Salary increase</t>
  </si>
  <si>
    <t>3.25 to 7.76 percent, including inflation for Non-University Members and 4.25% for University Members</t>
  </si>
  <si>
    <t>Investment rate of return</t>
  </si>
  <si>
    <t>7.50 percent, net of pension plan investment expense, and including inflation</t>
  </si>
  <si>
    <t>The County of ___________________ is a political subdivision of the State of Montana governed by a three member Board of Commissioners duly elected by the registered voters of the County.  The County utilizes the _________________ form of government.  The accompanying financial statements present the primary government and its component units, entities for which the government is considered to be financially accountable.  Blended component units are part of the government's operations.  Each discretely presented component unit is reported in a separate column in the government-wide financial statements to emphasize that it is legally separate from the government, but is financially accountable to or fiscally dependent upon the primary government or their omission from the financial statements would be misleading or incomplete.</t>
  </si>
  <si>
    <t>The City/Town of ___________________ is a political subdivision of the State of Montana governed by a Mayor and Council (Commission) duly elected by the registered voters of the _____________.  The City/Town of _______________utilizes the _____________ form of government.  The accompanying financial statements present the primary government and its component units, entities for which the government is considered to be financially accountable.  Blended component units are part of the government's operations.  Each discretely presented component unit is reported in a separate column in the government-wide financial statements to emphasize that it is legally separate from the government, but is financially accountable to or fiscally dependent upon the primary government or their omission from the financial statements would be misleading or incomplete.</t>
  </si>
  <si>
    <t>Blended Component Unit: _________________________________________________________________________________________________</t>
  </si>
  <si>
    <t>_______________________________________________________________________________________________________________________</t>
  </si>
  <si>
    <t>Discretely Presented Component Unit: ______________________________________________________________________________________</t>
  </si>
  <si>
    <t>Separate financial statements are provided for governmental funds, proprietary funds, and fiduciary funds, even though the latter are excluded from the government-wide statements.  Major individual governmental funds and major individual enterprise funds are reported in separate columns in the fund financial statements.</t>
  </si>
  <si>
    <t>Both financial statements presented on the accrual basis of accounting and the modified accrual basis of accounting recognize grants and similar items, pending purely routine requirements such as filing reimbursement and/or progress reports, where all eligibility requirements imposed by the provider have been met, other than time requirements, as revenue in the current period.  Grants and similar items received prior to meeting time requirements but after all eligibility requirements are met, are recognized as deferred inflows of resources until use is required or first permitted.</t>
  </si>
  <si>
    <t>Water Enterprise Fund - This fund is used to account for the operating and nonoperating revenues and expenses of the public water utility system.  The fund is maintained on the full accrual basis of accounting.</t>
  </si>
  <si>
    <t>Sewer Enterprise Fund - This fund is used to account for the operating and nonoperating revenues and expenses of the public sewer utility system.  The fund is maintained on the full accrual basis of accounting.</t>
  </si>
  <si>
    <t>Private Purpose Trust Funds - These funds are used to account for resources legally held in trust for use by another government, individual, or organization as identified by the donor.  The use of these funds may be restricted to only the interest earned on the investment of the principal or the entire amount may be used in accordance with the terms of the donor.</t>
  </si>
  <si>
    <t>Pension Trust Funds - These funds are used to account for the activities of a local retirement plan which accumulates resources for pension benefit payments to qualified employees.</t>
  </si>
  <si>
    <t>Permanent Funds - These funds are used to account for certain funds held in a trust capacity wherein the principle balance of the trust cannot be expended, only the interest earned on the investment of such funds.</t>
  </si>
  <si>
    <t>The Governmental Accounting Standards Board (GASB) issued Statement No. 62. The Statement codifies the requirements of all pre-November 30, 1989 FASB and AICPA pronouncements that apply to state and local governments.  Both the government-wide and proprietary fund financial statements follow the guidance of the Governmental Accounting Standards Board.  Governments can continue to apply, as other accounting literature, post-November 30, 1989 FASB pronouncements that do not conflict with or contradict GASB pronouncements, including Statement No. 62.  The government has adopted the provisions GASB Statement No. 62.</t>
  </si>
  <si>
    <t>As a general rule the effect of interfund activity has been eliminated from the government-wide financial statements.  Exceptions to this general rule are payments-in-lieu of taxes and other charges between the governments' enterprise functions and various other functions of the government.  Elimination of these charges would distort the direct costs and program revenues reported for the various functions.</t>
  </si>
  <si>
    <t>Amounts reported as program revenues include: 1) charges to customers for goods, services, or privileges provided, 2) operating grants and contributions, and 3) capital grants and contributions, including special assessments.  Internally dedicated resources are reported as general revenues rather than as program revenues.  Likewise, general revenues include all taxes.</t>
  </si>
  <si>
    <t>Activity between funds that are representative of lending/borrowing arrangements outstanding at fiscal year end are referred to as either "due to/from other funds" (i.e. the current portion of interfund loans) or "advances to/from other funds" (i.e. the non-current portion of interfund loans).  Advances between funds are not available for appropriation and are not expendable available financial resources.</t>
  </si>
  <si>
    <t>Certain payments reflect costs applicable to future accounting periods and are recorded as prepaid items in both the government-wide and fund financial statements.</t>
  </si>
  <si>
    <t>Certain assets of the enterprise funds are restricted for specific use as required by the bond indenture agreement covenants established with the issuance and sale of the revenue bonds representing a liability to the enterprise funds.  These restricted assets represent cash and cash equivalents restricted for use to repay current debt, establish a reserve for future debt and they establish a replacement and depreciation reserve for the purpose of replacing the system in the future.</t>
  </si>
  <si>
    <t>Capital assets, which include property, plant, equipment, and infrastructure assets (e.g., roads, bridges, sidewalks, curbs, etc.), are reported in the applicable governmental or business-type activities columns in the government-wide financial statements.  Capital assets, other than infrastructure assets, are defined by the Local Government as assets with an initial cost of more than $___________ and an estimated useful life in excess of _______ years.  Such assets are recorded at historical cost or estimated historical cost if purchased or constructed.  Donated capital assets are recorded at estimated acquisition value at the date of donation.</t>
  </si>
  <si>
    <t>Property, plant, and equipment of the primary government, as well as the component units, is depreciated using the straight line method over the following estimated useful lives:</t>
  </si>
  <si>
    <t>In the government-wide financial statements, and proprietary fund types in the fund financial statements, long-term debt and other long-term obligations are reported as liabilities in the applicable governmental activities, business-type activities, or proprietary fund type statement of net position.  Bond premiums and discounts, as well as issuance costs, are deferred and amortized over the life of the bond issue using the effective interest method.  Bonds payable are reported net of the applicable bond premium or discount.  Bond issuance costs are reported as deferred charges and amortized over the term of the related debt.</t>
  </si>
  <si>
    <t>In the fund financial statements, governmental fund types recognize bond premiums and discounts, as well as bond issuance costs, during the current period.  The face amount of debt issued is reported as other financing sources.  Premiums received on debt issuances are reported as other financing sources while discounts of debt issuance are reported as other financing uses.  Issuance costs, whether or not withheld from the actual debt proceeds received, are reported as debt service expenditures.</t>
  </si>
  <si>
    <t>Deferred inflows of resources not disclosed on the face of the financial statements are as follows:</t>
  </si>
  <si>
    <t>Governmental Accounting Standards Board (GASB) Statement No. 54 requires presentation of governmental fund balances by specific purpose.  In the governmental fund financial statements, the fund balance classifications are presented either discretely or in the aggregate for the following fund balance classifications:  non-spendable, restricted, committed, assigned, and unassigned.  GASB Statement No. 63 resulted in presentation changes in the government-wide and proprietary fund financial statements.  Among other changes, equity is classified as 'net position'.  Components of net position are net investment in capital assets, restricted, and unrestricted.  See notes K and L for further information.</t>
  </si>
  <si>
    <t>The governmental fund balance sheet includes a reconciliation between fund balance - total governmental funds and net position - governmental activities as reported in the government-wide statement of net position.</t>
  </si>
  <si>
    <t>Explanation of certain differences between the governmental fund statement of revenues, expenditures, and changes in fund balances and the government-wide statement of activities</t>
  </si>
  <si>
    <t>The governmental fund statement of revenues, expenditures, and changes in fund balances includes a reconciliation between net changes in fund balances - total governmental funds and changes in net position of governmental activities as reported in the government-wide statement of activities.</t>
  </si>
  <si>
    <t>Explanation of certain differences between the proprietary fund statement of net position and the government-wide statement of net position.</t>
  </si>
  <si>
    <r>
      <t xml:space="preserve">The proprietary fund statement of net position includes a reconciliation between </t>
    </r>
    <r>
      <rPr>
        <i/>
        <sz val="10"/>
        <rFont val="Arial"/>
        <family val="2"/>
      </rPr>
      <t>net position - total enterprise funds</t>
    </r>
    <r>
      <rPr>
        <sz val="10"/>
        <rFont val="Arial"/>
        <family val="2"/>
      </rPr>
      <t xml:space="preserve"> and </t>
    </r>
    <r>
      <rPr>
        <i/>
        <sz val="10"/>
        <rFont val="Arial"/>
        <family val="2"/>
      </rPr>
      <t>net position of business-type activities</t>
    </r>
    <r>
      <rPr>
        <sz val="10"/>
        <rFont val="Arial"/>
        <family val="2"/>
      </rPr>
      <t xml:space="preserve"> as reported in the government-wide statement of net position.</t>
    </r>
  </si>
  <si>
    <t>The Local Government adopts an annual budget for all of its funds in accordance with Title 7, Chapter 6, Part 40 of the Montana Code Annotated.  Statute requires the adoption of a preliminary budget, public hearings on the preliminary budget and the final adoption of the budget by the later of the first Thursday after the first Tuesday in September or within 30 calendar days of the receipt of the certified taxable valuations from the Department of Revenue.  The Local Government must also submit a copy of the final budget to the Department of Administration by the later of October 1 or 60 days after the receipt of the taxable values from the Department of Revenue.</t>
  </si>
  <si>
    <t>State statute limits the making of expenditures or incurring of obligations to the amount of the final budget as adopted or as amended.  Budget transfer and amendments are authorized by law, and in some instances, may require further public hearings.  Any budget amendments providing for additional appropriations must identify the fund reserves, unanticipated revenue, or previously unbudgeted revenue that will fund the appropriations.</t>
  </si>
  <si>
    <t>Appropriations are created by fund, function, and activity and may further be detailed by department.  Expenditure limitations imposed by law extend to the department level which is identified as the legal level of budgetary control.</t>
  </si>
  <si>
    <t>Encumbrance accounting is (is not) employed for the governmental funds.  Encumbrances (e.g. purchase orders, contracts) outstanding at year end are reported as reservations of fund balances and do not constitute expenditures or liabilities because the commitments will be reappropriated and honored during the subsequent fiscal year.</t>
  </si>
  <si>
    <t>A</t>
  </si>
  <si>
    <t>Deposits and Investments -  cont.</t>
  </si>
  <si>
    <r>
      <rPr>
        <i/>
        <sz val="10"/>
        <color theme="9" tint="-0.499984740745262"/>
        <rFont val="Arial"/>
        <family val="2"/>
      </rPr>
      <t>[If Invested in STIP]</t>
    </r>
    <r>
      <rPr>
        <sz val="10"/>
        <color rgb="FFFF0000"/>
        <rFont val="Arial"/>
        <family val="2"/>
      </rPr>
      <t xml:space="preserve"> </t>
    </r>
    <r>
      <rPr>
        <sz val="10"/>
        <rFont val="Arial"/>
        <family val="2"/>
      </rPr>
      <t>The [County/City/Town]</t>
    </r>
    <r>
      <rPr>
        <sz val="10"/>
        <color rgb="FFFF0000"/>
        <rFont val="Arial"/>
        <family val="2"/>
      </rPr>
      <t xml:space="preserve"> </t>
    </r>
    <r>
      <rPr>
        <sz val="10"/>
        <rFont val="Arial"/>
        <family val="2"/>
      </rPr>
      <t>voluntarily participates in the STIP administered by the Montana Board of Investments (MBOI). A local government's STIP ownership is represented by shares, the prices of which are fixed at $1.00 per share, and participants may buy or sell shares with one business day's notice.  STIP administrative expenses are charged daily against the STIP income, which is distributed on the first calendar day of each month.  Shareholders have the option to automatically reinvest their distribution income in additional shares. 
STIP is not registered with the Securities and Exchange Commission. STIP is not FDIC-insured or otherwise insured or guaranteed by the federal government, the State of Montana, the MBOI or any other entity against investment losses, and there is no guaranteed rate of return on funds invested in STIP shares.  The MBOI maintains a reserve fund to offset possible losses and limit fluctuations in STIP’s valuation. The STIP investment portfolio consists of securities with maximum maturity of 2 years. Information on investments held in the STIP can be found in the Annual Report on the MBOI website at http://investmentmt.com/AnnualReportsAudits.</t>
    </r>
  </si>
  <si>
    <t>Deposits and Investments - cont.</t>
  </si>
  <si>
    <t>Total Due To Other Funds</t>
  </si>
  <si>
    <t xml:space="preserve">Disclose the provision here - for example terms specified in debt agreements related to the event of default, outstanding amounts become immediately due if the local government is unable to make the payment, or fails to make the payment, is there a subjective acceleration clause. </t>
  </si>
  <si>
    <t>For more information see GASB 88.</t>
  </si>
  <si>
    <t>2026-2030</t>
  </si>
  <si>
    <t>OPEB Disclosure - Alternative Measurement Method</t>
  </si>
  <si>
    <r>
      <t xml:space="preserve">(Note: The following note disclosure should be modified, as appropriate, to correctly describe the Local Government's OPEB.  This illustration represents a disclosure for a Local Government </t>
    </r>
    <r>
      <rPr>
        <b/>
        <i/>
        <sz val="10"/>
        <rFont val="Arial"/>
        <family val="2"/>
      </rPr>
      <t>having fewer than 100 plan participants (active and inactive), and therefore qualifies to use the Alternative Measurement Method to calculate the ending OPEB liability.</t>
    </r>
  </si>
  <si>
    <r>
      <rPr>
        <i/>
        <u/>
        <sz val="10"/>
        <rFont val="Arial"/>
        <family val="2"/>
      </rPr>
      <t>Plan description</t>
    </r>
    <r>
      <rPr>
        <sz val="10"/>
        <rFont val="Arial"/>
        <family val="2"/>
      </rPr>
      <t xml:space="preserve">:   As required by State law (MCA 2-18-704), the </t>
    </r>
    <r>
      <rPr>
        <sz val="10"/>
        <color rgb="FFFF0000"/>
        <rFont val="Arial"/>
        <family val="2"/>
      </rPr>
      <t xml:space="preserve">[County/City/Town] </t>
    </r>
    <r>
      <rPr>
        <sz val="10"/>
        <rFont val="Arial"/>
        <family val="2"/>
      </rPr>
      <t xml:space="preserve">allows its retiring employees with at least five years of service and who are at least 50 years of age, along with their eligible spouses and dependents, the option to continue participation in the local government's group health insurance plan until the retiree becomes eligible for Medicare coverage.  This option creates a defined benefit other post-employment benefits plan (OPEB) since retirees are typically older than the average age of active plan participants and therefore receive a benefit of lower insurance rates.  The OPEB plan is a single-employer defined benefit plan administered by the </t>
    </r>
    <r>
      <rPr>
        <sz val="10"/>
        <color rgb="FFFF0000"/>
        <rFont val="Arial"/>
        <family val="2"/>
      </rPr>
      <t>[County/City/Town]</t>
    </r>
    <r>
      <rPr>
        <sz val="10"/>
        <rFont val="Arial"/>
        <family val="2"/>
      </rPr>
      <t xml:space="preserve">.  No assets are accumulated in a trust that meets the criteria in paragraph 4 of GASB Statement 75.  The </t>
    </r>
    <r>
      <rPr>
        <sz val="10"/>
        <color rgb="FFFF0000"/>
        <rFont val="Arial"/>
        <family val="2"/>
      </rPr>
      <t>[County/City/Town]</t>
    </r>
    <r>
      <rPr>
        <sz val="10"/>
        <rFont val="Arial"/>
        <family val="2"/>
      </rPr>
      <t xml:space="preserve"> covers OPEB costs when they come due, on a pay-as-you-go basis.</t>
    </r>
  </si>
  <si>
    <t>Because the local government has fewer than 100 employees (active and inactive) that are provided with OPEB through the plan, the local government qualifies to use the alternative measurement method for calculating the OPEB liability.</t>
  </si>
  <si>
    <r>
      <t xml:space="preserve">Benefits provided:  </t>
    </r>
    <r>
      <rPr>
        <sz val="10"/>
        <rFont val="Arial"/>
        <family val="2"/>
      </rPr>
      <t>The OPEB plan provides healthcare insurance benefits for retirees, eligible spouses and dependents as defined in MCA 2-18-704.  Eligible retirees are required to pay the full amount of their health insurance premiums.</t>
    </r>
  </si>
  <si>
    <r>
      <rPr>
        <i/>
        <u/>
        <sz val="10"/>
        <rFont val="Arial"/>
        <family val="2"/>
      </rPr>
      <t>Total OPEB liability</t>
    </r>
    <r>
      <rPr>
        <sz val="10"/>
        <rFont val="Arial"/>
        <family val="2"/>
      </rPr>
      <t xml:space="preserve">:  As of </t>
    </r>
    <r>
      <rPr>
        <sz val="10"/>
        <color rgb="FFFF0000"/>
        <rFont val="Arial"/>
        <family val="2"/>
      </rPr>
      <t>[June 30, 20XX]</t>
    </r>
    <r>
      <rPr>
        <sz val="10"/>
        <rFont val="Arial"/>
        <family val="2"/>
      </rPr>
      <t xml:space="preserve">, the </t>
    </r>
    <r>
      <rPr>
        <sz val="10"/>
        <color rgb="FFFF0000"/>
        <rFont val="Arial"/>
        <family val="2"/>
      </rPr>
      <t>[County's/City's/Town's]</t>
    </r>
    <r>
      <rPr>
        <sz val="10"/>
        <rFont val="Arial"/>
        <family val="2"/>
      </rPr>
      <t xml:space="preserve"> total OPEB liability is </t>
    </r>
    <r>
      <rPr>
        <sz val="10"/>
        <color rgb="FFFF0000"/>
        <rFont val="Arial"/>
        <family val="2"/>
      </rPr>
      <t>$XX,XXX</t>
    </r>
    <r>
      <rPr>
        <sz val="10"/>
        <rFont val="Arial"/>
        <family val="2"/>
      </rPr>
      <t xml:space="preserve"> and was determined by using the alternative measurement method as of </t>
    </r>
    <r>
      <rPr>
        <sz val="10"/>
        <color rgb="FFFF0000"/>
        <rFont val="Arial"/>
        <family val="2"/>
      </rPr>
      <t>[enter date]</t>
    </r>
    <r>
      <rPr>
        <sz val="10"/>
        <rFont val="Arial"/>
        <family val="2"/>
      </rPr>
      <t xml:space="preserve"> (</t>
    </r>
    <r>
      <rPr>
        <i/>
        <sz val="10"/>
        <rFont val="Arial"/>
        <family val="2"/>
      </rPr>
      <t xml:space="preserve">add, if applicable, i.e. if the calculation using the alternative measurement method is not performed as of the measurement date) </t>
    </r>
    <r>
      <rPr>
        <sz val="10"/>
        <rFont val="Arial"/>
        <family val="2"/>
      </rPr>
      <t>and was rolled forward to a measurement date of</t>
    </r>
    <r>
      <rPr>
        <sz val="10"/>
        <color rgb="FFFF0000"/>
        <rFont val="Arial"/>
        <family val="2"/>
      </rPr>
      <t xml:space="preserve"> [enter date]</t>
    </r>
    <r>
      <rPr>
        <sz val="10"/>
        <rFont val="Arial"/>
        <family val="2"/>
      </rPr>
      <t>, utilizing update procedures incorporating alternative measurement method assumptions.</t>
    </r>
  </si>
  <si>
    <r>
      <rPr>
        <i/>
        <u/>
        <sz val="10"/>
        <rFont val="Arial"/>
        <family val="2"/>
      </rPr>
      <t>Actuarial assumptions and other inputs</t>
    </r>
    <r>
      <rPr>
        <sz val="10"/>
        <rFont val="Arial"/>
        <family val="2"/>
      </rPr>
      <t xml:space="preserve">:  The total OPEB liability as of </t>
    </r>
    <r>
      <rPr>
        <sz val="10"/>
        <color rgb="FFFF0000"/>
        <rFont val="Arial"/>
        <family val="2"/>
      </rPr>
      <t>[June 30, 20XX]</t>
    </r>
    <r>
      <rPr>
        <sz val="10"/>
        <rFont val="Arial"/>
        <family val="2"/>
      </rPr>
      <t xml:space="preserve"> was determined using the following assumptions and other inputs, applied to all periods included in the measurement, unless otherwise specified:</t>
    </r>
  </si>
  <si>
    <r>
      <t>Sensitivity of the total OPEB liability to changes in the discount rate:</t>
    </r>
    <r>
      <rPr>
        <sz val="10"/>
        <rFont val="Arial"/>
        <family val="2"/>
      </rPr>
      <t xml:space="preserve">  The following presents the total OPEB liability reported by the </t>
    </r>
    <r>
      <rPr>
        <sz val="10"/>
        <color rgb="FFFF0000"/>
        <rFont val="Arial"/>
        <family val="2"/>
      </rPr>
      <t>[County/City/Town]</t>
    </r>
    <r>
      <rPr>
        <sz val="10"/>
        <rFont val="Arial"/>
        <family val="2"/>
      </rPr>
      <t>, as well as how that liability would change if the discount rate used to calculate the OPEB liability were decreased or increased by 1 percent:</t>
    </r>
  </si>
  <si>
    <r>
      <t>Sensitivity of the total OPEB liability to changes in the healthcare cost trend rates:</t>
    </r>
    <r>
      <rPr>
        <sz val="10"/>
        <rFont val="Arial"/>
        <family val="2"/>
      </rPr>
      <t xml:space="preserve">  The following presents the total OPEB liability reported by the </t>
    </r>
    <r>
      <rPr>
        <sz val="10"/>
        <color rgb="FFFF0000"/>
        <rFont val="Arial"/>
        <family val="2"/>
      </rPr>
      <t>[County/City/Town</t>
    </r>
    <r>
      <rPr>
        <sz val="10"/>
        <rFont val="Arial"/>
        <family val="2"/>
      </rPr>
      <t>], as well as how that liability would change if the healthcare trend rate used in projecting benefit payments were to decrease or increase by 1 percent:</t>
    </r>
  </si>
  <si>
    <r>
      <t>OPEB expense and deferred outflows of resources and deferred inflows of resources related to OPEB:</t>
    </r>
    <r>
      <rPr>
        <sz val="10"/>
        <rFont val="Arial"/>
        <family val="2"/>
      </rPr>
      <t xml:space="preserve">  For the year ended </t>
    </r>
    <r>
      <rPr>
        <sz val="10"/>
        <color rgb="FFFF0000"/>
        <rFont val="Arial"/>
        <family val="2"/>
      </rPr>
      <t>June 30, 20XX</t>
    </r>
    <r>
      <rPr>
        <sz val="10"/>
        <rFont val="Arial"/>
        <family val="2"/>
      </rPr>
      <t>, the</t>
    </r>
    <r>
      <rPr>
        <sz val="10"/>
        <color rgb="FFFF0000"/>
        <rFont val="Arial"/>
        <family val="2"/>
      </rPr>
      <t xml:space="preserve"> [County/City/Town]</t>
    </r>
    <r>
      <rPr>
        <sz val="10"/>
        <rFont val="Arial"/>
        <family val="2"/>
      </rPr>
      <t xml:space="preserve"> recognized OPEB expense of $</t>
    </r>
    <r>
      <rPr>
        <sz val="10"/>
        <color rgb="FFFF0000"/>
        <rFont val="Arial"/>
        <family val="2"/>
      </rPr>
      <t>XX,XXX</t>
    </r>
    <r>
      <rPr>
        <sz val="10"/>
        <rFont val="Arial"/>
        <family val="2"/>
      </rPr>
      <t xml:space="preserve">.  The </t>
    </r>
    <r>
      <rPr>
        <sz val="10"/>
        <color rgb="FFFF0000"/>
        <rFont val="Arial"/>
        <family val="2"/>
      </rPr>
      <t>[County/City/Town]</t>
    </r>
    <r>
      <rPr>
        <sz val="10"/>
        <rFont val="Arial"/>
        <family val="2"/>
      </rPr>
      <t xml:space="preserve"> does not report deferred outflows of resources or deferred inflows of resources related to OPEB as there were no differences between expected and actual experience or changes in assumptions performed under the alternative measurement method.  In addition, since the </t>
    </r>
    <r>
      <rPr>
        <sz val="10"/>
        <color rgb="FFFF0000"/>
        <rFont val="Arial"/>
        <family val="2"/>
      </rPr>
      <t>[County/City/Town]</t>
    </r>
    <r>
      <rPr>
        <sz val="10"/>
        <rFont val="Arial"/>
        <family val="2"/>
      </rPr>
      <t xml:space="preserve"> records costs as they come due, there are deferred outflow of resources for contributions to the OPEB plan.</t>
    </r>
  </si>
  <si>
    <t>Amounts reported as deferred outflows of resources and deferred inflows of resources related to OPEB will be recognized in OPEB expense as follows:</t>
  </si>
  <si>
    <t>OPEB DISCLOSURE - Actuarial Valuation Method</t>
  </si>
  <si>
    <r>
      <t xml:space="preserve">(Note: The following note disclosure should be modified, as appropriate, to correctly describe the Local Government's OPEB.  This illustration represents a disclosure for a Local Government </t>
    </r>
    <r>
      <rPr>
        <b/>
        <i/>
        <sz val="10"/>
        <rFont val="Arial"/>
        <family val="2"/>
      </rPr>
      <t>having 100 or more OPEB plan participants (active and inactive), which must use an actuarial valuation method).</t>
    </r>
  </si>
  <si>
    <r>
      <rPr>
        <i/>
        <u/>
        <sz val="10"/>
        <rFont val="Arial"/>
        <family val="2"/>
      </rPr>
      <t>Total OPEB liability</t>
    </r>
    <r>
      <rPr>
        <sz val="10"/>
        <rFont val="Arial"/>
        <family val="2"/>
      </rPr>
      <t>:  The</t>
    </r>
    <r>
      <rPr>
        <sz val="10"/>
        <color rgb="FFFF0000"/>
        <rFont val="Arial"/>
        <family val="2"/>
      </rPr>
      <t xml:space="preserve"> [County's/City's/Town's]</t>
    </r>
    <r>
      <rPr>
        <sz val="10"/>
        <rFont val="Arial"/>
        <family val="2"/>
      </rPr>
      <t xml:space="preserve"> total OPEB liability of $</t>
    </r>
    <r>
      <rPr>
        <sz val="10"/>
        <color rgb="FFFF0000"/>
        <rFont val="Arial"/>
        <family val="2"/>
      </rPr>
      <t>XX,XXX</t>
    </r>
    <r>
      <rPr>
        <sz val="10"/>
        <rFont val="Arial"/>
        <family val="2"/>
      </rPr>
      <t xml:space="preserve"> was measured as of </t>
    </r>
    <r>
      <rPr>
        <sz val="10"/>
        <color rgb="FFFF0000"/>
        <rFont val="Arial"/>
        <family val="2"/>
      </rPr>
      <t>[date]</t>
    </r>
    <r>
      <rPr>
        <sz val="10"/>
        <rFont val="Arial"/>
        <family val="2"/>
      </rPr>
      <t xml:space="preserve"> and was determined by an actuarial valuation as of</t>
    </r>
    <r>
      <rPr>
        <sz val="10"/>
        <color rgb="FFFF0000"/>
        <rFont val="Arial"/>
        <family val="2"/>
      </rPr>
      <t xml:space="preserve"> [date]</t>
    </r>
    <r>
      <rPr>
        <sz val="10"/>
        <rFont val="Arial"/>
        <family val="2"/>
      </rPr>
      <t xml:space="preserve"> </t>
    </r>
    <r>
      <rPr>
        <i/>
        <sz val="10"/>
        <rFont val="Arial"/>
        <family val="2"/>
      </rPr>
      <t>(Add, if applicable, i.e. if the actuarial valuation is not performed as of the measurement date)</t>
    </r>
    <r>
      <rPr>
        <sz val="10"/>
        <rFont val="Arial"/>
        <family val="2"/>
      </rPr>
      <t xml:space="preserve"> and was rolled forward to a measurement date of </t>
    </r>
    <r>
      <rPr>
        <sz val="10"/>
        <color rgb="FFFF0000"/>
        <rFont val="Arial"/>
        <family val="2"/>
      </rPr>
      <t>[date]</t>
    </r>
    <r>
      <rPr>
        <sz val="10"/>
        <rFont val="Arial"/>
        <family val="2"/>
      </rPr>
      <t>, utilizing update procedures incorporating actuarial assumptions.</t>
    </r>
  </si>
  <si>
    <r>
      <rPr>
        <i/>
        <u/>
        <sz val="10"/>
        <rFont val="Arial"/>
        <family val="2"/>
      </rPr>
      <t>Actuarial assumptions and other inputs</t>
    </r>
    <r>
      <rPr>
        <sz val="10"/>
        <rFont val="Arial"/>
        <family val="2"/>
      </rPr>
      <t>:  The total OPEB liability in the</t>
    </r>
    <r>
      <rPr>
        <sz val="10"/>
        <color rgb="FFFF0000"/>
        <rFont val="Arial"/>
        <family val="2"/>
      </rPr>
      <t xml:space="preserve"> [enter date]</t>
    </r>
    <r>
      <rPr>
        <sz val="10"/>
        <rFont val="Arial"/>
        <family val="2"/>
      </rPr>
      <t xml:space="preserve"> actuarial valuation was determined using the following actuarial assumptions and other inputs, applied to all periods included in the measurement unless otherwise specified.</t>
    </r>
  </si>
  <si>
    <r>
      <t xml:space="preserve">The actuarial assumptions used in the </t>
    </r>
    <r>
      <rPr>
        <sz val="10"/>
        <color rgb="FFFF0000"/>
        <rFont val="Arial"/>
        <family val="2"/>
      </rPr>
      <t>[enter date]</t>
    </r>
    <r>
      <rPr>
        <sz val="10"/>
        <rFont val="Arial"/>
        <family val="2"/>
      </rPr>
      <t xml:space="preserve"> valuation were based on the results of an actuarial experience study for the period </t>
    </r>
    <r>
      <rPr>
        <sz val="10"/>
        <color rgb="FFFF0000"/>
        <rFont val="Arial"/>
        <family val="2"/>
      </rPr>
      <t>[enter date or date range]</t>
    </r>
    <r>
      <rPr>
        <sz val="10"/>
        <rFont val="Arial"/>
        <family val="2"/>
      </rPr>
      <t>.</t>
    </r>
  </si>
  <si>
    <r>
      <t xml:space="preserve">Changes in assumptions and other inputs reflect a change in the discount rate from </t>
    </r>
    <r>
      <rPr>
        <sz val="10"/>
        <color rgb="FFFF0000"/>
        <rFont val="Arial"/>
        <family val="2"/>
      </rPr>
      <t>XX</t>
    </r>
    <r>
      <rPr>
        <sz val="10"/>
        <rFont val="Arial"/>
        <family val="2"/>
      </rPr>
      <t xml:space="preserve"> percent in 20</t>
    </r>
    <r>
      <rPr>
        <sz val="10"/>
        <color rgb="FFFF0000"/>
        <rFont val="Arial"/>
        <family val="2"/>
      </rPr>
      <t>XX</t>
    </r>
    <r>
      <rPr>
        <sz val="10"/>
        <rFont val="Arial"/>
        <family val="2"/>
      </rPr>
      <t xml:space="preserve"> to </t>
    </r>
    <r>
      <rPr>
        <sz val="10"/>
        <color rgb="FFFF0000"/>
        <rFont val="Arial"/>
        <family val="2"/>
      </rPr>
      <t>XX</t>
    </r>
    <r>
      <rPr>
        <sz val="10"/>
        <rFont val="Arial"/>
        <family val="2"/>
      </rPr>
      <t xml:space="preserve"> percent in 20</t>
    </r>
    <r>
      <rPr>
        <sz val="10"/>
        <color rgb="FFFF0000"/>
        <rFont val="Arial"/>
        <family val="2"/>
      </rPr>
      <t>XX</t>
    </r>
    <r>
      <rPr>
        <sz val="10"/>
        <rFont val="Arial"/>
        <family val="2"/>
      </rPr>
      <t>.</t>
    </r>
  </si>
  <si>
    <r>
      <t>OPEB expense and deferred outflows of resources and deferred inflows of resources related to OPEB:</t>
    </r>
    <r>
      <rPr>
        <sz val="10"/>
        <rFont val="Arial"/>
        <family val="2"/>
      </rPr>
      <t xml:space="preserve">  For the year ended</t>
    </r>
    <r>
      <rPr>
        <sz val="10"/>
        <color rgb="FFFF0000"/>
        <rFont val="Arial"/>
        <family val="2"/>
      </rPr>
      <t xml:space="preserve"> [June 30, 20XX]</t>
    </r>
    <r>
      <rPr>
        <sz val="10"/>
        <rFont val="Arial"/>
        <family val="2"/>
      </rPr>
      <t>, the</t>
    </r>
    <r>
      <rPr>
        <sz val="10"/>
        <color rgb="FFFF0000"/>
        <rFont val="Arial"/>
        <family val="2"/>
      </rPr>
      <t xml:space="preserve"> [County/City/Town]</t>
    </r>
    <r>
      <rPr>
        <sz val="10"/>
        <rFont val="Arial"/>
        <family val="2"/>
      </rPr>
      <t xml:space="preserve"> recognized OPEB expense of $</t>
    </r>
    <r>
      <rPr>
        <sz val="10"/>
        <color rgb="FFFF0000"/>
        <rFont val="Arial"/>
        <family val="2"/>
      </rPr>
      <t>XX,XXX</t>
    </r>
    <r>
      <rPr>
        <sz val="10"/>
        <rFont val="Arial"/>
        <family val="2"/>
      </rPr>
      <t xml:space="preserve"> and reported deferred outflows of resources and deferred inflows of resources related to OPEB from the following sources:</t>
    </r>
  </si>
  <si>
    <t>The City/Town of _________________  Fire Department Relief Association is a single-employer defined benefit pension plan.  The Association was formed according to 19-18-102 MCA.  The assets of the Fire Department Disability and Pension Fund are not in a trust or an equivalent arrangement.  The accumulated assets do not offset the liabilities of the pension and disability plan per GASB 73.  The employer should recognize the total pension liability (TPL) as its pension liability.</t>
  </si>
  <si>
    <t>The Total Pension Liability was determined by an actuarial valuation as of June 30, 20XX; with an update procedure to roll forward the TPS to the measurement date of June 30, 20XX.</t>
  </si>
  <si>
    <t>At June 30, the employer reported deferred outflows of resources and deferred inflows of resources related to the Fire Department Relief Association:</t>
  </si>
  <si>
    <t>The use of the disability and pension fund is outlined in 19-18-203 MCA and payments can be made for the following:</t>
  </si>
  <si>
    <t>7) premiums on a blanket policy covering the members of the fire department and providing for payment of compensation in case of death or injury to any such member:</t>
  </si>
  <si>
    <t>8) the return of employee contributions as provided in Title 19, Chapter 18 of MCA.</t>
  </si>
  <si>
    <t>1) all bequests, fees, gifts, emoluments, donations or money from other sources given or paid to the fund, except as otherwise designated by the donor;</t>
  </si>
  <si>
    <t>2) a monthly contribution to the fund by each paid or part-paid member of the association amounting to 6% of the member's regular monthly salary;</t>
  </si>
  <si>
    <t>Service pensions are paid to a member who elects to retire from active service after having completed 20 years or more of active duty and who has reached 50 years of age as a fully-paid member of a partly paid and partly volunteer fire department of a city or town in which the association was formed in as outlined 19-18-602 MCA.</t>
  </si>
  <si>
    <t>A member of a pure volunteer fire department who has served 20 years or more as an active member of the fire department is entitled to the benefits provided regardless of age.</t>
  </si>
  <si>
    <t>Pensions to a surviving spouse or children of a deceased volunteer firefighter may not exceed the amount provided for as a service pension for a volunteer firefighter under 19-18-602(3) MCA.</t>
  </si>
  <si>
    <t>In the case of volunteer firefighters, the pension may be set by the board of trustees of the association, but may not exceed $225 a month, except that the pension may be set by the board of trustees of an association and a city at an amount not to exceed $300 a month if the association's fund is soundly funded as provided in 19-18-503 MCA.  Disability pension provided to volunteer firefighters may not exceed $125 a month.</t>
  </si>
  <si>
    <t>Payments were made in the measurement period to purchase the following insurance contracts in the amount of $XXX.XX.  A brief description of the benefit is:</t>
  </si>
  <si>
    <t>The TPL was determined by an actuarial valuation as of June 30, 20XX, with an update procedure to roll forward the TPL to June 30, 20XX.  The significant assumptions and other inputs used to measure the TPL include:</t>
  </si>
  <si>
    <t>The table represents the Total Pension Liability calculated using the discount rate as well as what the TPL would be if it were calculated using a discount rate that is 1% lower or 1% higher than the current rate.</t>
  </si>
  <si>
    <t>-41a-</t>
  </si>
  <si>
    <t>The County/City/Town of _________________  provides pensions through a cost-sharing, multiple employer, collectively bargained defined benefit pension plan that qualifies for reporting under GASB 78.</t>
  </si>
  <si>
    <t>The authority in which the benefit terms are established and may be amended include:</t>
  </si>
  <si>
    <t>The basis for determining the employer's contributions to the pension plan include:</t>
  </si>
  <si>
    <t>The expiration date of the agreement requiring contributions to the pension plan if any, is _____________.  A description of any minimum contributions required for future periods by the collective-bargaining agreement, statutory obligations, or other contractual obligations, if applicable, are listed below:</t>
  </si>
  <si>
    <t>The following are significant terms related to the payables. (Provide a description of what gave rise to the payables, for example, required contributions to the pension plan or a contractual arrangement for contributions to the pension plan related to past service upon entrance into the arrangement.)</t>
  </si>
  <si>
    <t>The following is a list of pending litigation against the entity and the amount of damages claimed by the plaintiff.  Indicate in the potential of loss column if all or a portion of the damages will be covered by insurance if the entity suffers a loss.</t>
  </si>
  <si>
    <t>During the current fiscal year, adjustments relating to prior year's transactions were made to the fund balance and net position accounts.  The following is a schedule of these adjustments:</t>
  </si>
  <si>
    <t>The Governmental Accounting Standards Board, Statement No. 54, requires presentation of governmental fund balance by specific purpose.  In the basic financial statements, the fund balance classifications are presented in the aggregate for the following fund balance classifications:  non-spendable, restricted, committed, assigned and unassigned.</t>
  </si>
  <si>
    <t>The government-wide and proprietary fund financial statements report net position. Net position represents the difference between assets plus deferred outflow of resources and liabilities plus deferred inflows of resources.  Components of net position are net investment in capital assets, restricted and unrestricted.  Net investment in capital assets consists of capital assets net of accumulated depreciation plus capital related deferred outflows of resources, less outstanding balance of any related borrowing used for the acquisition, construction, or improvement of those assets and capital related deferred inflows of resources.  Restricted net position is defined above (see J1), and unrestricted net position is any portion of net position that does not meet the definition of net investment in capital assets and restricted.</t>
  </si>
  <si>
    <t>The Local Government receives inflows from revenue and other financial sources from numerous sources for use in the General Fund.  The Fund will expend those resources on multiple purposes of the local government.  The intention of this spending policy is to identify the expenditure order of resource categories for the General Fund.  Resources will be categorized according Generally Accepted Accounting Principles (GAAP) for state and local governments.  When both restricted and unrestricted resources are available in the General Fund, the following spending policy will apply or the default will apply is a policy has not been adopted:</t>
  </si>
  <si>
    <t>The Local Government receives inflows from revenue and other financial sources from numerous sources for use in the Special Revenue, Debt Service and Capital Project funds.  These funds will expend those resources on the specific purpose of the fund.  The intention of this spending policy is to identify the expenditure order resource categories for the Funds.  Resources will be categorized according to Generally Accepted Accounting Principles (GAAP) for state and local governments.  When both restricted and unrestricted resources are available in these funds, the following spending policy will apply or the default will apply is a policy has not been adopted.</t>
  </si>
  <si>
    <r>
      <t xml:space="preserve">The Local Government has/or does not have a minimum fund balance policy in place. </t>
    </r>
    <r>
      <rPr>
        <i/>
        <sz val="10"/>
        <rFont val="Arial"/>
        <family val="2"/>
      </rPr>
      <t>(Describe the fund balance policy if applicable.</t>
    </r>
    <r>
      <rPr>
        <sz val="10"/>
        <rFont val="Arial"/>
        <family val="2"/>
      </rPr>
      <t>)</t>
    </r>
  </si>
  <si>
    <t>P.</t>
  </si>
  <si>
    <t>Fund Balance Classifications</t>
  </si>
  <si>
    <t>GASB Statement 54 requires presentation of governmental fund balances by specific major purpose either on the balance sheet - governmental funds, in the notes to the financial statements or a combination of both.</t>
  </si>
  <si>
    <t xml:space="preserve">Tax abatements are a reduction in tax revenues that result from an agreement between one or more governments and an individual or entity in which one or more governments promise to forgo tax revenues to which they are otherwise entitled and the individual or entity promises to take a specific action after the agreement has been entered into that contributes to economic development or otherwise benefits the governments or the citizens of those governments. </t>
  </si>
  <si>
    <r>
      <rPr>
        <b/>
        <i/>
        <sz val="10"/>
        <rFont val="Arial"/>
        <family val="2"/>
      </rPr>
      <t>A</t>
    </r>
    <r>
      <rPr>
        <i/>
        <sz val="10"/>
        <rFont val="Arial"/>
        <family val="2"/>
      </rPr>
      <t>. tax abatement agreements entered into by the reporting government; and</t>
    </r>
  </si>
  <si>
    <r>
      <t>The _</t>
    </r>
    <r>
      <rPr>
        <u/>
        <sz val="10"/>
        <rFont val="Arial"/>
        <family val="2"/>
      </rPr>
      <t>(name of the abatement program)</t>
    </r>
    <r>
      <rPr>
        <sz val="10"/>
        <rFont val="Arial"/>
        <family val="2"/>
      </rPr>
      <t>__  Abatement authorized by _</t>
    </r>
    <r>
      <rPr>
        <u/>
        <sz val="10"/>
        <rFont val="Arial"/>
        <family val="2"/>
      </rPr>
      <t>(how the agreement was entered into )</t>
    </r>
    <r>
      <rPr>
        <sz val="10"/>
        <rFont val="Arial"/>
        <family val="2"/>
      </rPr>
      <t xml:space="preserve">_______ reduces the taxes paid on </t>
    </r>
    <r>
      <rPr>
        <u/>
        <sz val="10"/>
        <rFont val="Arial"/>
        <family val="2"/>
      </rPr>
      <t>(type of taxes to be abated).</t>
    </r>
  </si>
  <si>
    <r>
      <t xml:space="preserve">The </t>
    </r>
    <r>
      <rPr>
        <u/>
        <sz val="10"/>
        <rFont val="Arial"/>
        <family val="2"/>
      </rPr>
      <t>(local business, property owner, etc.)</t>
    </r>
    <r>
      <rPr>
        <sz val="10"/>
        <rFont val="Arial"/>
        <family val="2"/>
      </rPr>
      <t xml:space="preserve"> is eligible to receive the Abatement because _</t>
    </r>
    <r>
      <rPr>
        <u/>
        <sz val="10"/>
        <rFont val="Arial"/>
        <family val="2"/>
      </rPr>
      <t>(action taken by business/property owner)</t>
    </r>
    <r>
      <rPr>
        <sz val="10"/>
        <rFont val="Arial"/>
        <family val="2"/>
      </rPr>
      <t xml:space="preserve"> and commits to _________________________.</t>
    </r>
  </si>
  <si>
    <r>
      <rPr>
        <b/>
        <sz val="10"/>
        <rFont val="Arial"/>
        <family val="2"/>
      </rPr>
      <t>A.</t>
    </r>
    <r>
      <rPr>
        <sz val="10"/>
        <rFont val="Arial"/>
        <family val="2"/>
      </rPr>
      <t xml:space="preserve">  The dollar amounts received or receivable from other governments in association with the tax abatement, must be disclosed, including the name of the government and authority under which the amounts are to be paid.</t>
    </r>
  </si>
  <si>
    <r>
      <rPr>
        <b/>
        <sz val="10"/>
        <rFont val="Arial"/>
        <family val="2"/>
      </rPr>
      <t>B</t>
    </r>
    <r>
      <rPr>
        <sz val="10"/>
        <rFont val="Arial"/>
        <family val="2"/>
      </rPr>
      <t>.  If the reporting government made commitments, other than to reduce taxes as part of the abatement, disclose a description of the types of commitments made.</t>
    </r>
  </si>
  <si>
    <r>
      <rPr>
        <b/>
        <sz val="10"/>
        <rFont val="Arial"/>
        <family val="2"/>
      </rPr>
      <t>C.</t>
    </r>
    <r>
      <rPr>
        <sz val="10"/>
        <rFont val="Arial"/>
        <family val="2"/>
      </rPr>
      <t xml:space="preserve">  If the reporting government omits information because the information is legally prohibited from being disclosed, disclose a description of the general nature of the tax abatement information omitted and the specific source of the legal prohibition.</t>
    </r>
  </si>
  <si>
    <r>
      <t xml:space="preserve">The </t>
    </r>
    <r>
      <rPr>
        <u/>
        <sz val="10"/>
        <rFont val="Arial"/>
        <family val="2"/>
      </rPr>
      <t>(reporting government)'s</t>
    </r>
    <r>
      <rPr>
        <sz val="10"/>
        <rFont val="Arial"/>
        <family val="2"/>
      </rPr>
      <t xml:space="preserve"> </t>
    </r>
    <r>
      <rPr>
        <u/>
        <sz val="10"/>
        <rFont val="Arial"/>
        <family val="2"/>
      </rPr>
      <t xml:space="preserve">(type of revenue abated) </t>
    </r>
    <r>
      <rPr>
        <sz val="10"/>
        <rFont val="Arial"/>
        <family val="2"/>
      </rPr>
      <t xml:space="preserve"> tax revenues were reduced by $_____________________  under agreements entered into by the </t>
    </r>
    <r>
      <rPr>
        <u/>
        <sz val="10"/>
        <rFont val="Arial"/>
        <family val="2"/>
      </rPr>
      <t>(other government)</t>
    </r>
    <r>
      <rPr>
        <sz val="10"/>
        <rFont val="Arial"/>
        <family val="2"/>
      </rPr>
      <t>.</t>
    </r>
  </si>
  <si>
    <r>
      <t>For fiscal year 20</t>
    </r>
    <r>
      <rPr>
        <u/>
        <sz val="10"/>
        <rFont val="Arial"/>
        <family val="2"/>
      </rPr>
      <t>XX</t>
    </r>
    <r>
      <rPr>
        <sz val="10"/>
        <rFont val="Arial"/>
        <family val="2"/>
      </rPr>
      <t>, the</t>
    </r>
    <r>
      <rPr>
        <u/>
        <sz val="10"/>
        <rFont val="Arial"/>
        <family val="2"/>
      </rPr>
      <t xml:space="preserve"> (name of reporting government)</t>
    </r>
    <r>
      <rPr>
        <sz val="10"/>
        <rFont val="Arial"/>
        <family val="2"/>
      </rPr>
      <t xml:space="preserve"> received $___________ from the </t>
    </r>
    <r>
      <rPr>
        <u/>
        <sz val="10"/>
        <rFont val="Arial"/>
        <family val="2"/>
      </rPr>
      <t>(other government that entered into the agreement)</t>
    </r>
    <r>
      <rPr>
        <sz val="10"/>
        <rFont val="Arial"/>
        <family val="2"/>
      </rPr>
      <t>.</t>
    </r>
  </si>
  <si>
    <r>
      <rPr>
        <b/>
        <sz val="10"/>
        <rFont val="Arial"/>
        <family val="2"/>
      </rPr>
      <t>A</t>
    </r>
    <r>
      <rPr>
        <sz val="10"/>
        <rFont val="Arial"/>
        <family val="2"/>
      </rPr>
      <t>.  If the reporting government omits information because the information is legally prohibited from being disclosed, disclose a description of the general nature of the tax abatement information omitted and the specific source of the legal prohibition.</t>
    </r>
  </si>
  <si>
    <t>Fiscal Year 2021 updates:</t>
  </si>
  <si>
    <t>Version 21.1</t>
  </si>
  <si>
    <t>Fiduciary Funds: Updated for GASB 84 - Custodial funds and Investment Pool if not in a true trust</t>
  </si>
  <si>
    <t>Submission Information:</t>
  </si>
  <si>
    <t xml:space="preserve">The following should be uploaded and submitted through the </t>
  </si>
  <si>
    <r>
      <t xml:space="preserve">The worksheet is </t>
    </r>
    <r>
      <rPr>
        <b/>
        <u/>
        <sz val="10"/>
        <rFont val="Arial"/>
        <family val="2"/>
      </rPr>
      <t>protected</t>
    </r>
    <r>
      <rPr>
        <b/>
        <sz val="10"/>
        <rFont val="Arial"/>
        <family val="2"/>
      </rPr>
      <t>, columns and rows can't be added or deleted to prevent errors in the formulas.</t>
    </r>
  </si>
  <si>
    <r>
      <rPr>
        <b/>
        <u/>
        <sz val="12"/>
        <rFont val="Arial"/>
        <family val="2"/>
      </rPr>
      <t>IMPORTANT: Do Not Delete Workbook Pages</t>
    </r>
    <r>
      <rPr>
        <b/>
        <sz val="12"/>
        <rFont val="Arial"/>
        <family val="2"/>
      </rPr>
      <t xml:space="preserve"> - You Can Hide Workbook Pages</t>
    </r>
  </si>
  <si>
    <t xml:space="preserve">To hide a workbook page:  place cursor on the tab you want to hide, right click and select "hide".  This will remove the page from view but not delete it. </t>
  </si>
  <si>
    <t>The instructions are intended to provide a logical sequence of preparation of the annual report using this excel workbook.  You may develop your own preference.</t>
  </si>
  <si>
    <t>Be sure to complete all year-end adjustments necessary.  Examples are:  depreciation, compensated absences, long-term debt, revenue and expenditure recognition requirements and record other year-end accruals as necessary.  There is a Year End Procedures Checklist available in the Resources section of the LGSB website.</t>
  </si>
  <si>
    <t>When you see zeroes in a cell, a protected formula exists.  If a cell does not contain a formula, financial data can be manually entered.</t>
  </si>
  <si>
    <t>Sheets within this spreadsheet are protected to avoid accidental overwriting of formulas. Columns and rows can't be added to ensure proper formula calculations throughout the report.</t>
  </si>
  <si>
    <t xml:space="preserve">The file provides for 62 nonmajor special revenue funds, the maximum number of funds the spreadsheet will allow.  </t>
  </si>
  <si>
    <t>Use the drop-down menu to locate the entity name.  Complete the fiscal year ending date.  The entity number will auto-fill by formula once entered the name of the County/City/Town is entered correctly.</t>
  </si>
  <si>
    <t xml:space="preserve">Your entity name and the date will auto fill from the Cover Page.  Page numbers should be updated to match submitted reports.  Rows not in use should be hidden.  </t>
  </si>
  <si>
    <r>
      <rPr>
        <sz val="10"/>
        <rFont val="Arial"/>
        <family val="2"/>
      </rPr>
      <t>Elected Officials Page: Complete the appropriate section for your government type</t>
    </r>
    <r>
      <rPr>
        <b/>
        <sz val="10"/>
        <rFont val="Arial"/>
        <family val="2"/>
      </rPr>
      <t xml:space="preserve">.  </t>
    </r>
    <r>
      <rPr>
        <sz val="10"/>
        <rFont val="Arial"/>
        <family val="2"/>
      </rPr>
      <t>This is the signature page of the report.</t>
    </r>
  </si>
  <si>
    <r>
      <t>Page 16</t>
    </r>
    <r>
      <rPr>
        <sz val="10"/>
        <rFont val="Arial"/>
        <family val="2"/>
      </rPr>
      <t>:  Complete the beginning and ending dates in cells C54,C56 (beginning) and C57 (ending).</t>
    </r>
  </si>
  <si>
    <r>
      <t xml:space="preserve">Page 20:  </t>
    </r>
    <r>
      <rPr>
        <sz val="10"/>
        <rFont val="Arial"/>
        <family val="2"/>
      </rPr>
      <t>Complete the beginning and ending dates in column A line 38 (beginning of the fiscal year) and line 39 (end of fiscal year).</t>
    </r>
  </si>
  <si>
    <r>
      <t xml:space="preserve">Page 22:  </t>
    </r>
    <r>
      <rPr>
        <sz val="10"/>
        <rFont val="Arial"/>
        <family val="2"/>
      </rPr>
      <t>Complete the beginning and ending dates in C31, C33 and C34 to reflect current reporting period.</t>
    </r>
  </si>
  <si>
    <r>
      <t xml:space="preserve">Headers Pages 54 - 84:  </t>
    </r>
    <r>
      <rPr>
        <sz val="10"/>
        <rFont val="Arial"/>
        <family val="2"/>
      </rPr>
      <t>These pages have "headers" which will</t>
    </r>
    <r>
      <rPr>
        <b/>
        <sz val="10"/>
        <rFont val="Arial"/>
        <family val="2"/>
      </rPr>
      <t xml:space="preserve"> </t>
    </r>
    <r>
      <rPr>
        <sz val="10"/>
        <rFont val="Arial"/>
        <family val="2"/>
      </rPr>
      <t>show only when printed.  To change the information for your government take the following steps:  &lt;page layout or view (older versions of excel)&gt; click the dialog box launcher (box with arrow), &lt;header and footer&gt;.  Select &lt;custom header&gt; when the box opens.  Place your cursor in the center box and move up to enter the fiscal year and entity name.  Delete the references that don't apply, i.e. City or County.</t>
    </r>
    <r>
      <rPr>
        <b/>
        <sz val="10"/>
        <rFont val="Arial"/>
        <family val="2"/>
      </rPr>
      <t xml:space="preserve"> </t>
    </r>
    <r>
      <rPr>
        <sz val="10"/>
        <rFont val="Arial"/>
        <family val="2"/>
      </rPr>
      <t xml:space="preserve"> When finished click ok and save the changed header.</t>
    </r>
    <r>
      <rPr>
        <b/>
        <sz val="10"/>
        <rFont val="Arial"/>
        <family val="2"/>
      </rPr>
      <t xml:space="preserve">  </t>
    </r>
    <r>
      <rPr>
        <sz val="10"/>
        <rFont val="Arial"/>
        <family val="2"/>
      </rPr>
      <t>This information will need to updated in each tab.</t>
    </r>
  </si>
  <si>
    <t>Make the necessary journal entries in your system before printing reports to use in the AFR preparation.</t>
  </si>
  <si>
    <t>Update your depreciation schedules for items purchased, disposals, and adjustments.  Calculate the annual depreciation expense by fund for enterprise funds or by expenditure account type (function) in the governmental funds, i.e. general government, public safety, public works, etc.</t>
  </si>
  <si>
    <t>There are depreciation and compensated absence worksheets available in the excel version of the AFR.</t>
  </si>
  <si>
    <t>Pages 13 - 17</t>
  </si>
  <si>
    <t>Pages 18 - 20</t>
  </si>
  <si>
    <t>Pages 21 - 22</t>
  </si>
  <si>
    <t>Pages 23 - 47</t>
  </si>
  <si>
    <t>Pages 48 - 84</t>
  </si>
  <si>
    <t>STEP 1:  SETTING UP THE MAJOR FUNDS</t>
  </si>
  <si>
    <r>
      <rPr>
        <sz val="10"/>
        <rFont val="Arial"/>
        <family val="2"/>
      </rPr>
      <t xml:space="preserve">Begin on </t>
    </r>
    <r>
      <rPr>
        <b/>
        <sz val="10"/>
        <rFont val="Arial"/>
        <family val="2"/>
      </rPr>
      <t xml:space="preserve">Page 15:  </t>
    </r>
    <r>
      <rPr>
        <sz val="10"/>
        <rFont val="Arial"/>
        <family val="2"/>
      </rPr>
      <t xml:space="preserve">List the major funds in numerical order beginning in row E.  </t>
    </r>
    <r>
      <rPr>
        <b/>
        <sz val="10"/>
        <rFont val="Arial"/>
        <family val="2"/>
      </rPr>
      <t>Use this exact format:  Fund #XXXX, i.e. Fund #2400.</t>
    </r>
  </si>
  <si>
    <r>
      <rPr>
        <b/>
        <sz val="10"/>
        <rFont val="Arial"/>
        <family val="2"/>
      </rPr>
      <t>Page 16</t>
    </r>
    <r>
      <rPr>
        <sz val="10"/>
        <rFont val="Arial"/>
        <family val="2"/>
      </rPr>
      <t>:  The major fund titles will auto feed from page 15 to pages 16, 41 - 43, 44 - 46.</t>
    </r>
  </si>
  <si>
    <t xml:space="preserve">   You may hide the columns you are not using as long as it will not affect the information at the bottom of page 15 reconciliation in column B.</t>
  </si>
  <si>
    <t xml:space="preserve">    If you want to change the page layout: print preview on the task bar, setup and choose portrait and click on "fit to one page".</t>
  </si>
  <si>
    <r>
      <t>Page 16</t>
    </r>
    <r>
      <rPr>
        <sz val="10"/>
        <rFont val="Arial"/>
        <family val="2"/>
      </rPr>
      <t>:  Column D</t>
    </r>
    <r>
      <rPr>
        <b/>
        <sz val="10"/>
        <rFont val="Arial"/>
        <family val="2"/>
      </rPr>
      <t>:</t>
    </r>
    <r>
      <rPr>
        <sz val="10"/>
        <rFont val="Arial"/>
        <family val="2"/>
      </rPr>
      <t xml:space="preserve"> General Fund information comes from pages 48 - 53.  It is protected to ensure it isn't</t>
    </r>
    <r>
      <rPr>
        <b/>
        <i/>
        <sz val="10"/>
        <rFont val="Arial"/>
        <family val="2"/>
      </rPr>
      <t xml:space="preserve"> </t>
    </r>
    <r>
      <rPr>
        <sz val="10"/>
        <rFont val="Arial"/>
        <family val="2"/>
      </rPr>
      <t>overwritten</t>
    </r>
    <r>
      <rPr>
        <i/>
        <sz val="10"/>
        <rFont val="Arial"/>
        <family val="2"/>
      </rPr>
      <t>.</t>
    </r>
  </si>
  <si>
    <t>Major fund titles will be input on page 15 and auto feed to pages 16, 54 - 56 and page 57 - 59.</t>
  </si>
  <si>
    <t>STEP 2:  COMPLETING THE GOVERNMENTAL FUNDS BALANCE SHEET</t>
  </si>
  <si>
    <r>
      <rPr>
        <b/>
        <sz val="10"/>
        <rFont val="Arial"/>
        <family val="2"/>
      </rPr>
      <t>Page 15</t>
    </r>
    <r>
      <rPr>
        <sz val="10"/>
        <rFont val="Arial"/>
        <family val="2"/>
      </rPr>
      <t>:  Use your software's Annual Report Package or a trial balance to enter the general fund and major fund assets and liabilities.  Break out the fund balance by classification:  non-spendable, restricted, committed, assigned or unassigned.</t>
    </r>
  </si>
  <si>
    <t>STEP 3:  COMPLETE THE GENERAL FUND REVENUES, EXPENDITURES &amp; CHANGES IN FUND BALANCE</t>
  </si>
  <si>
    <r>
      <rPr>
        <b/>
        <sz val="10"/>
        <rFont val="Arial"/>
        <family val="2"/>
      </rPr>
      <t>Pages 48 - 53</t>
    </r>
    <r>
      <rPr>
        <sz val="10"/>
        <rFont val="Arial"/>
        <family val="2"/>
      </rPr>
      <t>:  Use your software AFR package or a Statement of Revenue Budget vs. Actual Report and Expenditure Budget vs. Actual Report to complete pages 48 - 53 for the General Fund.  (This information will automatically transfer to page 16.)  The original and final budget numbers will be the same unless there was a budget amendment.  The Fund Balance (cell E286) can be obtained from the prior year's AFR.  This should balance with your software AFR Fund Balance.  If not, check for prior period adjustments.  These pages are the General Fund Statement of Revenues, Expenditures and Changes in Fund Balance.</t>
    </r>
  </si>
  <si>
    <r>
      <t xml:space="preserve">STEP 4:  COMPLETE THE MAJOR FUND REVENUES, EXPENDITURES AND CHANGES IN FUND BALANCE </t>
    </r>
    <r>
      <rPr>
        <sz val="10"/>
        <rFont val="Arial"/>
        <family val="2"/>
      </rPr>
      <t>(hide tabs if not reporting any additional major funds)</t>
    </r>
  </si>
  <si>
    <r>
      <rPr>
        <b/>
        <sz val="10"/>
        <rFont val="Arial"/>
        <family val="2"/>
      </rPr>
      <t>Pages 54 - 56</t>
    </r>
    <r>
      <rPr>
        <sz val="10"/>
        <rFont val="Arial"/>
        <family val="2"/>
      </rPr>
      <t xml:space="preserve">:  Complete the Major Fund Revenue vs. Actual information. </t>
    </r>
  </si>
  <si>
    <r>
      <rPr>
        <b/>
        <sz val="10"/>
        <rFont val="Arial"/>
        <family val="2"/>
      </rPr>
      <t>Pages 57 - 59</t>
    </r>
    <r>
      <rPr>
        <sz val="10"/>
        <rFont val="Arial"/>
        <family val="2"/>
      </rPr>
      <t>:  Complete the Major Fund Expenditures vs. Actual information.</t>
    </r>
  </si>
  <si>
    <t>STEP 5:  PAGE 16 STATEMENT OF REVENUES, EXPENDITURES AND CHANGES IN FUND BALANCE GOVERNMENTAL FUNDS</t>
  </si>
  <si>
    <r>
      <rPr>
        <b/>
        <sz val="10"/>
        <rFont val="Arial"/>
        <family val="2"/>
      </rPr>
      <t>Page16</t>
    </r>
    <r>
      <rPr>
        <sz val="10"/>
        <rFont val="Arial"/>
        <family val="2"/>
      </rPr>
      <t>:  Using pages 54 - 56 and 57 - 59, complete the major fund revenues, expenditures and changes in fund balance on page 16.  Columns L and M have formulas - do not enter information in those columns.  Hide columns not being used.</t>
    </r>
  </si>
  <si>
    <t>STEP 6:  NONMAJOR SPECIAL REVENUE FUNDS</t>
  </si>
  <si>
    <r>
      <rPr>
        <b/>
        <sz val="10"/>
        <rFont val="Arial"/>
        <family val="2"/>
      </rPr>
      <t>Pages 63 - 64</t>
    </r>
    <r>
      <rPr>
        <sz val="10"/>
        <rFont val="Arial"/>
        <family val="2"/>
      </rPr>
      <t xml:space="preserve"> Balance Sheet:  Enter the Non-Major Special Revenue Funds in numerical order.  Enter fund number in row 2.  In rows 3 - 5, delete "name" and enter your fund name.  Enter the assets and liabilities for these funds.  Hide columns not in use.</t>
    </r>
  </si>
  <si>
    <r>
      <rPr>
        <b/>
        <sz val="10"/>
        <rFont val="Arial"/>
        <family val="2"/>
      </rPr>
      <t>Page 65</t>
    </r>
    <r>
      <rPr>
        <sz val="10"/>
        <rFont val="Arial"/>
        <family val="2"/>
      </rPr>
      <t>:  Non-Major Special Revenue Funds Budget and Actual - Revenue section. The Fund number and title will auto feed from page 63.  Input the budget vs. actual revenue information for the Non-Major Special Revenue Funds.  Hide columns not in use.</t>
    </r>
  </si>
  <si>
    <r>
      <rPr>
        <b/>
        <sz val="10"/>
        <rFont val="Arial"/>
        <family val="2"/>
      </rPr>
      <t>Page 66</t>
    </r>
    <r>
      <rPr>
        <sz val="10"/>
        <rFont val="Arial"/>
        <family val="2"/>
      </rPr>
      <t>:  Non-Major Special Revenue Funds Budget and Actual - Expenditure section.  The fund number and title will auto feed from page 63.  Input the budget vs. actual expenditure information for the Non-Major Special Revenue Funds.  Hide columns not in use.</t>
    </r>
  </si>
  <si>
    <r>
      <t xml:space="preserve">STEP 7:  NONMAJOR DEBT SERVICE FUNDS </t>
    </r>
    <r>
      <rPr>
        <sz val="10"/>
        <rFont val="Arial"/>
        <family val="2"/>
      </rPr>
      <t>(hide tabs if you do not have debt service funds)</t>
    </r>
  </si>
  <si>
    <r>
      <rPr>
        <b/>
        <sz val="10"/>
        <rFont val="Arial"/>
        <family val="2"/>
      </rPr>
      <t>Pages 67 - 68</t>
    </r>
    <r>
      <rPr>
        <sz val="10"/>
        <rFont val="Arial"/>
        <family val="2"/>
      </rPr>
      <t>:  Non-Major Debt Service Funds Balance Sheet. Input asset and liability information.  Hide columns not in use.</t>
    </r>
  </si>
  <si>
    <r>
      <rPr>
        <b/>
        <sz val="10"/>
        <rFont val="Arial"/>
        <family val="2"/>
      </rPr>
      <t>Pages 69 - 70</t>
    </r>
    <r>
      <rPr>
        <sz val="10"/>
        <rFont val="Arial"/>
        <family val="2"/>
      </rPr>
      <t>:  Non-Major Debt Service Funds Statement of Revenues, Expenditures and Changes in Fund Balance.  Input revenue and expenditure information.  The fund name and number will auto fee from pages 67 - 68.  Hide columns not in use.</t>
    </r>
  </si>
  <si>
    <r>
      <t xml:space="preserve">STEP 8:  NONMAJOR CAPITAL PROJECT FUNDS </t>
    </r>
    <r>
      <rPr>
        <sz val="10"/>
        <rFont val="Arial"/>
        <family val="2"/>
      </rPr>
      <t>(hide tabs if you do not have capital project funds)</t>
    </r>
  </si>
  <si>
    <r>
      <rPr>
        <b/>
        <sz val="10"/>
        <rFont val="Arial"/>
        <family val="2"/>
      </rPr>
      <t>Pages 71 - 72</t>
    </r>
    <r>
      <rPr>
        <sz val="10"/>
        <rFont val="Arial"/>
        <family val="2"/>
      </rPr>
      <t>:  Non-Major Capital Projects Balance Sheet. Input asset and liability information.  Hide columns not in use.</t>
    </r>
  </si>
  <si>
    <r>
      <rPr>
        <b/>
        <sz val="10"/>
        <rFont val="Arial"/>
        <family val="2"/>
      </rPr>
      <t>Pages 73 - 74</t>
    </r>
    <r>
      <rPr>
        <sz val="10"/>
        <rFont val="Arial"/>
        <family val="2"/>
      </rPr>
      <t>:  Non-Major Capital Projects Statement of Revenues, Expenditures and Changes in Fund Balance.  Input revenue and expenditure information.  Fund title and numbers will auto feed from pages 71 - 72.  Hide columns not in use.</t>
    </r>
  </si>
  <si>
    <r>
      <t>STEP 9:  PERMANENT FUNDS</t>
    </r>
    <r>
      <rPr>
        <sz val="10"/>
        <rFont val="Arial"/>
        <family val="2"/>
      </rPr>
      <t xml:space="preserve"> (hide tabs if you do not have permanent funds)</t>
    </r>
  </si>
  <si>
    <r>
      <rPr>
        <b/>
        <sz val="10"/>
        <rFont val="Arial"/>
        <family val="2"/>
      </rPr>
      <t>Pages 75 - 76</t>
    </r>
    <r>
      <rPr>
        <sz val="10"/>
        <rFont val="Arial"/>
        <family val="2"/>
      </rPr>
      <t>:  Permanent Funds Balance Sheet. Input asset and liability information.  Hide columns not in use.</t>
    </r>
  </si>
  <si>
    <r>
      <rPr>
        <b/>
        <sz val="10"/>
        <rFont val="Arial"/>
        <family val="2"/>
      </rPr>
      <t>Pages 77 - 78</t>
    </r>
    <r>
      <rPr>
        <sz val="10"/>
        <rFont val="Arial"/>
        <family val="2"/>
      </rPr>
      <t>:  Permanent Funds Statement of Revenues, Expenditures and Changes in Fund Balance.  Input revenue and expenditure information.  Fund title and numbers will auto feed from pages 75 - 76.  Hide columns not in use.</t>
    </r>
  </si>
  <si>
    <r>
      <t>STEP 10:  FIDUCIARY FUNDS</t>
    </r>
    <r>
      <rPr>
        <sz val="10"/>
        <rFont val="Arial"/>
        <family val="2"/>
      </rPr>
      <t xml:space="preserve"> (hide tabs if you do not have fiduciary funds)</t>
    </r>
  </si>
  <si>
    <r>
      <rPr>
        <b/>
        <sz val="10"/>
        <rFont val="Arial"/>
        <family val="2"/>
      </rPr>
      <t>Page 21</t>
    </r>
    <r>
      <rPr>
        <sz val="10"/>
        <rFont val="Arial"/>
        <family val="2"/>
      </rPr>
      <t>:  Statement of Fiduciary Net Position Fiduciary Funds.  Input asset, liability, and net position information by fiduciary fund type.</t>
    </r>
  </si>
  <si>
    <r>
      <rPr>
        <b/>
        <sz val="10"/>
        <rFont val="Arial"/>
        <family val="2"/>
      </rPr>
      <t>Page 22</t>
    </r>
    <r>
      <rPr>
        <sz val="10"/>
        <rFont val="Arial"/>
        <family val="2"/>
      </rPr>
      <t>:  Statement of Changes in Fiduciary Net Position Fiduciary Funds.  Complete this schedule if reporting fiduciary funds.</t>
    </r>
  </si>
  <si>
    <t>STEP 11:  SUPPORTING &amp; ADDITIONAL INFORMATION (see additional information below)</t>
  </si>
  <si>
    <r>
      <rPr>
        <b/>
        <sz val="10"/>
        <rFont val="Arial"/>
        <family val="2"/>
      </rPr>
      <t>Page 85</t>
    </r>
    <r>
      <rPr>
        <sz val="10"/>
        <rFont val="Arial"/>
        <family val="2"/>
      </rPr>
      <t>:  Complete the Intergovernmental Revenue Page.</t>
    </r>
  </si>
  <si>
    <t>STEP 12:  ENTERPRISE FUNDS &amp; NONMAJOR ENTERPRISE FUNDS</t>
  </si>
  <si>
    <r>
      <rPr>
        <b/>
        <sz val="10"/>
        <rFont val="Arial"/>
        <family val="2"/>
      </rPr>
      <t>Page 18</t>
    </r>
    <r>
      <rPr>
        <sz val="10"/>
        <rFont val="Arial"/>
        <family val="2"/>
      </rPr>
      <t>:  Complete the Statement of Net Position:  Update fund number and name and enter amounts from accounting software statements for the major enterprise funds. The non-major funds column will automatically update when pages 79 - 81 are completed.  The internal service fund column will automatically update when pages 82 - 84 are completed.</t>
    </r>
  </si>
  <si>
    <t>NOTE:  Utility systems capital assets (i.e. transmission/distribution, source of supply, pumping plant, treatment plant and general plant) are considered to be infrastructure when reported in the Statement of Net Position.</t>
  </si>
  <si>
    <t>NOTE:  Segregate the current portion of long term liabilities and report accordingly.</t>
  </si>
  <si>
    <r>
      <rPr>
        <b/>
        <sz val="10"/>
        <rFont val="Arial"/>
        <family val="2"/>
      </rPr>
      <t>Page 19</t>
    </r>
    <r>
      <rPr>
        <sz val="10"/>
        <rFont val="Arial"/>
        <family val="2"/>
      </rPr>
      <t>:  Statement of Revenues, Expenses and Changes in Net Position:  Update fund number and name and enter amounts from accounting software for the major enterprise funds.  The non-major funds column will automatically update when pages 79 - 81 are completed.  The internal service fund column will automatically update when pages 82 - 84 are completed.</t>
    </r>
  </si>
  <si>
    <r>
      <rPr>
        <b/>
        <sz val="10"/>
        <rFont val="Arial"/>
        <family val="2"/>
      </rPr>
      <t>Page 20</t>
    </r>
    <r>
      <rPr>
        <sz val="10"/>
        <rFont val="Arial"/>
        <family val="2"/>
      </rPr>
      <t>:  Statement of Cash Flows:  Update fund number and name and enter amounts as described.  The non-major funds will automatically update when pages 79 - 81 are completed.  The internal service funds column will automatically update when pages 82 - 84 are completed.</t>
    </r>
  </si>
  <si>
    <r>
      <rPr>
        <b/>
        <sz val="10"/>
        <rFont val="Arial"/>
        <family val="2"/>
      </rPr>
      <t>Pages 79-81</t>
    </r>
    <r>
      <rPr>
        <sz val="10"/>
        <rFont val="Arial"/>
        <family val="2"/>
      </rPr>
      <t>:  Non-major Enterprise Funds: Complete the Statement of Net Position; Statement of Revenues, Expenses and Changes in Net Position; and the Combining Statement of Cash Flows if reporting non-major enterprise funds.  If you are not reporting non-major enterprise funds, hide the tabs using instructions from row 17.</t>
    </r>
  </si>
  <si>
    <r>
      <t xml:space="preserve">STEP 13:  INTERNAL SERVICE FUNDS </t>
    </r>
    <r>
      <rPr>
        <sz val="10"/>
        <rFont val="Arial"/>
        <family val="2"/>
      </rPr>
      <t>(hide tabs if you do not have Internal Service Funds)</t>
    </r>
  </si>
  <si>
    <r>
      <rPr>
        <b/>
        <sz val="10"/>
        <rFont val="Arial"/>
        <family val="2"/>
      </rPr>
      <t>Pages 82 - 84</t>
    </r>
    <r>
      <rPr>
        <sz val="10"/>
        <rFont val="Arial"/>
        <family val="2"/>
      </rPr>
      <t>:  Internal Service Funds: Complete the Combining Statement of Net Position; Statement of Revenues, Expenses and Changes in Net Position; and Statement of Cash Flows if reporting internal service funds.  Update fund name and number accordingly.  Hide tabs using instructions from row 17 above if not reporting any internal service funds.</t>
    </r>
  </si>
  <si>
    <t>STEP 14:  TRANSFER ENTERPRISE FUND INFORMATION TO THE GOVERNMENT WIDE STATEMENT OF ACTIVITIES (PAGE 14)</t>
  </si>
  <si>
    <r>
      <rPr>
        <b/>
        <sz val="10"/>
        <rFont val="Arial"/>
        <family val="2"/>
      </rPr>
      <t>Page 14</t>
    </r>
    <r>
      <rPr>
        <sz val="10"/>
        <rFont val="Arial"/>
        <family val="2"/>
      </rPr>
      <t>: Transfer the enterprise funds revenue and expense information from the Statement of Revenues, Expenses and Changes in Fund Net Position page 19 to the Statement of Activities page 14.</t>
    </r>
  </si>
  <si>
    <t>NOTE:  the Total Net Position for the enterprise funds should balance on pages 13, 14, 18 and 19.</t>
  </si>
  <si>
    <t>NOTE:  the Change in Net Position should balance on pages 14 and 19.</t>
  </si>
  <si>
    <t>STEP 16:  COMPLETE THE SCHEDULE OF FEDERAL/STATE GRANTS, ENTITLEMENTS AND SHARED REVENUES</t>
  </si>
  <si>
    <r>
      <rPr>
        <b/>
        <sz val="10"/>
        <rFont val="Arial"/>
        <family val="2"/>
      </rPr>
      <t>Page 85</t>
    </r>
    <r>
      <rPr>
        <sz val="10"/>
        <rFont val="Arial"/>
        <family val="2"/>
      </rPr>
      <t>: Update this schedule to include detail of all revenues received from federal and state sources.  This information must include the federal or state agency name and the amount received.  This information can be provided by attaching a software generated report of all BARS Chart of Account revenues between 330000 and 339999 or an audited SEFA (A-133) Schedule of Federal Expenditures, if applicable.</t>
    </r>
  </si>
  <si>
    <t>STEP 17:  COMPLETE THE NOTES TO THE FINANCIAL STATEMENTS PAGES 23 - 47</t>
  </si>
  <si>
    <t>NOTE:  if using notes in a different format, hide these tab and insert notes into the pdf file submitted.</t>
  </si>
  <si>
    <t xml:space="preserve">STEP 18:  COMPLETE ALL OTHER REQUIRED SECTIONS </t>
  </si>
  <si>
    <t>Complete the MD&amp;A,  Letter of Transmittal, Elected Officials Page.  Insert pages to the pdf file in the order indicated in the table of contents.</t>
  </si>
  <si>
    <t>STEP 19:  COMPLETE THE GENERAL INFORMATION PAGE</t>
  </si>
  <si>
    <t>Conversion and Analysis Worksheets:</t>
  </si>
  <si>
    <t>Use your depreciation schedule to complete the GCAAG.  Enterprise fund capital assets are not listed on GCAAG as they are recorded in the actual fund.  Use your long-term debt, notes, loans, lease and compensated absences information to complete the GLTDAAG.</t>
  </si>
  <si>
    <t>STEP 2:  BS CONVERSION</t>
  </si>
  <si>
    <t>Complete the BS Conversion Worksheet.  Interfund receivables and deferred inflows will be removed.  Prior year's deferred inflows and outflows are added.  This converts governmental fund balance sheet information to full accrual.</t>
  </si>
  <si>
    <t xml:space="preserve">STEP 3:  OP CONVERSION </t>
  </si>
  <si>
    <r>
      <t xml:space="preserve">Complete the OP Conversion Worksheet by following the instructions at the top of the page.  Add the prior year's deferred revenue as a negative number.  Remove principal payments.  Input compensated absences info from GLTDAAG.  Remove the sale of capital assets.  Add changes to capital assets.  </t>
    </r>
    <r>
      <rPr>
        <u/>
        <sz val="10"/>
        <rFont val="Arial"/>
        <family val="2"/>
      </rPr>
      <t>The balance check at the bottom should equal $0.</t>
    </r>
  </si>
  <si>
    <t>NOTE:  depreciation information will update for the GCAAG.</t>
  </si>
  <si>
    <t>NOTE:  cell Q57 of the OP Conversion should balance to cell L68 of the BS Conversion.</t>
  </si>
  <si>
    <t>STEP 4:  REVENUE ANALYSIS</t>
  </si>
  <si>
    <t>Complete the Revenue Analysis. Use the Intergovernmental Revenues page 85 to assist with the classification of program and general revenues.  Separate assessments and taxes between program and general revenues.  Charges for services is obtained from the Statement of Revenue, Expenditures, and Changes in Net Position at the fund level.</t>
  </si>
  <si>
    <t>FILING FEE FORM</t>
  </si>
  <si>
    <t>BALANCE CHECK PAGE</t>
  </si>
  <si>
    <r>
      <t xml:space="preserve">Before printing the report you may want to </t>
    </r>
    <r>
      <rPr>
        <b/>
        <u/>
        <sz val="10"/>
        <rFont val="Arial"/>
        <family val="2"/>
      </rPr>
      <t>hide</t>
    </r>
    <r>
      <rPr>
        <sz val="10"/>
        <rFont val="Arial"/>
        <family val="2"/>
      </rPr>
      <t xml:space="preserve"> the unused columns on certain worksheets or unused tabs.  For example:  the extra major funds columns in pages 15 and 16 or unused special revenue columns.</t>
    </r>
  </si>
  <si>
    <t>NOTE:  Do not delete or hide any totals columns.</t>
  </si>
  <si>
    <t>NOTE:  If you are unsure of the effect - do not delete! Use hide rather than delete.</t>
  </si>
  <si>
    <t>NOTE:  Do not add columns or rows.</t>
  </si>
  <si>
    <t>The GW Statement of Net Position should reconcile to the GW Statement of Activities.</t>
  </si>
  <si>
    <t xml:space="preserve">All fund financial statements must be included and balanced for all major and non-major governmental  funds.  </t>
  </si>
  <si>
    <t>The combining balance sheets should reconcile to the combining statement of revenues, expenditures and changes in fund balance.</t>
  </si>
  <si>
    <t>The changes in revenues, expenditures and fund balance budget to actual pages for all funds should be included.  This includes all non-major governmental funds.</t>
  </si>
  <si>
    <t>Proprietary/Enterprise Funds:</t>
  </si>
  <si>
    <t>The statement of net position must reconcile to the statement of changes in net position for all major and non-major proprietary funds.</t>
  </si>
  <si>
    <t>The statement of cash flows for all major and non-major proprietary funds must be included and reconcile to the cash reported on the statement of net position.</t>
  </si>
  <si>
    <t>The statement of fiduciary net position must reconcile to the statement of changes in fiduciary net position.</t>
  </si>
  <si>
    <r>
      <t xml:space="preserve">The </t>
    </r>
    <r>
      <rPr>
        <b/>
        <sz val="10"/>
        <rFont val="Arial"/>
        <family val="2"/>
      </rPr>
      <t>general information</t>
    </r>
    <r>
      <rPr>
        <sz val="10"/>
        <rFont val="Arial"/>
        <family val="2"/>
      </rPr>
      <t xml:space="preserve"> should include the class, form of government, population, land area, number and usage of utility consumers if applicable, number of employees, taxable value and mill levy by fund.</t>
    </r>
  </si>
  <si>
    <t>Trust Funds - These funds are used to account for resources legally held in trust for use by another government, individual, or organization.  These may include pension trust funds, investment trust funds, or private-purpose trust funds.</t>
  </si>
  <si>
    <t>Investment Trust Funds - These funds are used to report the external portion of investment pools held in a qualifying trust.</t>
  </si>
  <si>
    <t>Custodial Funds - These funds are used to account for fiduciary activities not held in a trust or an equivalent arrangement.  These may include external investment pools (not held in trust) and custodial funds.</t>
  </si>
  <si>
    <t>External Investment Pools (not held in trust) - These funds are used to account for the external portion of investment pools not held in a qualifying trust.</t>
  </si>
  <si>
    <t>Custodial Funds - These funds are used to account for fiduciary activities not held in a trust or an equivalent arrangement.</t>
  </si>
  <si>
    <t xml:space="preserve">   Uncategorized</t>
  </si>
  <si>
    <t>Instruction tab revised</t>
  </si>
  <si>
    <t>DLL Balance Check and DLL input tab updated for trust and custodial fund revisions</t>
  </si>
  <si>
    <t>Notes updated - formatting and GASB 84</t>
  </si>
  <si>
    <t>Updated pg 14 - component unit column formulas updated - formulas were missing in some areas</t>
  </si>
  <si>
    <t>Updated the dates and the header dates</t>
  </si>
  <si>
    <t>Added a formula for the internal service fund cash flow statement to pull dates from page 20 cash flow</t>
  </si>
  <si>
    <t>Balance check page revised for GASB 84 changes - added investment pool - not trust and custodial</t>
  </si>
  <si>
    <t>Reports should be submitted through the LGSB Local Government Entity Portal.</t>
  </si>
  <si>
    <t>Disclose the provision here - for example that in the event of default, outstanding amounts become immediately due if the County/City/Town is unable to make the payment.  Does the debt include a subjective acceleration clause that allows the lender to accelerate payment of the entire principal amount to become immediately due if the lender determine that a material adverse change has occurred.</t>
  </si>
  <si>
    <t xml:space="preserve">    The information ties the cash reconciliation to the fund level activity. It also provides information </t>
  </si>
  <si>
    <r>
      <t>Employer's Covered Payroll</t>
    </r>
    <r>
      <rPr>
        <vertAlign val="superscript"/>
        <sz val="10"/>
        <rFont val="Arial"/>
        <family val="2"/>
      </rPr>
      <t>1</t>
    </r>
  </si>
  <si>
    <t>*The amounts presented for each fiscal year were determined as of June 30, the most recent fiscal year end.</t>
  </si>
  <si>
    <t>Remaining Amortization method</t>
  </si>
  <si>
    <t>30 years</t>
  </si>
  <si>
    <r>
      <rPr>
        <b/>
        <sz val="10"/>
        <rFont val="Arial"/>
        <family val="2"/>
      </rPr>
      <t xml:space="preserve">Changes in Actuarial Assumptions and Methods
Method and assumptions used in calculations of actuarially determined contributions
</t>
    </r>
    <r>
      <rPr>
        <sz val="10"/>
        <rFont val="Arial"/>
        <family val="2"/>
      </rPr>
      <t>The following Actuarial Assumptions were adopted from the June 30, 2019 Experience Study:</t>
    </r>
  </si>
  <si>
    <t>For Males and Females: RP 2000 Combined Employee and Annuitant Mortality Table projected to 2020 using Scale BB, males set back 1 year</t>
  </si>
  <si>
    <t>For Males and Females:  RP 2000 Combined Mortality Table, with no projections</t>
  </si>
  <si>
    <t>Employer's Proportionate Share as a percent of Covered Payroll</t>
  </si>
  <si>
    <t>Four year smoothed market</t>
  </si>
  <si>
    <r>
      <rPr>
        <b/>
        <sz val="10"/>
        <rFont val="Arial"/>
        <family val="2"/>
      </rPr>
      <t xml:space="preserve">Changes in Actuarial Assumptions and Methods
Method and assumptions used in calculations of actuarially determined contributions
</t>
    </r>
    <r>
      <rPr>
        <sz val="10"/>
        <rFont val="Arial"/>
        <family val="2"/>
      </rPr>
      <t>The following Actuarial Assumptions were adopted from the June 30, 2019 actuarial valuation:</t>
    </r>
  </si>
  <si>
    <t xml:space="preserve">      o    Employee contributions must be paid on working retirees who return to covered employment for 480 or more hours in a calendar year.</t>
  </si>
  <si>
    <r>
      <rPr>
        <b/>
        <sz val="9"/>
        <rFont val="Arial"/>
        <family val="2"/>
      </rPr>
      <t xml:space="preserve">Changes in Actuarial Assumptions and Methods
Method and assumptions used in calculations of actuarially determined contributions
</t>
    </r>
    <r>
      <rPr>
        <sz val="9"/>
        <rFont val="Arial"/>
        <family val="2"/>
      </rPr>
      <t>The following Actuarial Assumptions were adopted from the June 30, 2019 actuarial valuation:</t>
    </r>
  </si>
  <si>
    <r>
      <rPr>
        <b/>
        <sz val="14"/>
        <rFont val="Arial"/>
        <family val="2"/>
      </rPr>
      <t xml:space="preserve">·     </t>
    </r>
    <r>
      <rPr>
        <sz val="10"/>
        <rFont val="Arial"/>
        <family val="2"/>
      </rPr>
      <t>One-time contribution payable to the Retirement System by the trustees of a school district maintaining a retirement fund. The one-time contribution to the Retirement System shall be the amount earmarked as an operating reserve in excess of 20% of the adopted retirement fund budget for the fiscal year 2013. The amount has been estimated to be $14.7 million payable October 1, 2013.</t>
    </r>
  </si>
  <si>
    <r>
      <rPr>
        <b/>
        <sz val="14"/>
        <rFont val="Arial"/>
        <family val="2"/>
      </rPr>
      <t xml:space="preserve">·     </t>
    </r>
    <r>
      <rPr>
        <sz val="10"/>
        <rFont val="Arial"/>
        <family val="2"/>
      </rPr>
      <t>The actuarial valuation should be updated so that the assumed rate of retirement for university members at age 60 is 8.50% as stated in the actuarial valuation report.</t>
    </r>
  </si>
  <si>
    <t>o  For Males:  1992 Base Rates from the RP 2000 Healthy Annuitant Mortality Table for ages 50 and above and 1992 Base Rates from the RP 2000 Combined Healthy Annuitant Mortality Table for ages below 50, set back four years, with mortality improvements projected by Scale BB to 2018.</t>
  </si>
  <si>
    <t>o  For Females:  1992 Base Rates from the RP 2000 Healthy Annuitant Mortality Table for ages 50 and above and 1992 Base Rates from the RP 2000 Combined Healthy Annuitant Mortality Table for ages below 50, set back two years, with mortality improvements projected by Scale BB to 2018.</t>
  </si>
  <si>
    <t>29 years</t>
  </si>
  <si>
    <t>HB 377 temporarily reduced the Guaranteed Annual Benefit Adjustment (GABA) for Tier One Members hired prior to July 1, 2013 until certain funding parameters are met.  This law was challenged in the Courts.  In the initial Court Case, the Judge issued a Summary Judgment in favor of the plaintiffs.  The Attorney General's Office, on behalf of the State and TRS, entered into a settlement agreement not to appeal the decision to a higher court.  Therefore, Tier One Member hired prior to July 1, 2013 will continue to receive 1.5% GABA regardless of the funding condition of the System.</t>
  </si>
  <si>
    <r>
      <rPr>
        <b/>
        <sz val="14"/>
        <rFont val="Arial"/>
        <family val="2"/>
      </rPr>
      <t>·</t>
    </r>
    <r>
      <rPr>
        <sz val="10"/>
        <rFont val="Arial"/>
        <family val="2"/>
      </rPr>
      <t>       Each employer is required to contribute 9.85% of total compensation paid to all re-employed TRS retirees employed in a TRS reportable position to the System.  This amount will increase 1.00% for fiscal year 2014 and increase by 0.10% each fiscal year through 2024 until the total employer contribution is equal to 11.85% of re-employed retiree compensation.</t>
    </r>
  </si>
  <si>
    <t>The following changes to actuarial assumptions were adopted in 2020:</t>
  </si>
  <si>
    <r>
      <rPr>
        <b/>
        <sz val="14"/>
        <rFont val="Arial"/>
        <family val="2"/>
      </rPr>
      <t xml:space="preserve">·     </t>
    </r>
    <r>
      <rPr>
        <sz val="10"/>
        <rFont val="Arial"/>
        <family val="2"/>
      </rPr>
      <t>The investment rate of return assumption was lowered from 7.50% to 7.34%.</t>
    </r>
  </si>
  <si>
    <r>
      <rPr>
        <b/>
        <sz val="14"/>
        <rFont val="Arial"/>
        <family val="2"/>
      </rPr>
      <t xml:space="preserve">· </t>
    </r>
    <r>
      <rPr>
        <sz val="10"/>
        <rFont val="Arial"/>
        <family val="2"/>
      </rPr>
      <t xml:space="preserve">     The discount rate was lowered from 7.50% to 7.34%.</t>
    </r>
  </si>
  <si>
    <r>
      <rPr>
        <b/>
        <sz val="14"/>
        <rFont val="Arial"/>
        <family val="2"/>
      </rPr>
      <t xml:space="preserve">·     </t>
    </r>
    <r>
      <rPr>
        <sz val="10"/>
        <rFont val="Arial"/>
        <family val="2"/>
      </rPr>
      <t>The inflation rate was reduced from 2.50% to 2.40%.</t>
    </r>
  </si>
  <si>
    <t>Trust and custodial funds (7000)</t>
  </si>
  <si>
    <t>Capital assets - leased with right to use</t>
  </si>
  <si>
    <t xml:space="preserve">   Leased capital assets</t>
  </si>
  <si>
    <t xml:space="preserve">   Leased intangible capital assets</t>
  </si>
  <si>
    <t>Leases receivable</t>
  </si>
  <si>
    <t>18X500</t>
  </si>
  <si>
    <t>Leases payable</t>
  </si>
  <si>
    <t>Leases - short-term</t>
  </si>
  <si>
    <t>Deferred Inflows of Resources - Leases</t>
  </si>
  <si>
    <t>Deferred Outflows of Resources - Leases</t>
  </si>
  <si>
    <t>Fiscal Year 2022 updates:</t>
  </si>
  <si>
    <t>Version 22.1</t>
  </si>
  <si>
    <t>Proprietary funds - added another major business-type fund column</t>
  </si>
  <si>
    <t xml:space="preserve">  Leases interest expense (Enter as negative)</t>
  </si>
  <si>
    <t xml:space="preserve">  Proceeds from debt &amp; leases</t>
  </si>
  <si>
    <t xml:space="preserve">   Borrowing under lease</t>
  </si>
  <si>
    <t>Depreciation and amortization expense was charged to functions/programs of the primary government as follows:</t>
  </si>
  <si>
    <t>Total depreciation/amortization expense - governmental activities</t>
  </si>
  <si>
    <t>Total depreciation/amortization expense - business-type activities</t>
  </si>
  <si>
    <t>Non-major funds</t>
  </si>
  <si>
    <t xml:space="preserve">      Less: accumulated amoritization</t>
  </si>
  <si>
    <t xml:space="preserve">  Depreciation &amp; Amortization</t>
  </si>
  <si>
    <t xml:space="preserve">                              Lease obligation principal payments</t>
  </si>
  <si>
    <t xml:space="preserve">               repayment reduces long-term debt and leases in the Statement of Net Position:</t>
  </si>
  <si>
    <t xml:space="preserve">                            Depreciation and amortization expense  </t>
  </si>
  <si>
    <t xml:space="preserve">  Depreciation and Amortization</t>
  </si>
  <si>
    <t xml:space="preserve">    Allowance for Amortization - Bldgs - L-RTU</t>
  </si>
  <si>
    <t xml:space="preserve">    Allowance for Amortization - Intangibles - L-RTU</t>
  </si>
  <si>
    <t>Improvements Other than Bldgs - Leased - RTU</t>
  </si>
  <si>
    <t xml:space="preserve">    Allowance for Amortization - Improvements - L-RTU</t>
  </si>
  <si>
    <t xml:space="preserve">    Allowance for Amortization - M &amp; E - L-RTU</t>
  </si>
  <si>
    <t xml:space="preserve">    Allowance for Amortization - Infrastructure - L-RTU</t>
  </si>
  <si>
    <t>410000-830</t>
  </si>
  <si>
    <t xml:space="preserve">  General Government</t>
  </si>
  <si>
    <t>420000-830</t>
  </si>
  <si>
    <t xml:space="preserve">  Public Safety</t>
  </si>
  <si>
    <t>430000-830</t>
  </si>
  <si>
    <t xml:space="preserve">  Public Works</t>
  </si>
  <si>
    <t>440000-830</t>
  </si>
  <si>
    <t xml:space="preserve">  Public Health</t>
  </si>
  <si>
    <t>450000-830</t>
  </si>
  <si>
    <t xml:space="preserve">  Social/Economic Services</t>
  </si>
  <si>
    <t>460000-830</t>
  </si>
  <si>
    <t xml:space="preserve">  Culture and Recreation</t>
  </si>
  <si>
    <t>470000-830</t>
  </si>
  <si>
    <t xml:space="preserve">  Housing/Community Development</t>
  </si>
  <si>
    <t>480000-830</t>
  </si>
  <si>
    <t xml:space="preserve">  Conservation of Natural Resources</t>
  </si>
  <si>
    <t xml:space="preserve">    Allowance for Depreciation</t>
  </si>
  <si>
    <t>Intangibles/Works of Art</t>
  </si>
  <si>
    <t>Improvements other than Buildings</t>
  </si>
  <si>
    <t>Machinery &amp; Equipment</t>
  </si>
  <si>
    <t>Construction in Progress</t>
  </si>
  <si>
    <t xml:space="preserve">   Unallocated Depreciation and Amortization</t>
  </si>
  <si>
    <t>Leases Receivable</t>
  </si>
  <si>
    <t xml:space="preserve">  Contracts/loans/notes/leases payable</t>
  </si>
  <si>
    <t xml:space="preserve">     Interest on long-term debt &amp; leases</t>
  </si>
  <si>
    <t xml:space="preserve">  Proceeds from debt and leases</t>
  </si>
  <si>
    <t xml:space="preserve">  Depreciation and amortization</t>
  </si>
  <si>
    <t>Proprietary funds - revised page 18 &amp; 79 (non-major) &amp; 82 (Int. service) - capital asset leased RTU; leases receivable, payable, deferred outflows &amp; inflows of resources</t>
  </si>
  <si>
    <t xml:space="preserve">Proprietary funds - revised pages 19, 80, 83 added lease interest expense added amortization &amp; depreciation </t>
  </si>
  <si>
    <t>Proprietary funds - revised pages 20, 81, 84 cash flow statements</t>
  </si>
  <si>
    <t xml:space="preserve">  Leases - short-term</t>
  </si>
  <si>
    <t>Debt and Lease Service</t>
  </si>
  <si>
    <r>
      <rPr>
        <i/>
        <vertAlign val="superscript"/>
        <sz val="9"/>
        <rFont val="Arial"/>
        <family val="2"/>
      </rPr>
      <t>1</t>
    </r>
    <r>
      <rPr>
        <i/>
        <sz val="9"/>
        <rFont val="Arial"/>
        <family val="2"/>
      </rPr>
      <t>All employer adjustments made in the current fiscal year but are adjusting a payroll with a pay date in a prior fiscal year, are considered prior year adjustments and are removed from the covered payroll report before the actuary calculates the employers proportionate share.</t>
    </r>
  </si>
  <si>
    <t>For the Employer's Fiscal Year Ended June 30, 2022 (June 30, 2021 Measurement Date)</t>
  </si>
  <si>
    <t>For the Employer's Fiscal Year Ended June 30, 2022</t>
  </si>
  <si>
    <t xml:space="preserve"> Leases - short-term</t>
  </si>
  <si>
    <t>Debt and Lease service:</t>
  </si>
  <si>
    <t>Add Capital assets and Leased-Right-to-use Capital Assets</t>
  </si>
  <si>
    <t>Add Principal balance of long-term loans, contracts, bonds, and leases</t>
  </si>
  <si>
    <t xml:space="preserve">  Short-term leases</t>
  </si>
  <si>
    <t>Leased-RTU Capital Assets (net of amortization)</t>
  </si>
  <si>
    <t xml:space="preserve"> Leased - Right to use capital assets (net of accumulated amortization)</t>
  </si>
  <si>
    <t>Leased - Right to use capital assets not being amortized</t>
  </si>
  <si>
    <t>Leases receivable -  not current</t>
  </si>
  <si>
    <t xml:space="preserve">   Other: (input explanation)</t>
  </si>
  <si>
    <t>Leased-Right-to-Use (RTU) Capital assets - not amortized</t>
  </si>
  <si>
    <t xml:space="preserve">   Leased RTU Capital Assets</t>
  </si>
  <si>
    <t>Leases receivable - noncurrent</t>
  </si>
  <si>
    <t>Leases receivable - current</t>
  </si>
  <si>
    <t>Leases receivable - non-current</t>
  </si>
  <si>
    <t xml:space="preserve">            and/or sales/disposals would be recorded.</t>
  </si>
  <si>
    <t>Record Depreciation and Amortization Expense - Auto fills from the GCAAG Worksheet</t>
  </si>
  <si>
    <r>
      <rPr>
        <b/>
        <sz val="10"/>
        <rFont val="Arial"/>
        <family val="2"/>
      </rPr>
      <t>NOTE:</t>
    </r>
    <r>
      <rPr>
        <sz val="10"/>
        <rFont val="Arial"/>
        <family val="2"/>
      </rPr>
      <t xml:space="preserve">  If updating Fund 9000 at year end, the depreciation expense would be closed into the equity account (280000 Investment in General Capital Assets) and new purchases/acquisitions </t>
    </r>
  </si>
  <si>
    <t>Total Accumulated Amortization</t>
  </si>
  <si>
    <r>
      <t>Remove the proceeds from long-term debt and leases from other financing sources</t>
    </r>
    <r>
      <rPr>
        <b/>
        <sz val="10"/>
        <color rgb="FFC00000"/>
        <rFont val="Arial"/>
        <family val="2"/>
      </rPr>
      <t xml:space="preserve"> (enter as negative)</t>
    </r>
  </si>
  <si>
    <t>Add Accumulated Depreciation and Amortization on Capital Assets and Leased RTU Assets</t>
  </si>
  <si>
    <t>Record the Current Year change in Compensated Absences</t>
  </si>
  <si>
    <t xml:space="preserve">   Allowance for Depreciation/Amortization</t>
  </si>
  <si>
    <t>Account Description</t>
  </si>
  <si>
    <t>Depreciation/Amortization Expense by Function:</t>
  </si>
  <si>
    <t>Total Capital Assets:</t>
  </si>
  <si>
    <t>Total Accumlated Depreciation/Amortization:</t>
  </si>
  <si>
    <t>Total Depreciation/Amortization Expense:</t>
  </si>
  <si>
    <t>Net Carrying Value of Capital Assets:</t>
  </si>
  <si>
    <t>Net Carrying Value of Leased Capital Assets - RTU:</t>
  </si>
  <si>
    <t>Capital Assets - Leased - Right to Use:</t>
  </si>
  <si>
    <t>Land - Leased-RTU</t>
  </si>
  <si>
    <t>Buildings - Leased-RTU</t>
  </si>
  <si>
    <t>Intangibles &amp; Subscription IT - Leased-RTU</t>
  </si>
  <si>
    <t>Construction in Progress - Leased-RTU</t>
  </si>
  <si>
    <t>Machinery &amp; Equipment - Leased - RTU</t>
  </si>
  <si>
    <t>Infrastructure - Leased - RTU</t>
  </si>
  <si>
    <t>Total Amortization Expense:</t>
  </si>
  <si>
    <t>Amortization Expense for Leased - RTU Assets by Function:</t>
  </si>
  <si>
    <t>Long-term Obligations</t>
  </si>
  <si>
    <t>Total Long-term Obligations</t>
  </si>
  <si>
    <t>Does the reduction in bonds/notes/loans/leases equal the principal payment on the OP Conversion?</t>
  </si>
  <si>
    <r>
      <rPr>
        <b/>
        <sz val="12"/>
        <rFont val="Arial"/>
        <family val="2"/>
      </rPr>
      <t>Helpful hints:</t>
    </r>
    <r>
      <rPr>
        <sz val="12"/>
        <rFont val="Arial"/>
        <family val="2"/>
      </rPr>
      <t xml:space="preserve"> Does the addition of bonds/notes/loans/leases equal the proceeds from debt on the OP Conversion?</t>
    </r>
  </si>
  <si>
    <t>Governmental Activities Leased - Right-to-use Capital Assets:</t>
  </si>
  <si>
    <t>Land - Leased RTU</t>
  </si>
  <si>
    <t>Construction in progress - Leased RTU</t>
  </si>
  <si>
    <t>Buildings Leased-RTU</t>
  </si>
  <si>
    <t>Intangibles/Subscription IT Leased-RTU</t>
  </si>
  <si>
    <t>Improvements other than buildings Leased-RTU</t>
  </si>
  <si>
    <t>Machinery and equipment Leased RTU</t>
  </si>
  <si>
    <t>Leased Capital assets not being amortized</t>
  </si>
  <si>
    <t>Leased Capital assets being amortized</t>
  </si>
  <si>
    <t>Total capital assets not being amortized</t>
  </si>
  <si>
    <t>Total capital assets being amortized</t>
  </si>
  <si>
    <t>Less accumulated amortization for:</t>
  </si>
  <si>
    <t>Total accumulated amortization</t>
  </si>
  <si>
    <t>Total leased assets being amortized</t>
  </si>
  <si>
    <t>Governmental leased assets net</t>
  </si>
  <si>
    <t>Governmental Activities capital asset activity for the fiscal year was as follows:</t>
  </si>
  <si>
    <t>Business-type activities capital asset activity for the fiscal year was as follows:</t>
  </si>
  <si>
    <t>Business-type activities Leased Right-to-Use Capital Assets:</t>
  </si>
  <si>
    <t>Leased RTU Capital assets not being amortized</t>
  </si>
  <si>
    <t>Leased RTU Capital assets being Amortized</t>
  </si>
  <si>
    <t>Leased RTU capital assets net</t>
  </si>
  <si>
    <t>Land Leased RTU</t>
  </si>
  <si>
    <t>Construction in progress Leased RTU</t>
  </si>
  <si>
    <t>Buildings and system Leased RTU</t>
  </si>
  <si>
    <t>Intangibles/Subscription IT Leased RTU</t>
  </si>
  <si>
    <t>Improvements other than buildings Leased RTU</t>
  </si>
  <si>
    <t>Infrastructure Leased RTU</t>
  </si>
  <si>
    <t>Buildings and system Leased-RTU</t>
  </si>
  <si>
    <t>Intangibles/Sub. IT Leased-RTU</t>
  </si>
  <si>
    <t>Machinery and equipment Leased-RTU</t>
  </si>
  <si>
    <t>Infrastructure Leased-RTU</t>
  </si>
  <si>
    <t>Improvements other than bldgs Leased-RTU</t>
  </si>
  <si>
    <t>Long-term Obligations (cont.)</t>
  </si>
  <si>
    <t>Leases</t>
  </si>
  <si>
    <t>During the fiscal year the County/City/Town entered into agreements to lease certain equipment. The lease agreements qualify as other than short-term leases under GASB 87 and, therefore, have been recorded at the present value of the future minimum lease payments as of the date of their inception.  For more information see GASB 87.</t>
  </si>
  <si>
    <t xml:space="preserve">The future long-term lease payment schedules at fiscal year-end are as follows: </t>
  </si>
  <si>
    <r>
      <t xml:space="preserve">During the fiscal year the local government issued </t>
    </r>
    <r>
      <rPr>
        <sz val="10"/>
        <color rgb="FFC00000"/>
        <rFont val="Arial"/>
        <family val="2"/>
      </rPr>
      <t>$XXX,XXX</t>
    </r>
    <r>
      <rPr>
        <sz val="10"/>
        <rFont val="Arial"/>
        <family val="2"/>
      </rPr>
      <t xml:space="preserve"> of new </t>
    </r>
    <r>
      <rPr>
        <i/>
        <sz val="10"/>
        <rFont val="Arial"/>
        <family val="2"/>
      </rPr>
      <t>general obligation/direct borrowing/revenue bonds</t>
    </r>
    <r>
      <rPr>
        <sz val="10"/>
        <rFont val="Arial"/>
        <family val="2"/>
      </rPr>
      <t xml:space="preserve"> of which</t>
    </r>
    <r>
      <rPr>
        <sz val="10"/>
        <color rgb="FFC00000"/>
        <rFont val="Arial"/>
        <family val="2"/>
      </rPr>
      <t xml:space="preserve"> $XXX,XXX</t>
    </r>
    <r>
      <rPr>
        <sz val="10"/>
        <rFont val="Arial"/>
        <family val="2"/>
      </rPr>
      <t xml:space="preserve"> was recognized in the governmental funds and $</t>
    </r>
    <r>
      <rPr>
        <sz val="10"/>
        <color rgb="FFFF0000"/>
        <rFont val="Arial"/>
        <family val="2"/>
      </rPr>
      <t>XXX,XXX</t>
    </r>
    <r>
      <rPr>
        <sz val="10"/>
        <rFont val="Arial"/>
        <family val="2"/>
      </rPr>
      <t xml:space="preserve"> was recognized in the business-type funds.</t>
    </r>
  </si>
  <si>
    <r>
      <t xml:space="preserve">The local government's outstanding notes from direct borrowings and direct placements related to governmental activities of </t>
    </r>
    <r>
      <rPr>
        <sz val="10"/>
        <color rgb="FFC00000"/>
        <rFont val="Arial"/>
        <family val="2"/>
      </rPr>
      <t xml:space="preserve">$XXX,XXX </t>
    </r>
    <r>
      <rPr>
        <sz val="10"/>
        <rFont val="Arial"/>
        <family val="2"/>
      </rPr>
      <t>contains the following provisions:</t>
    </r>
  </si>
  <si>
    <r>
      <t xml:space="preserve">The local government's outstanding notes from direct borrowings and direct placements related to business-type activities of </t>
    </r>
    <r>
      <rPr>
        <sz val="10"/>
        <color rgb="FFC00000"/>
        <rFont val="Arial"/>
        <family val="2"/>
      </rPr>
      <t xml:space="preserve">$XXX,XXX </t>
    </r>
    <r>
      <rPr>
        <sz val="10"/>
        <rFont val="Arial"/>
        <family val="2"/>
      </rPr>
      <t>contains the following provisions:</t>
    </r>
  </si>
  <si>
    <r>
      <t xml:space="preserve">The local government's outstanding notes from direct borrowings related to governmental/business-type activities of </t>
    </r>
    <r>
      <rPr>
        <u/>
        <sz val="10"/>
        <color rgb="FFC00000"/>
        <rFont val="Arial"/>
        <family val="2"/>
      </rPr>
      <t>$XXX,XXX</t>
    </r>
    <r>
      <rPr>
        <u/>
        <sz val="10"/>
        <color rgb="FFFF0000"/>
        <rFont val="Arial"/>
        <family val="2"/>
      </rPr>
      <t xml:space="preserve"> </t>
    </r>
    <r>
      <rPr>
        <sz val="10"/>
        <rFont val="Arial"/>
        <family val="2"/>
      </rPr>
      <t xml:space="preserve">are secured with </t>
    </r>
    <r>
      <rPr>
        <i/>
        <u/>
        <sz val="10"/>
        <rFont val="Arial"/>
        <family val="2"/>
      </rPr>
      <t>describe the assets/property/equipment listed as collateral.</t>
    </r>
  </si>
  <si>
    <r>
      <t xml:space="preserve">The local government also has an unused line of credit in the amount of </t>
    </r>
    <r>
      <rPr>
        <u/>
        <sz val="10"/>
        <color rgb="FFC00000"/>
        <rFont val="Arial"/>
        <family val="2"/>
      </rPr>
      <t>$XXX,XXX</t>
    </r>
    <r>
      <rPr>
        <sz val="10"/>
        <color rgb="FFC00000"/>
        <rFont val="Arial"/>
        <family val="2"/>
      </rPr>
      <t>.</t>
    </r>
  </si>
  <si>
    <r>
      <t xml:space="preserve">The local government's outstanding leases related to governmental activities of </t>
    </r>
    <r>
      <rPr>
        <sz val="10"/>
        <color rgb="FFC00000"/>
        <rFont val="Arial"/>
        <family val="2"/>
      </rPr>
      <t xml:space="preserve">$XXX,XXX </t>
    </r>
    <r>
      <rPr>
        <sz val="10"/>
        <rFont val="Arial"/>
        <family val="2"/>
      </rPr>
      <t>contains the following provisions:</t>
    </r>
  </si>
  <si>
    <r>
      <t xml:space="preserve">The local government's outstanding leases related to business-type activities of </t>
    </r>
    <r>
      <rPr>
        <sz val="10"/>
        <color rgb="FFC00000"/>
        <rFont val="Arial"/>
        <family val="2"/>
      </rPr>
      <t xml:space="preserve">$XXX,XXX </t>
    </r>
    <r>
      <rPr>
        <sz val="10"/>
        <rFont val="Arial"/>
        <family val="2"/>
      </rPr>
      <t>contains the following provisions:</t>
    </r>
  </si>
  <si>
    <t>Leases receivable:</t>
  </si>
  <si>
    <t>A deferred inflow of resources is recorded for the leases. The deferred inflow of resources is recorded at the inception of the lease in an amount equal to the initital recording of the lease receivable. The deferred inflow of resources is amortized on a straight-line basis over the term of the lease.</t>
  </si>
  <si>
    <t>The local government's leases receivable related to governmental activities of $XXX,XXX contains the following provisions:</t>
  </si>
  <si>
    <t>The local government's leases receivable are measured at the present value of lease payments expected to be received during the lease term. Under the lease agreement, the local government may/may not receive variable lease payments that are dependent upon the lessee's revenues or other terms.  The variable payments are recorded as an inflow of resources in the period the payments are received.</t>
  </si>
  <si>
    <t>Annual payment</t>
  </si>
  <si>
    <t xml:space="preserve">The following represents property owned by the local government which is leased to other governments, organizations, or individuals. </t>
  </si>
  <si>
    <t>Disclose the provision here - for example who the lease is with, how the lease was determined, and the date the lease agreement was executed. There are or are not variable payment components of the lease. The lease receivable is measured at what discount rate. The existence, terms and conditions of options by the lessee or lessor to terminate or extend the lease.</t>
  </si>
  <si>
    <t>Disclose the provision here - for example the date the agreement was executed. There are or are not variable payment components of the lease. The lease liability is measured at what discount rate. As a result of the lease, the local government has recorded a right-to-use asset with a net book value of $    at the end of the fiscal year. The right-to-use assets are amortized on a straight-line basis over the terms of the related leases. Is there a cancellation or extension clause in the lease.</t>
  </si>
  <si>
    <t xml:space="preserve">    resources and therefore are not reported in the funds.</t>
  </si>
  <si>
    <t>Inception of leases</t>
  </si>
  <si>
    <t>BS Conversion</t>
  </si>
  <si>
    <t>OP Conversion</t>
  </si>
  <si>
    <t>Revenue Analysis</t>
  </si>
  <si>
    <t>Gov. Capital Assets (GCAAG)</t>
  </si>
  <si>
    <t>Gov Long-term Obligations (GLTDAG)</t>
  </si>
  <si>
    <t>Depreciation Schedules</t>
  </si>
  <si>
    <t>Compensated Absences Worksheet</t>
  </si>
  <si>
    <t>Balance Check Page</t>
  </si>
  <si>
    <t xml:space="preserve">They are not required to be submitted in your PDF Version of the AFR Submission.  </t>
  </si>
  <si>
    <t>The Worksheet Tabs listed below will assist with the GASB 34 conversion to produce the Governmental Activities section of the Government-wide Statements (Statement of Net Position and Statement of Activities)</t>
  </si>
  <si>
    <t>DLL Balance Check - revised entity name and fiscal year formulas</t>
  </si>
  <si>
    <t>Worksheet page - revised the instructions to say pages aren't necessary in PDF version of AFR - can hide before converting</t>
  </si>
  <si>
    <t xml:space="preserve">  Debt Service</t>
  </si>
  <si>
    <t>Due in more than one year</t>
  </si>
  <si>
    <t xml:space="preserve">   Current portion liabilities</t>
  </si>
  <si>
    <t>Long-term liabilities</t>
  </si>
  <si>
    <t>Due within one year</t>
  </si>
  <si>
    <t xml:space="preserve">   Compensated absences</t>
  </si>
  <si>
    <t xml:space="preserve">    Leased right-to-use assets used in governmental activities are not financial </t>
  </si>
  <si>
    <t>ADDRESS</t>
  </si>
  <si>
    <t>CITY, STATE ZIP</t>
  </si>
  <si>
    <t>Title</t>
  </si>
  <si>
    <t>General Fund</t>
  </si>
  <si>
    <t>7/1/2021</t>
  </si>
  <si>
    <t>Amounts reported as deferred outflows of resources related to pensions resulting from the employer's contributions subsequent to the measurement date will be recognized as a reduction of the NPL beginning in the year ended June 30, 20XX.</t>
  </si>
  <si>
    <t>Governmental funds - added leases receivable, payable, lease interest expense, added amortization on major and non-major</t>
  </si>
  <si>
    <t>DLL - added lease information</t>
  </si>
  <si>
    <t>Before converting the excel file to PDF you can hide these tabs - do not delete the tabs. Hide the tab by right clicking with your mouse on the tab and selecting Hide. To Unhide, right click on the tab and choose Unhide.</t>
  </si>
  <si>
    <t>Version 22.2</t>
  </si>
  <si>
    <t>Page 14 - component unit formula  - L60, M60</t>
  </si>
  <si>
    <t>Page 19 - revised the fund #, Fund name in columns F &amp; G</t>
  </si>
  <si>
    <t>Page 18 - Cell G88</t>
  </si>
  <si>
    <t>Page 20 - Columns E &amp; F formulas</t>
  </si>
  <si>
    <t>Balance check - Cash flow added cells F106, 107</t>
  </si>
  <si>
    <t>Fiscal Year 2023 updates:</t>
  </si>
  <si>
    <t>Leased &amp; Subscription-Based Capital Assets - Right to Use (L - RTU):</t>
  </si>
  <si>
    <t xml:space="preserve">   Leased RTU Intangible/Subscription-based capital assets</t>
  </si>
  <si>
    <t>Inception of lease/subscription-based IT</t>
  </si>
  <si>
    <t>Debt, Lease, SBITA Service:</t>
  </si>
  <si>
    <t xml:space="preserve">                            Lease Right-to-Use Capital Asset/SBITA proceeds</t>
  </si>
  <si>
    <t xml:space="preserve">                           Capital assets purchased, leased, subscription-based IT arrangements</t>
  </si>
  <si>
    <t xml:space="preserve">   Notes, Leases, SBITAs payable</t>
  </si>
  <si>
    <t xml:space="preserve"> Inception of lease/SBITAs</t>
  </si>
  <si>
    <t>Debt, Lease, and SBITA Service:</t>
  </si>
  <si>
    <t>Debt, Lease, and SBITA Service</t>
  </si>
  <si>
    <t xml:space="preserve"> Inception of lease/SBITA</t>
  </si>
  <si>
    <t>Inception of lease/SBITA</t>
  </si>
  <si>
    <t xml:space="preserve">  Lease/SBITA interest expense (enter as negative)</t>
  </si>
  <si>
    <t xml:space="preserve">  Principal on debt, leases, SBITAs (Enter as a negative)</t>
  </si>
  <si>
    <t xml:space="preserve">  Interest paid on debt, leases and SBITAs (Negative)</t>
  </si>
  <si>
    <t xml:space="preserve">  Proceeds from debt, leases, and SBITAs</t>
  </si>
  <si>
    <t xml:space="preserve">  Leases/SBITAs interest expense (enter as negative)</t>
  </si>
  <si>
    <t xml:space="preserve">  Principal on debt, leases, and SBITAs (enter as a negative)</t>
  </si>
  <si>
    <t xml:space="preserve">  Interest paid on debt, leases, &amp; SBITAS (enter as negative)</t>
  </si>
  <si>
    <t xml:space="preserve">  Principal on debt, leases, &amp; SBITAs (Enter as a negative)</t>
  </si>
  <si>
    <t xml:space="preserve">  Interest paid on debt, leases, &amp; SBITAs (Enter as a negative)</t>
  </si>
  <si>
    <t>Subscription-Based Information Technology Arrangements</t>
  </si>
  <si>
    <t xml:space="preserve">The following represents Subscription-Based Information Technology Arrangements (SBITA) for governments, in which they have the right to use another party's information technology software, alone or in combination with tangible capital assets. </t>
  </si>
  <si>
    <t>SBITA Vendor</t>
  </si>
  <si>
    <t>Description of SBITA</t>
  </si>
  <si>
    <t>Duration of Contract</t>
  </si>
  <si>
    <t>Subscription Liability:</t>
  </si>
  <si>
    <t xml:space="preserve">The local government's subscription liability is measured at the present value of subscription payments expected to be made during the subscription term. Future subscription payments should be discounted using the interest rate the SBITA vendor charges the government, which may be implicit, or the government's incremental borrowing rate if the interest rate is not readily determinable. </t>
  </si>
  <si>
    <t>The subscription asset should be initially measured as the sum of the initial liability amount, payments made to the SBITA vendor before the commencement of the subscription term, and capitalized implementation costs, less any incentives received from the SBITA vendor at or before the commencement of the subscription term. A government should recognize amortization of the subscription asset as an outflow of resources over the subscription term.</t>
  </si>
  <si>
    <t>The local government's subscription liability related to governmental activities of $XXX,XXX contains the following provisions:</t>
  </si>
  <si>
    <t>Disclose the provision here - for example, who the Subscription-Based Information Technology Arrangement is with, how the Subscription-Based Information Technology Arrangement was determined, and the date the Subscription-Based Information Technology Arrangement was executed. There are or are not variable payment components of the Subscription-Based Information Technology Arrangement. The Subscription-Based Information Technology Arrangements is measured at what discount rate. The existence, terms, and conditions of options by the entity or vendor to terminate or extend the Subscription-Based Information Technology Arrangement.</t>
  </si>
  <si>
    <t>Subscription Liability</t>
  </si>
  <si>
    <t>-33 B-</t>
  </si>
  <si>
    <t>-34 C-</t>
  </si>
  <si>
    <t>Leases/SBITAs payable</t>
  </si>
  <si>
    <t>DEPR. PRIOR TO FYE 2016</t>
  </si>
  <si>
    <t>DEPR. FYE 2022</t>
  </si>
  <si>
    <t>DEPR. FYE 2023</t>
  </si>
  <si>
    <t>DEPR. FYE 2024</t>
  </si>
  <si>
    <t>FYE 2022</t>
  </si>
  <si>
    <t>FYE 2023</t>
  </si>
  <si>
    <t>FYE 2024</t>
  </si>
  <si>
    <t>Version 23.1</t>
  </si>
  <si>
    <t>Leases, SBITAs Payable</t>
  </si>
  <si>
    <t>Page 18 - added SBITA to the lease payable line</t>
  </si>
  <si>
    <t>Page 13 - governmental column, current comp abs subtract from long-term comp abs.</t>
  </si>
  <si>
    <t>Page 34C - SBITA note disclosure</t>
  </si>
  <si>
    <t>Page 13 - added SBITA to the lease payable line</t>
  </si>
  <si>
    <t>GLTDLAG - added SBITA to lease payable line</t>
  </si>
  <si>
    <t>D</t>
  </si>
  <si>
    <t>Increases in property taxes</t>
  </si>
  <si>
    <t>Sample disclosure</t>
  </si>
  <si>
    <t>2027-2031</t>
  </si>
  <si>
    <t>GASB Statement 96</t>
  </si>
  <si>
    <t>Accounts receivables are shown net of allowance for uncollectible.  Property tax receivables are offset by a deferred inflow account since they are not available to pay liabilities of the current period.  All property tax levies are set at the time of the adoption of the annual budget.  The real estate taxes are payable in a) two installments, the first due by November 30 and the second by May 31, or b) in seven monthly payments (with application approval) due November 30, December 31, January 31, February 28, March 31, April 30, and May 31.   Personal property taxes are assessed in April or May and are payable within 30 days of the issuance of the notice.</t>
  </si>
  <si>
    <t xml:space="preserve">respectively for a home valued at $100,000, $300,000 and $600,000 is included in this fiscal year budget. </t>
  </si>
  <si>
    <t>An increase(decrease) in property taxes due to (15-10-420 calculation), permissive and/or voted levies of $_______, $________, and $_________,</t>
  </si>
  <si>
    <t>-34 D-</t>
  </si>
  <si>
    <t>Public-Private and Public-Public Partnerships and Availability Payment Arrangements</t>
  </si>
  <si>
    <t>Service Concession Arrangements (SCAs)</t>
  </si>
  <si>
    <t xml:space="preserve">Include a general description of the SCA including management's objectives for entering into the SCA and, if applicable, the status of the project during the construction period; (b)amounts recognized in the financial statements related to SCAs; (c) terms that could change future inflows and outflows, such as guarantees or commitments; and (d) the nature and extent of rights retained by the transferor or granted to the operator. </t>
  </si>
  <si>
    <t>(Note: GASB Statement 94 requires governments to recognize PPPs and APAs.  The following note disclosure should be modified, as appropriate, to correctly describe the Local Government's PPPs, APAs and SCAs)</t>
  </si>
  <si>
    <t>For more information see GASB Statement No. 94</t>
  </si>
  <si>
    <t>GASB Statement No. 94</t>
  </si>
  <si>
    <t>Disclose Specific PPP arrangements including applicable capital assets or intangible assets and terms of operation.  Include related deferred inflows and outflows of resources</t>
  </si>
  <si>
    <t>b</t>
  </si>
  <si>
    <t>-34 B-</t>
  </si>
  <si>
    <t>J..</t>
  </si>
  <si>
    <t>Version 23.2</t>
  </si>
  <si>
    <t>Page 13 - updated formulas for restricted net position from page 15</t>
  </si>
  <si>
    <t>DLL Balance check page - added account 216000 to 5000</t>
  </si>
  <si>
    <t>REVISED OCTOBER 2023/VERSION 23.2</t>
  </si>
  <si>
    <t>Balance check - updated additions to GCGAAG to OP Conversion</t>
  </si>
  <si>
    <t>Fiscal Year 2024 updates:</t>
  </si>
  <si>
    <r>
      <rPr>
        <u/>
        <sz val="10"/>
        <rFont val="Arial"/>
        <family val="2"/>
      </rPr>
      <t>For Portal Instructions</t>
    </r>
    <r>
      <rPr>
        <sz val="10"/>
        <rFont val="Arial"/>
        <family val="2"/>
      </rPr>
      <t xml:space="preserve">, including User Guides see the LGSB website: </t>
    </r>
  </si>
  <si>
    <t xml:space="preserve">Contact the LGSB Main Help Desk at (406) 444-9101 or email LGSBHelp@mt.gov with questions. </t>
  </si>
  <si>
    <t>Trial Balance Certification</t>
  </si>
  <si>
    <t>Printed name and title of authorized local government employee</t>
  </si>
  <si>
    <t xml:space="preserve">The TB report must be in Excel format (on one page worksheet). </t>
  </si>
  <si>
    <t xml:space="preserve">The TB Revenue Certification may be submitted as a pdf document at the same time as the TB report is submitted. </t>
  </si>
  <si>
    <t>STEP 1:  Complete the Governmental Funds Capital Assets (GCAAG) and Statement of Changes in Governmental Funds Long-Term Debt (GLTDAG)</t>
  </si>
  <si>
    <t xml:space="preserve">Detailed Closing Trial Balance and Revenue Certification.  </t>
  </si>
  <si>
    <t>Government-Wide Statements</t>
  </si>
  <si>
    <t xml:space="preserve">Entities may use the trial balance report as generated by the entity's software package if it uses the BARS chart of accounts codes. </t>
  </si>
  <si>
    <t xml:space="preserve">Submit the certification and trial balance document via email to LGSPortalRegistration@mt.gov. </t>
  </si>
  <si>
    <r>
      <t xml:space="preserve">THIS IS TO CERTIFY </t>
    </r>
    <r>
      <rPr>
        <sz val="12"/>
        <rFont val="Aptos"/>
        <family val="2"/>
      </rPr>
      <t xml:space="preserve">that the </t>
    </r>
    <r>
      <rPr>
        <i/>
        <sz val="12"/>
        <rFont val="Aptos"/>
        <family val="2"/>
      </rPr>
      <t>closing</t>
    </r>
    <r>
      <rPr>
        <sz val="12"/>
        <rFont val="Aptos"/>
        <family val="2"/>
      </rPr>
      <t xml:space="preserve"> Trial Balance for</t>
    </r>
  </si>
  <si>
    <t xml:space="preserve">for the fiscal year ended  20___, is complete and correct to the best of my knowledge and belief.  </t>
  </si>
  <si>
    <t xml:space="preserve">  </t>
  </si>
  <si>
    <t>Total Revenue: _____________________</t>
  </si>
  <si>
    <t>Signed ___________________________________________________     Date: ­___________________</t>
  </si>
  <si>
    <t>Name ___________________________________________________________</t>
  </si>
  <si>
    <t>Title ___________________________________________</t>
  </si>
  <si>
    <t xml:space="preserve">Further, I certify that the amounts reflected below accurately represent funding and/or revenues from all sources. </t>
  </si>
  <si>
    <t xml:space="preserve">Note: enter $0 if there are no debt proceeds to report. </t>
  </si>
  <si>
    <t>Total Debt Proceeds: _____________________</t>
  </si>
  <si>
    <t>Total Financial Assistance (the sum of the revenue and debt proceeds): ________________________</t>
  </si>
  <si>
    <t xml:space="preserve">Note any special information about the Trial Balance report below. </t>
  </si>
  <si>
    <t xml:space="preserve">Added information about the new Trial Balance requirement and the Trial Balance Certification Form as a tab. </t>
  </si>
  <si>
    <t>Deleted the DLL sheets and any reference to the DLL requirements.</t>
  </si>
  <si>
    <t>DV 12.27.24</t>
  </si>
  <si>
    <r>
      <t xml:space="preserve">3. FYE detailed closing trial balance report and financial assistance certification is to be </t>
    </r>
    <r>
      <rPr>
        <sz val="11"/>
        <rFont val="Arial"/>
        <family val="2"/>
      </rPr>
      <t xml:space="preserve">submitted at the same time as the Annual Financial Report (AFR), OR on December 31st when approved to submit an Audit-In-Lieu of AFR.   
The trial balance report must be in an Excel format. </t>
    </r>
    <r>
      <rPr>
        <b/>
        <sz val="11"/>
        <rFont val="Arial"/>
        <family val="2"/>
      </rPr>
      <t xml:space="preserve"> </t>
    </r>
  </si>
  <si>
    <r>
      <t xml:space="preserve">2.  The </t>
    </r>
    <r>
      <rPr>
        <b/>
        <u/>
        <sz val="11"/>
        <rFont val="Arial"/>
        <family val="2"/>
      </rPr>
      <t>Filing Fee Form</t>
    </r>
    <r>
      <rPr>
        <b/>
        <sz val="11"/>
        <rFont val="Arial"/>
        <family val="2"/>
      </rPr>
      <t xml:space="preserve"> </t>
    </r>
    <r>
      <rPr>
        <sz val="11"/>
        <rFont val="Arial"/>
        <family val="2"/>
      </rPr>
      <t xml:space="preserve">should be included with the submission through the portal </t>
    </r>
    <r>
      <rPr>
        <u/>
        <sz val="11"/>
        <rFont val="Arial"/>
        <family val="2"/>
      </rPr>
      <t xml:space="preserve">and </t>
    </r>
    <r>
      <rPr>
        <sz val="11"/>
        <rFont val="Arial"/>
        <family val="2"/>
      </rPr>
      <t>mailed with the check, if applicable</t>
    </r>
    <r>
      <rPr>
        <b/>
        <sz val="11"/>
        <rFont val="Arial"/>
        <family val="2"/>
      </rPr>
      <t>.</t>
    </r>
  </si>
  <si>
    <t>LGSB Local Government Entity Portal</t>
  </si>
  <si>
    <r>
      <rPr>
        <b/>
        <sz val="11"/>
        <rFont val="Arial"/>
        <family val="2"/>
      </rPr>
      <t xml:space="preserve">Please follow all formatting requests when you see a </t>
    </r>
    <r>
      <rPr>
        <b/>
        <sz val="11"/>
        <color rgb="FFFF0000"/>
        <rFont val="Arial"/>
        <family val="2"/>
      </rPr>
      <t>comment triangle</t>
    </r>
    <r>
      <rPr>
        <b/>
        <sz val="11"/>
        <rFont val="Arial"/>
        <family val="2"/>
      </rPr>
      <t xml:space="preserve">* to ensure information will transfer into any linked schedules. </t>
    </r>
    <r>
      <rPr>
        <sz val="10"/>
        <rFont val="Arial"/>
        <family val="2"/>
      </rPr>
      <t xml:space="preserve"> </t>
    </r>
  </si>
  <si>
    <t>The Filing Fee Form is self-calculating if using this template.  Please be sure to update the contact information.</t>
  </si>
  <si>
    <t>A Balance Check form has been added for your convenience. You'll find it at the end of the workbook.  Review the form and if any of the amounts don't  balance, research and correct areas prior to the submission of the report.</t>
  </si>
  <si>
    <r>
      <rPr>
        <b/>
        <sz val="12"/>
        <rFont val="Arial"/>
        <family val="2"/>
      </rPr>
      <t xml:space="preserve">To hide worksheet tabs </t>
    </r>
    <r>
      <rPr>
        <sz val="12"/>
        <rFont val="Arial"/>
        <family val="2"/>
      </rPr>
      <t>you aren't using</t>
    </r>
    <r>
      <rPr>
        <sz val="10"/>
        <rFont val="Arial"/>
        <family val="2"/>
      </rPr>
      <t xml:space="preserve"> - right click on the tab name at the bottom of the worksheet and a drop-down box will appear.  Left click on "hide".  </t>
    </r>
    <r>
      <rPr>
        <b/>
        <sz val="10"/>
        <rFont val="Arial"/>
        <family val="2"/>
      </rPr>
      <t>DO NOT DELETE THE SHEET!</t>
    </r>
  </si>
  <si>
    <r>
      <rPr>
        <b/>
        <sz val="12"/>
        <rFont val="Arial"/>
        <family val="2"/>
      </rPr>
      <t>To hide a column</t>
    </r>
    <r>
      <rPr>
        <sz val="12"/>
        <rFont val="Arial"/>
        <family val="2"/>
      </rPr>
      <t xml:space="preserve"> </t>
    </r>
    <r>
      <rPr>
        <sz val="10"/>
        <rFont val="Arial"/>
        <family val="2"/>
      </rPr>
      <t>- right click on the column, it will become highlighted and a drop-down box will appear with options.  Left click on "hide".  To unhide a column, use the same steps except click on "unhide".</t>
    </r>
  </si>
  <si>
    <r>
      <t xml:space="preserve">Determine your major funds by downloading and completing the major fund calculator from the DOA/LGSB website.  You will need a trial balance and revenue and expediture report by fund in order to complete the major fund calculator.  Enter the assets + deferred outflows and liabilities + deferred inflows from the trial balance.  Enter revenues and expenditures.  If a fund qualifies as a major fund, YES will appear in Column O on the right hand side of the spreadsheet.  </t>
    </r>
    <r>
      <rPr>
        <b/>
        <sz val="10"/>
        <rFont val="Arial"/>
        <family val="2"/>
      </rPr>
      <t>The General Fund is always a major fund</t>
    </r>
    <r>
      <rPr>
        <sz val="10"/>
        <rFont val="Arial"/>
        <family val="2"/>
      </rPr>
      <t>.</t>
    </r>
  </si>
  <si>
    <t>011201</t>
  </si>
  <si>
    <t>010101</t>
  </si>
  <si>
    <t>010201</t>
  </si>
  <si>
    <t>010301</t>
  </si>
  <si>
    <t>010401</t>
  </si>
  <si>
    <t>010501</t>
  </si>
  <si>
    <t>010601</t>
  </si>
  <si>
    <t>010701</t>
  </si>
  <si>
    <t>010801</t>
  </si>
  <si>
    <t>014701</t>
  </si>
  <si>
    <t>021301</t>
  </si>
  <si>
    <t>011301</t>
  </si>
  <si>
    <t>021601</t>
  </si>
  <si>
    <t>011601</t>
  </si>
  <si>
    <t>024901</t>
  </si>
  <si>
    <t>014901</t>
  </si>
  <si>
    <t>025601</t>
  </si>
  <si>
    <t>015601</t>
  </si>
  <si>
    <t>022201</t>
  </si>
  <si>
    <t>012201</t>
  </si>
  <si>
    <t>021602</t>
  </si>
  <si>
    <t>020301</t>
  </si>
  <si>
    <t>025001</t>
  </si>
  <si>
    <t>015001</t>
  </si>
  <si>
    <t>024402</t>
  </si>
  <si>
    <t>014401</t>
  </si>
  <si>
    <t>021501</t>
  </si>
  <si>
    <t>011501</t>
  </si>
  <si>
    <t>023701</t>
  </si>
  <si>
    <t>013701</t>
  </si>
  <si>
    <t>021802</t>
  </si>
  <si>
    <t>011801</t>
  </si>
  <si>
    <t>023901</t>
  </si>
  <si>
    <t>013901</t>
  </si>
  <si>
    <t>020101</t>
  </si>
  <si>
    <t>022501</t>
  </si>
  <si>
    <t>012501</t>
  </si>
  <si>
    <t>024401</t>
  </si>
  <si>
    <t>020802</t>
  </si>
  <si>
    <t>025302</t>
  </si>
  <si>
    <t>015301</t>
  </si>
  <si>
    <t>021101</t>
  </si>
  <si>
    <t>011101</t>
  </si>
  <si>
    <t>020703</t>
  </si>
  <si>
    <t>024102</t>
  </si>
  <si>
    <t>014101</t>
  </si>
  <si>
    <t>020201</t>
  </si>
  <si>
    <t>020302</t>
  </si>
  <si>
    <t>025401</t>
  </si>
  <si>
    <t>015401</t>
  </si>
  <si>
    <t>022101</t>
  </si>
  <si>
    <t>012101</t>
  </si>
  <si>
    <t>022502</t>
  </si>
  <si>
    <t>021502</t>
  </si>
  <si>
    <t>025603</t>
  </si>
  <si>
    <t>021403</t>
  </si>
  <si>
    <t>011401</t>
  </si>
  <si>
    <t>022702</t>
  </si>
  <si>
    <t>012701</t>
  </si>
  <si>
    <t>023402</t>
  </si>
  <si>
    <t>013401</t>
  </si>
  <si>
    <t>023602</t>
  </si>
  <si>
    <t>013601</t>
  </si>
  <si>
    <t>020902</t>
  </si>
  <si>
    <t>010901</t>
  </si>
  <si>
    <t>023201</t>
  </si>
  <si>
    <t>013201</t>
  </si>
  <si>
    <t>024603</t>
  </si>
  <si>
    <t>014601</t>
  </si>
  <si>
    <t>022401</t>
  </si>
  <si>
    <t>012401</t>
  </si>
  <si>
    <t>024305</t>
  </si>
  <si>
    <t>014301</t>
  </si>
  <si>
    <t>020505</t>
  </si>
  <si>
    <t>022402</t>
  </si>
  <si>
    <t>023302</t>
  </si>
  <si>
    <t>013301</t>
  </si>
  <si>
    <t>021002</t>
  </si>
  <si>
    <t>011001</t>
  </si>
  <si>
    <t>025102</t>
  </si>
  <si>
    <t>015101</t>
  </si>
  <si>
    <t>024202</t>
  </si>
  <si>
    <t>014201</t>
  </si>
  <si>
    <t>024503</t>
  </si>
  <si>
    <t>014501</t>
  </si>
  <si>
    <t>021604</t>
  </si>
  <si>
    <t>020401</t>
  </si>
  <si>
    <t>022704</t>
  </si>
  <si>
    <t>023001</t>
  </si>
  <si>
    <t>013001</t>
  </si>
  <si>
    <t>021503</t>
  </si>
  <si>
    <t>024306</t>
  </si>
  <si>
    <t>011701</t>
  </si>
  <si>
    <t>011901</t>
  </si>
  <si>
    <t>012001</t>
  </si>
  <si>
    <t>012301</t>
  </si>
  <si>
    <t>012601</t>
  </si>
  <si>
    <t>012801</t>
  </si>
  <si>
    <t>012901</t>
  </si>
  <si>
    <t>013101</t>
  </si>
  <si>
    <t>013501</t>
  </si>
  <si>
    <t>013801</t>
  </si>
  <si>
    <t>014001</t>
  </si>
  <si>
    <t>014801</t>
  </si>
  <si>
    <t>023101</t>
  </si>
  <si>
    <t>024301</t>
  </si>
  <si>
    <t>020501</t>
  </si>
  <si>
    <t>020701</t>
  </si>
  <si>
    <t>020801</t>
  </si>
  <si>
    <t>020502</t>
  </si>
  <si>
    <t>023801</t>
  </si>
  <si>
    <t>025602</t>
  </si>
  <si>
    <t>020702</t>
  </si>
  <si>
    <t>022601</t>
  </si>
  <si>
    <t>022901</t>
  </si>
  <si>
    <t>023401</t>
  </si>
  <si>
    <t>024801</t>
  </si>
  <si>
    <t>024303</t>
  </si>
  <si>
    <t>024101</t>
  </si>
  <si>
    <t>021401</t>
  </si>
  <si>
    <t>023601</t>
  </si>
  <si>
    <t>022001</t>
  </si>
  <si>
    <t>025002</t>
  </si>
  <si>
    <t>020601</t>
  </si>
  <si>
    <t>022801</t>
  </si>
  <si>
    <t>022701</t>
  </si>
  <si>
    <t>025003</t>
  </si>
  <si>
    <t>024201</t>
  </si>
  <si>
    <t>021001</t>
  </si>
  <si>
    <t>025301</t>
  </si>
  <si>
    <t>024304</t>
  </si>
  <si>
    <t>020503</t>
  </si>
  <si>
    <t>020803</t>
  </si>
  <si>
    <t>021402</t>
  </si>
  <si>
    <t>022102</t>
  </si>
  <si>
    <t>022301</t>
  </si>
  <si>
    <t>024501</t>
  </si>
  <si>
    <t>025201</t>
  </si>
  <si>
    <t>015201</t>
  </si>
  <si>
    <t>020901</t>
  </si>
  <si>
    <t>020504</t>
  </si>
  <si>
    <t>021701</t>
  </si>
  <si>
    <t>025402</t>
  </si>
  <si>
    <t>025101</t>
  </si>
  <si>
    <t>021901</t>
  </si>
  <si>
    <t>020102</t>
  </si>
  <si>
    <t>020202</t>
  </si>
  <si>
    <t>021603</t>
  </si>
  <si>
    <t>024601</t>
  </si>
  <si>
    <t>023301</t>
  </si>
  <si>
    <t>021404</t>
  </si>
  <si>
    <t>025303</t>
  </si>
  <si>
    <t>020704</t>
  </si>
  <si>
    <t>025304</t>
  </si>
  <si>
    <t>024602</t>
  </si>
  <si>
    <t>022002</t>
  </si>
  <si>
    <t>024103</t>
  </si>
  <si>
    <t>024502</t>
  </si>
  <si>
    <t>021302</t>
  </si>
  <si>
    <t>022703</t>
  </si>
  <si>
    <t>021102</t>
  </si>
  <si>
    <t>021902</t>
  </si>
  <si>
    <t>023603</t>
  </si>
  <si>
    <t>022802</t>
  </si>
  <si>
    <t>022403</t>
  </si>
  <si>
    <t>022302</t>
  </si>
  <si>
    <t>024104</t>
  </si>
  <si>
    <t>025103</t>
  </si>
  <si>
    <t>023102</t>
  </si>
  <si>
    <t>024001</t>
  </si>
  <si>
    <t>022803</t>
  </si>
  <si>
    <t>023702</t>
  </si>
  <si>
    <t>022804</t>
  </si>
  <si>
    <t>024702</t>
  </si>
  <si>
    <t>021605</t>
  </si>
  <si>
    <t>024604</t>
  </si>
  <si>
    <t>022202</t>
  </si>
  <si>
    <t>025501</t>
  </si>
  <si>
    <t>015501</t>
  </si>
  <si>
    <t>021405</t>
  </si>
  <si>
    <t>023501</t>
  </si>
  <si>
    <t>EntityType</t>
  </si>
  <si>
    <t>EntityName</t>
  </si>
  <si>
    <t>EntityNumber</t>
  </si>
  <si>
    <t>COUNTIES</t>
  </si>
  <si>
    <t>Anaconda-Deer Lodge County</t>
  </si>
  <si>
    <t>Beaverhead County</t>
  </si>
  <si>
    <t>Big Horn County</t>
  </si>
  <si>
    <t>Blaine County</t>
  </si>
  <si>
    <t>Broadwater County</t>
  </si>
  <si>
    <t>Butte-Silver Bow County</t>
  </si>
  <si>
    <t>Carbon County</t>
  </si>
  <si>
    <t>Carter County</t>
  </si>
  <si>
    <t>Cascade County</t>
  </si>
  <si>
    <t>Chouteau County</t>
  </si>
  <si>
    <t>Custer County</t>
  </si>
  <si>
    <t>Daniels County</t>
  </si>
  <si>
    <t>Dawson County</t>
  </si>
  <si>
    <t>Fallon County</t>
  </si>
  <si>
    <t>Fergus County</t>
  </si>
  <si>
    <t>Flathead County</t>
  </si>
  <si>
    <t>Gallatin County</t>
  </si>
  <si>
    <t>Garfield County</t>
  </si>
  <si>
    <t>Glacier County</t>
  </si>
  <si>
    <t>Golden Valley County</t>
  </si>
  <si>
    <t>Granite County</t>
  </si>
  <si>
    <t>Hill County</t>
  </si>
  <si>
    <t>Jefferson County</t>
  </si>
  <si>
    <t>Judith Basin County</t>
  </si>
  <si>
    <t>Lake County</t>
  </si>
  <si>
    <t>Lewis &amp; Clark County</t>
  </si>
  <si>
    <t>Liberty County</t>
  </si>
  <si>
    <t>Lincoln County</t>
  </si>
  <si>
    <t>Madison County</t>
  </si>
  <si>
    <t>McCone County</t>
  </si>
  <si>
    <t>Meagher County</t>
  </si>
  <si>
    <t>Mineral County</t>
  </si>
  <si>
    <t>Missoula County</t>
  </si>
  <si>
    <t>Musselshell County</t>
  </si>
  <si>
    <t>Park County</t>
  </si>
  <si>
    <t>Petroleum County</t>
  </si>
  <si>
    <t>Phillips County</t>
  </si>
  <si>
    <t>Pondera County</t>
  </si>
  <si>
    <t>Powder River County</t>
  </si>
  <si>
    <t>Powell County</t>
  </si>
  <si>
    <t>Prairie County</t>
  </si>
  <si>
    <t>Ravalli County</t>
  </si>
  <si>
    <t>Richland County</t>
  </si>
  <si>
    <t>Roosevelt County</t>
  </si>
  <si>
    <t>Rosebud County</t>
  </si>
  <si>
    <t>Sanders County</t>
  </si>
  <si>
    <t>Sheridan County</t>
  </si>
  <si>
    <t>Stillwater County</t>
  </si>
  <si>
    <t>Sweet Grass County</t>
  </si>
  <si>
    <t>Teton County</t>
  </si>
  <si>
    <t>Toole County</t>
  </si>
  <si>
    <t>Treasure County</t>
  </si>
  <si>
    <t>Valley County</t>
  </si>
  <si>
    <t>Wheatland County</t>
  </si>
  <si>
    <t>Wibaux County</t>
  </si>
  <si>
    <t>Yellowstone County</t>
  </si>
  <si>
    <t>CITIES</t>
  </si>
  <si>
    <t>City of Baker</t>
  </si>
  <si>
    <t>City of Belgrade</t>
  </si>
  <si>
    <t>City of Big Timber</t>
  </si>
  <si>
    <t>City of Billings</t>
  </si>
  <si>
    <t>City of Boulder</t>
  </si>
  <si>
    <t>City of Bozeman</t>
  </si>
  <si>
    <t>City of Chinook</t>
  </si>
  <si>
    <t>City of Choteau</t>
  </si>
  <si>
    <t>City of Colstrip</t>
  </si>
  <si>
    <t>City of Columbia Falls</t>
  </si>
  <si>
    <t>City of Columbus</t>
  </si>
  <si>
    <t>City of Conrad</t>
  </si>
  <si>
    <t>City of Cut Bank</t>
  </si>
  <si>
    <t>City of Deer Lodge</t>
  </si>
  <si>
    <t>City of Dillon</t>
  </si>
  <si>
    <t>City of East Helena</t>
  </si>
  <si>
    <t>City of Forsyth</t>
  </si>
  <si>
    <t>City of Fort Benton</t>
  </si>
  <si>
    <t>City of Glasgow</t>
  </si>
  <si>
    <t>City of Glendive</t>
  </si>
  <si>
    <t>City of Great Falls</t>
  </si>
  <si>
    <t>City of Hamilton</t>
  </si>
  <si>
    <t>City of Hardin</t>
  </si>
  <si>
    <t>City of Harlem</t>
  </si>
  <si>
    <t>City of Harlowton</t>
  </si>
  <si>
    <t>City of Havre</t>
  </si>
  <si>
    <t>City of Helena</t>
  </si>
  <si>
    <t>City of Kalispell</t>
  </si>
  <si>
    <t>City of Laurel</t>
  </si>
  <si>
    <t>City of Lewistown</t>
  </si>
  <si>
    <t>City of Libby</t>
  </si>
  <si>
    <t>City of Livingston</t>
  </si>
  <si>
    <t>City of Malta</t>
  </si>
  <si>
    <t>City of Miles City</t>
  </si>
  <si>
    <t>City of Missoula</t>
  </si>
  <si>
    <t>City of Plentywood</t>
  </si>
  <si>
    <t>City of Polson</t>
  </si>
  <si>
    <t>City of Poplar</t>
  </si>
  <si>
    <t>City of Red Lodge</t>
  </si>
  <si>
    <t>City of Ronan</t>
  </si>
  <si>
    <t>City of Roundup</t>
  </si>
  <si>
    <t>City of Scobey</t>
  </si>
  <si>
    <t>City of Shelby</t>
  </si>
  <si>
    <t>City of Sidney</t>
  </si>
  <si>
    <t>City of Thompson Falls</t>
  </si>
  <si>
    <t>City of Three Forks</t>
  </si>
  <si>
    <t>City of Townsend</t>
  </si>
  <si>
    <t>City of Troy</t>
  </si>
  <si>
    <t>City of White Sulphur Springs</t>
  </si>
  <si>
    <t>City of Whitefish</t>
  </si>
  <si>
    <t>City of Wolf Point</t>
  </si>
  <si>
    <t>TOWNS</t>
  </si>
  <si>
    <t>Town of Alberton</t>
  </si>
  <si>
    <t>Town of Bainville</t>
  </si>
  <si>
    <t>Town of Bearcreek</t>
  </si>
  <si>
    <t>Town of Belt</t>
  </si>
  <si>
    <t>Town of Big Sandy</t>
  </si>
  <si>
    <t>Town of Bridger</t>
  </si>
  <si>
    <t>Town of Broadus</t>
  </si>
  <si>
    <t>Town of Broadview</t>
  </si>
  <si>
    <t>Town of Cascade</t>
  </si>
  <si>
    <t>Town of Chester</t>
  </si>
  <si>
    <t>Town of Circle</t>
  </si>
  <si>
    <t>Town of Clyde Park</t>
  </si>
  <si>
    <t>Town of Culbertson</t>
  </si>
  <si>
    <t>Town of Darby</t>
  </si>
  <si>
    <t>Town of Denton</t>
  </si>
  <si>
    <t>Town of Dodson</t>
  </si>
  <si>
    <t>Town of Drummond</t>
  </si>
  <si>
    <t>Town of Dutton</t>
  </si>
  <si>
    <t>Town of Ekalaka</t>
  </si>
  <si>
    <t>Town of Ennis</t>
  </si>
  <si>
    <t>Town of Eureka</t>
  </si>
  <si>
    <t>Town of Fairfield</t>
  </si>
  <si>
    <t>Town of Fairview</t>
  </si>
  <si>
    <t>Town of Flaxville</t>
  </si>
  <si>
    <t>Town of Fort Peck</t>
  </si>
  <si>
    <t>Town of Froid</t>
  </si>
  <si>
    <t>Town of Fromberg</t>
  </si>
  <si>
    <t>Town of Geraldine</t>
  </si>
  <si>
    <t>Town of Grass Range</t>
  </si>
  <si>
    <t>Town of Hingham</t>
  </si>
  <si>
    <t>Town of Hobson</t>
  </si>
  <si>
    <t>Town of Hot Springs</t>
  </si>
  <si>
    <t>Town of Hysham</t>
  </si>
  <si>
    <t>Town of Ismay</t>
  </si>
  <si>
    <t>Town of Joliet</t>
  </si>
  <si>
    <t>Town of Jordan</t>
  </si>
  <si>
    <t>Town of Judith Gap</t>
  </si>
  <si>
    <t>Town of Kevin</t>
  </si>
  <si>
    <t>Town of Lavina</t>
  </si>
  <si>
    <t>Town of Lima</t>
  </si>
  <si>
    <t>Town of Lodge Grass</t>
  </si>
  <si>
    <t>Town of Manhattan</t>
  </si>
  <si>
    <t>Town of Medicine Lake</t>
  </si>
  <si>
    <t>Town of Melstone</t>
  </si>
  <si>
    <t>Town of Moore</t>
  </si>
  <si>
    <t>Town of Nashua</t>
  </si>
  <si>
    <t>Town of Neihart</t>
  </si>
  <si>
    <t>Town of Opheim</t>
  </si>
  <si>
    <t>Town of Outlook</t>
  </si>
  <si>
    <t>Town of Philipsburg</t>
  </si>
  <si>
    <t>Town of Pinesdale</t>
  </si>
  <si>
    <t>Town of Plains</t>
  </si>
  <si>
    <t>Town of Plevna</t>
  </si>
  <si>
    <t>Town of Rexford</t>
  </si>
  <si>
    <t>Town of Richey</t>
  </si>
  <si>
    <t>Town of Ryegate</t>
  </si>
  <si>
    <t>Town of Saco</t>
  </si>
  <si>
    <t>Town of Sheridan</t>
  </si>
  <si>
    <t>Town of St. Ignatius</t>
  </si>
  <si>
    <t>Town of Stanford</t>
  </si>
  <si>
    <t>Town of Stevensville</t>
  </si>
  <si>
    <t>Town of Sunburst</t>
  </si>
  <si>
    <t>Town of Superior</t>
  </si>
  <si>
    <t>Town of Terry</t>
  </si>
  <si>
    <t>Town of Twin Bridges</t>
  </si>
  <si>
    <t>Town of Valier</t>
  </si>
  <si>
    <t>Town of Virginia City</t>
  </si>
  <si>
    <t>Town of Walkerville</t>
  </si>
  <si>
    <t>Town of West Yellowstone</t>
  </si>
  <si>
    <t>Town of Westby</t>
  </si>
  <si>
    <t>Town of Whitehall</t>
  </si>
  <si>
    <t>Town of Wibaux</t>
  </si>
  <si>
    <t>Town of Winifred</t>
  </si>
  <si>
    <t>Town of Winnett</t>
  </si>
  <si>
    <r>
      <t xml:space="preserve">**If no filing fee is owed, you </t>
    </r>
    <r>
      <rPr>
        <b/>
        <u/>
        <sz val="11"/>
        <color rgb="FF0070C0"/>
        <rFont val="Arial"/>
        <family val="2"/>
      </rPr>
      <t>must</t>
    </r>
    <r>
      <rPr>
        <b/>
        <sz val="11"/>
        <color rgb="FF0070C0"/>
        <rFont val="Arial"/>
        <family val="2"/>
      </rPr>
      <t xml:space="preserve"> complete Part II to determine if an audit is required.  </t>
    </r>
    <r>
      <rPr>
        <b/>
        <i/>
        <u/>
        <sz val="11"/>
        <color rgb="FF0070C0"/>
        <rFont val="Arial"/>
        <family val="2"/>
      </rPr>
      <t>Please</t>
    </r>
    <r>
      <rPr>
        <b/>
        <sz val="11"/>
        <color rgb="FF0070C0"/>
        <rFont val="Arial"/>
        <family val="2"/>
      </rPr>
      <t xml:space="preserve"> ensure a copy of  the completed </t>
    </r>
    <r>
      <rPr>
        <b/>
        <i/>
        <sz val="11"/>
        <color rgb="FF0070C0"/>
        <rFont val="Arial"/>
        <family val="2"/>
      </rPr>
      <t>Determination of Filing Fee &amp; Audit Requirement</t>
    </r>
    <r>
      <rPr>
        <b/>
        <sz val="11"/>
        <color rgb="FF0070C0"/>
        <rFont val="Arial"/>
        <family val="2"/>
      </rPr>
      <t xml:space="preserve"> form is either included in your Annual Financial Report (AFR) or if not, a completed copy of the form is uploaded along with your AFR in the portal to ensure we enter the correct amount of adjusted debt proceeds in our system.</t>
    </r>
  </si>
  <si>
    <r>
      <rPr>
        <b/>
        <u/>
        <sz val="12"/>
        <rFont val="Arial"/>
        <family val="2"/>
      </rPr>
      <t>If there is an amount listed in BOX #1 of the Determination of Filing Fee Form (page 2 of 2),</t>
    </r>
    <r>
      <rPr>
        <sz val="12"/>
        <rFont val="Arial"/>
        <family val="2"/>
      </rPr>
      <t xml:space="preserve"> please include a check or warrant for that amount, made payable to "DOA Local Government Services Bureau" in the amount of the required fee.</t>
    </r>
  </si>
  <si>
    <t xml:space="preserve">FEE REQUIREMENT:  As provided by 2-7-514, MCA, each local government required to have an audit under 2-7-503, MCA, shall pay an annual filing fee to the department; the fee schedule must be based upon the local government's annual revenue amounts.  Administrative Rule 2.4.402 defines "revenues" as all receipts or inflows of resources of a local government entity from any source excluding the proceeds from bond issuances and other long-term debt not received from state or federal sources. 
AUDIT REQUIREMENT:   As provided by 2-7-503, MCA, each local government  receiving revenue or financial assistance in excess of $1,000,000, regardless of the source of revenue or financial assistance, must have an audit. "Financial Assistance" including assistance provided by a federal, state, or local government entity in the form of loans and loan guarantees.                                                                                                                                                                   Part II - Determination of Audit Requirement. Loan proceeds received in the fiscal year that were used to refinance (payoff) existing debt will not be considered as "Financial Assistance" when determining the current audit requirement. </t>
  </si>
  <si>
    <t>REVISED 5-2025 V1</t>
  </si>
  <si>
    <r>
      <rPr>
        <b/>
        <sz val="11"/>
        <color rgb="FFFF0000"/>
        <rFont val="Calibri"/>
        <family val="2"/>
        <scheme val="minor"/>
      </rPr>
      <t>If total revenues are equal to or less than $1,000,000</t>
    </r>
    <r>
      <rPr>
        <sz val="11"/>
        <color rgb="FFFF0000"/>
        <rFont val="Calibri"/>
        <family val="2"/>
        <scheme val="minor"/>
      </rPr>
      <t>,</t>
    </r>
    <r>
      <rPr>
        <sz val="11"/>
        <color theme="1"/>
        <rFont val="Calibri"/>
        <family val="2"/>
        <scheme val="minor"/>
      </rPr>
      <t xml:space="preserve"> no filing fee is required to be paid.  However, your entity may be subject to audit requirements as determined in Part II or required by other agencies.                                                                                                  </t>
    </r>
    <r>
      <rPr>
        <b/>
        <sz val="11"/>
        <color rgb="FFFF0000"/>
        <rFont val="Calibri"/>
        <family val="2"/>
        <scheme val="minor"/>
      </rPr>
      <t>Review Part II</t>
    </r>
    <r>
      <rPr>
        <sz val="11"/>
        <color theme="1"/>
        <rFont val="Calibri"/>
        <family val="2"/>
        <scheme val="minor"/>
      </rPr>
      <t xml:space="preserve"> below to determine if there is an audit requirement. Manually subtract proceeds of debt received to refinance an existing debt to exclude from audit determination.
</t>
    </r>
    <r>
      <rPr>
        <b/>
        <sz val="11"/>
        <color rgb="FFFF0000"/>
        <rFont val="Calibri"/>
        <family val="2"/>
        <scheme val="minor"/>
      </rPr>
      <t>If total revenues plus adjusted debt proceeds exceeds $1,000,000</t>
    </r>
    <r>
      <rPr>
        <sz val="11"/>
        <color rgb="FFFF0000"/>
        <rFont val="Calibri"/>
        <family val="2"/>
        <scheme val="minor"/>
      </rPr>
      <t xml:space="preserve">, </t>
    </r>
    <r>
      <rPr>
        <sz val="11"/>
        <rFont val="Calibri"/>
        <family val="2"/>
        <scheme val="minor"/>
      </rPr>
      <t xml:space="preserve">your entity will be subject to audit requirements. </t>
    </r>
  </si>
  <si>
    <r>
      <rPr>
        <b/>
        <sz val="12"/>
        <color rgb="FFFF0000"/>
        <rFont val="Calibri"/>
        <family val="2"/>
        <scheme val="minor"/>
      </rPr>
      <t>If this amount exceeds $1,000,000</t>
    </r>
    <r>
      <rPr>
        <b/>
        <sz val="12"/>
        <color theme="1"/>
        <rFont val="Calibri"/>
        <family val="2"/>
        <scheme val="minor"/>
      </rPr>
      <t>, you are required to have an audit for the fiscal year.</t>
    </r>
  </si>
  <si>
    <r>
      <t xml:space="preserve">1.  A </t>
    </r>
    <r>
      <rPr>
        <b/>
        <u/>
        <sz val="11"/>
        <rFont val="Arial"/>
        <family val="2"/>
      </rPr>
      <t>PDF Version</t>
    </r>
    <r>
      <rPr>
        <b/>
        <sz val="11"/>
        <rFont val="Arial"/>
        <family val="2"/>
      </rPr>
      <t xml:space="preserve"> </t>
    </r>
    <r>
      <rPr>
        <sz val="11"/>
        <rFont val="Arial"/>
        <family val="2"/>
      </rPr>
      <t>of this report should be submitted.  How to? - Within the Excel program use the "save as .pdf" option.</t>
    </r>
  </si>
  <si>
    <r>
      <t xml:space="preserve">Page 14:  </t>
    </r>
    <r>
      <rPr>
        <sz val="10"/>
        <rFont val="Arial"/>
        <family val="2"/>
      </rPr>
      <t>Line 3 - the date will auto populate from the cover page (Fiscal Year Ended June 30, 20XX).  Additionally, operating statements within the report will have the date entered automatically.  Input the beginning and ending dates in cells C58, C60 (beginning) and C61 (ending).</t>
    </r>
  </si>
  <si>
    <t>FISCAL YEAR ENDING JUNE 30, 2025</t>
  </si>
  <si>
    <t>FYE 2025</t>
  </si>
  <si>
    <t>DEPR. FYE 2025</t>
  </si>
  <si>
    <t>The certification can be a pdf, or scanned document as long as it is legible. It should also be sent via email to LGSPortalRegistration@mt.gov.</t>
  </si>
  <si>
    <t>Check that the report is in balance per fund, by fund type and in total.</t>
  </si>
  <si>
    <t>Verify that the Government-wide Statements are included and in balance.</t>
  </si>
  <si>
    <t>Double check that the filing fee form has been completed. If a payment is owed, remember to mail a copy of the fiing fee form with the check.</t>
  </si>
  <si>
    <t>Convert the report  and filing fee document to a pdf format and submit the documents through the LGSB portal - see the website for instructions.</t>
  </si>
  <si>
    <t xml:space="preserve">Make sure that there is a detailed closing Trial Balance to submit as a separate Excel document. Submit this through the LGSB portal or via email. </t>
  </si>
  <si>
    <t xml:space="preserve">    The preferred method is via the portal, but if unable to do so, the email address is LGSPortalRegistration@mt.gov. </t>
  </si>
  <si>
    <t>A PDF version of this report should be submitted via the Local Government Service Bureau Portal - 
see website for instructions (https://sfsd.mt.gov/LGSB/LGSPortal/index)/</t>
  </si>
  <si>
    <t>Notes should include at minimum: capital assets by category for governmental and proprietary funds; long-term debt by loan purpose; a breakdown of interfund loans; investment information; 
excess of expenditures over budget by fund; a description of prior period adjustments; fund balance classifications; and OPEB.</t>
  </si>
  <si>
    <t>The reconciliation of governmental funds to the government-wide statement of net position and the reconciliation of the statement of revenues, expenditures and changes in fund balance 
to the government-wide statement of activities should be included.</t>
  </si>
  <si>
    <r>
      <t xml:space="preserve">A </t>
    </r>
    <r>
      <rPr>
        <b/>
        <sz val="10"/>
        <rFont val="Arial"/>
        <family val="2"/>
      </rPr>
      <t>schedule of Federal/State Grants, Entitlements and Shared Revenues</t>
    </r>
    <r>
      <rPr>
        <sz val="10"/>
        <rFont val="Arial"/>
        <family val="2"/>
      </rPr>
      <t xml:space="preserve"> must be included that details all intergovernmental revenues received from federal and state sources.  
This information must include the federal or state agency and the amount received.  This information can be provided by attaching a software generated report of all BARS Chart of Account 
Revenues between 330000 and 339999 or an audited SEFA (A-133 Schedule of Federal Expenditures) if applicable.</t>
    </r>
  </si>
  <si>
    <t>Government-wide, Proprietary, and Fiduciary Fund Financial Statements</t>
  </si>
  <si>
    <t>The government-wide, proprietary fund, and fiduciary fund financial statements are reported using the economic resources measurement focus and the accrual basis of accounting.  Revenues are recorded when earned and expenses are recorded when a liability is incurred, regardless of the timing of related cash flows.  Property taxes are recognized as revenues in the year for which they are levied.  Grants and similar items are recognized as revenue as soon as all eligibility requirements imposed by the provider have been met.</t>
  </si>
  <si>
    <t>Governmental Fund Financial Statements</t>
  </si>
  <si>
    <t>Governmental fund financial statements are reported using the current financial resources measurement focus and the modified accrual basis of accounting.  Revenues are recognized as soon as they are realizable, measurable, earned, and available.  Revenues are considered realizable when it is probable the amount will be collected.  Revenue is considered measureable and realizable if the precise amount is known because the transaction is completed, or if there is enough information to provide a reasonable estimate of the net realizable revenue to be received.   Revenue is considered to have been earned when the exchange of the goods or services has taken place.  Revenue is considered to be available if it is collectible within the current period or soon enough thereafter, to pay liabilities of the current period.  For this purpose, the government considers revenue available if it is expected to be collected within 60 days of the end of the current fiscal period.  Expenditures generally are recorded when a liability is incurred, as under accrual accounting.  However, debt service expenditures as well as expenditures related to compensated absences, claims, and judgments are recorded only when payment is due.</t>
  </si>
  <si>
    <t>The financial statements have been prepared in accordance with accounting principles generally accepted as applied to governmental units. The Governmental Accounting Standards Board (GASB) is the accepted standard-setting body for governmental accounting and financial reporting principles. Pronouncements adopted in the fiscal year ending June 30, 2021, and all reporting periods subsequent, are described below.</t>
  </si>
  <si>
    <t xml:space="preserve">GASB Statement No. 100- Accounting Changes and Error Corrections.  This Statement prescribes the accounting and financial reporting for 
1) each type of accounting change and 2) error corrections. It requires that a) changes in accounting principles and error corrections be
reported retroactively by restating prior periods, b)changes to or within the financial reporting entity be reported by adjusting beginning 
balances of the current period, and c) changes in accounting estimates be reported prospectively by recognizing the change in the current
period.  The Statement also requires the aggregate amount of adjustments to and restatement of beginning net position, fund balance,
or fund net position, as applicable, be displayed by reporting unit in the financial statements.  GASB 100 is effective for for entities with a 
fiscal year ending June 30, 2024, or later. </t>
  </si>
  <si>
    <t xml:space="preserve">GASB Statement No. 101- Compensated Absences. This Statement requires that liabilities for compensated absences be recognized for 
1) leave that has not been used and 2)leave that has been used but not yet paid in cash or settled through noncash means.  A liability
should be recognized for leave that has not been used if (a) the leave is attributable to services already rendered, (b) the leave 
accumulates, and (c) the leave is more likely than not to be used for time off or otherwise paid in cash or settled through noncash means.
Additionally, the Statement requires that a liability for certain types of compensated absences - including parental leave, military leave,
and jury duty leave - not be recognized unti lthe leave commences. This statement also rquires that a liability for specific types of 
compensated absences not be recognized until the leave is used.  GASB 101 is effective for fiscal years beginning after December 15, 2023. </t>
  </si>
  <si>
    <t>Government-wide and Fund Financial statements</t>
  </si>
  <si>
    <t>The government-wide financial statements, Statement of Net position and Statement of Activities,  report information on all of the nonfiduciary activities of the primary government and its component units.  For the most part, the effect of interfund activity has been removed from these statements.  Governmental activities, which normally are supported by fees, taxes and intergovernmental revenues, are reported separately from business-type activities, which rely to a significant extent on fees and charges for support.  Likewise, the primary government is reported separately from certain legally separate component units for which the primary government is financially accountable.</t>
  </si>
  <si>
    <t xml:space="preserve">The Statement of Activities demonstrates the degree to whichprogram revenues offset the direct expenses of a given function or segment.  Direct expenses are those that are clearly identifiable with a specific function.  Program revenues include: 1) charges to customers who purchase, use, or directly benefit from goods, services, or privileges provided by a given function; and 2) grants and contributions that are restricted to meeting the operational or capital requirements of a particular function.  Taxes and other items not meeting the definition of program revenues are reported as general revenues. </t>
  </si>
  <si>
    <t>Measurement Focus, Basis of Accounting, and Financial Statement Presentation</t>
  </si>
  <si>
    <t>The major revenue sources considered susceptible to accrual are property taxes, natural resource and fuel taxes, licenses and permits, interest and certain federal revenues (reimbursable grants and U.S. mineral royalties)and so have been recognized as revenues of the current period.  Only the portion of special assessments receivable due within the current fiscal period is considered to be susceptible to accrual as revenue of the current period.  All other revenue items are considered to be measurable and available only when cash is received by the government.  Taxes and assessments receivable remaining uncollected at year end are offset by deferred tax/assessment revenue, a deferred inflow of resources, since they are not available to pay liabilities of the current period. Any revenue (not accrued) is considered to be measurable and available when the cash is received.</t>
  </si>
  <si>
    <t>Major Fund - ________________________________________________________________________________________</t>
  </si>
  <si>
    <t>Measurement Focus, Basis of Accounting, and Financial Statement Presentation - continued</t>
  </si>
  <si>
    <t>SUMMARY OF SIGNIFICANT ACCOUNTING POLICIES - continued</t>
  </si>
  <si>
    <r>
      <rPr>
        <b/>
        <u/>
        <sz val="10"/>
        <rFont val="Arial"/>
        <family val="2"/>
      </rPr>
      <t>General Fund</t>
    </r>
    <r>
      <rPr>
        <sz val="10"/>
        <rFont val="Arial"/>
        <family val="2"/>
      </rPr>
      <t xml:space="preserve"> - This is the government's primary operating fund.  It accounts for all financial resources of the general government, except those required to be accounted for in another fund.</t>
    </r>
  </si>
  <si>
    <r>
      <rPr>
        <b/>
        <u/>
        <sz val="10"/>
        <rFont val="Arial"/>
        <family val="2"/>
      </rPr>
      <t>Fiduciary Funds</t>
    </r>
    <r>
      <rPr>
        <sz val="10"/>
        <rFont val="Arial"/>
        <family val="2"/>
      </rPr>
      <t xml:space="preserve"> - Used to account for assets held by the government in a trustee capacity or as an agent for individuals, private organizations, or other governments. These assets cannot be used  to support the government's own programs.</t>
    </r>
  </si>
  <si>
    <r>
      <rPr>
        <b/>
        <u/>
        <sz val="10"/>
        <rFont val="Arial"/>
        <family val="2"/>
      </rPr>
      <t>Proprietary funds</t>
    </r>
    <r>
      <rPr>
        <sz val="10"/>
        <rFont val="Arial"/>
        <family val="2"/>
      </rPr>
      <t xml:space="preserve"> - include Enterprise and Internal Service funds. </t>
    </r>
  </si>
  <si>
    <t>other governments, on a cost recovery basis.</t>
  </si>
  <si>
    <t xml:space="preserve">Internal Service Funds - These funds account for services provided by the government to its various departments or agencies or to </t>
  </si>
  <si>
    <t xml:space="preserve">Enterprise funds are use to account for operations where the primary intent of  the government is to finance or recover costs primarily 
</t>
  </si>
  <si>
    <t xml:space="preserve">through user charges. The primary focus of fee revenues charged by enterprise funds is users outside of the primary government. </t>
  </si>
  <si>
    <r>
      <rPr>
        <b/>
        <sz val="10"/>
        <rFont val="Arial"/>
        <family val="2"/>
      </rPr>
      <t>Proprietary Activity Accounting and Financial Reporting</t>
    </r>
    <r>
      <rPr>
        <sz val="10"/>
        <rFont val="Arial"/>
        <family val="2"/>
      </rPr>
      <t>.  Proprietary funds distinguish operating revenues and expenses from nonoperating items.  Operating revenues and expenses generally result from providing services and producing and delivering goods in connection with a proprietary fund's principal ongoing operations.  The principal operating revenues of the enterprise funds and the government's internal service funds are charges to customer for services provided.  Operating expenses for enterprise funds and internal service funds include the cost of providing such services and the depreciation of capital assets.  All revenues and expenses not meeting this definition are reported as nonoperating revenues and expenses.</t>
    </r>
  </si>
  <si>
    <t>Assets, Deferred Outflows of Resources, Liabilities, Deferred Outflows of Resources, and Fund Balance/Net Position</t>
  </si>
  <si>
    <t>Assets, Deferred Outflows of Resources, Liabilities, Deferred Outflows of Resources, and Fund Balance/Net Position - continued</t>
  </si>
  <si>
    <t>Compensated Absences</t>
  </si>
  <si>
    <t>Bond Discounts/Premiums/Issuance Costs</t>
  </si>
  <si>
    <t>Net Position significantly impacted by Deferred Outflows or Deferred Inflows of Resources.</t>
  </si>
  <si>
    <t>Right-to-Use Liabilities</t>
  </si>
  <si>
    <t xml:space="preserve">Cash/Cash Equivalents </t>
  </si>
  <si>
    <t>Receivables and Payables</t>
  </si>
  <si>
    <t>Inventories and Prepaid Items</t>
  </si>
  <si>
    <t>Restricted Assets</t>
  </si>
  <si>
    <t>Capital Assets</t>
  </si>
  <si>
    <t>Deferred Outflows, Deferred inflows, and Unearned Revenue</t>
  </si>
  <si>
    <t>Deferred outflow of resources is a financial statement element. A deferred outflow of resources is a consumption of net position by the government that is applicable to a future reporting period.  A deferred inflow of resources is an acquisition of net position by the government that is applicable to a future reporting period. Additionally, deferred inflows may include financial transactions related to unavailable revenue on the governmental fund financial statements. Unavailable revenue is reported when assets are recognized, but those assets are not considered available to pay liabilities of the current period.Unearned revenue, which is neither a deferred outflow of resources nor a deferred inflow of resources; is recongized as a liability on government-wide, governmental, and proprietary fund financial statements. 
The government-wide statement of net position, proprietary fund statement of net position, and governmental fund balance sheet report a separate section for deferred outflows of resources.  Deferred outflows of resources may be disclosed on the face of the financial statements, in the notes to the financial statements, or a combination of both.</t>
  </si>
  <si>
    <t>Leases and Subscription-Based Information Technology Arrangements (SBITAs) are contracts that convey control of the right to use another</t>
  </si>
  <si>
    <t>entity's nonfinancial asset (leases) or Information Technology hardware and software, alone or in combination with tangible capital assets for</t>
  </si>
  <si>
    <t>a period of time in an exchange or exchange-like transaction.</t>
  </si>
  <si>
    <t>Certain payments are evaluated to determine if they should be included in the measurement of the lease or subscription liabilities,</t>
  </si>
  <si>
    <t xml:space="preserve">including those payments that require a determination of whether they are reasonably certain of being made, such as residual value </t>
  </si>
  <si>
    <t xml:space="preserve">guarantees, purchase options, payments for termination penalties, and other payments. </t>
  </si>
  <si>
    <t xml:space="preserve">As required by State law, the Local Government allows for employees to accumulate earned but unused vacation and sick leave benefits.  Unused vacation leave benefits are 100 percent payable upon termination and 1/4 of unused sick leave benefits are payable upon termination.  Such amounts are reported as liabilities in the appropriate governmental or business-type activity in the government wide statements.  Vested or accumulated leave for proprietary funds is recorded as an expense and liability of those funds in the fund financial statements.  For governmental funds, the liability is not expected to be liquidated with current financial resources. The expense and liability for the governmental funds is reported only on the government-wide  financial statements. </t>
  </si>
  <si>
    <t>Fund Balance/Net Position</t>
  </si>
  <si>
    <t>Verify that the beginning balances equal the prior year audit ending balances, or prior year annual financial report ending balances.</t>
  </si>
  <si>
    <t>Net pension asset</t>
  </si>
  <si>
    <t xml:space="preserve">   Net pension liability</t>
  </si>
  <si>
    <t>(Expense)</t>
  </si>
  <si>
    <t>Revenue</t>
  </si>
  <si>
    <t>Total net position - July 1, 2024 as previously reported</t>
  </si>
  <si>
    <t>Total net position - June 30, 2025</t>
  </si>
  <si>
    <t>Funds no longer considered "Major" will be tagged as "Formerly Major Fund" for the FY25 reporting cycle.</t>
  </si>
  <si>
    <t>Fund balances - June 30, 2024, as previously reported</t>
  </si>
  <si>
    <t>Change within financial reporting entity (major to nonmajor fund)</t>
  </si>
  <si>
    <t>Change to financial reporting entity (discrete to blended CU)</t>
  </si>
  <si>
    <t>Error correction(s)</t>
  </si>
  <si>
    <t>Fund balances - June 30, 2025</t>
  </si>
  <si>
    <t>Major funds</t>
  </si>
  <si>
    <t>Note for presentation - if this is the only adjustment to the financial statements, the fund balance as previously reported and fund balance as adjusted will equal. Still need to add the adjustment row to clearly identify the change in column structure.</t>
  </si>
  <si>
    <t>Change within financial reporting entity (nonmajor to major fund)</t>
  </si>
  <si>
    <t>flip the language if reclassifying from blended to discrete</t>
  </si>
  <si>
    <t>delete this row if  it doesn't apply</t>
  </si>
  <si>
    <t xml:space="preserve">Formerly </t>
  </si>
  <si>
    <t>Discrete CU</t>
  </si>
  <si>
    <t>Former</t>
  </si>
  <si>
    <t>CU</t>
  </si>
  <si>
    <t xml:space="preserve">     Former CU (insert name)</t>
  </si>
  <si>
    <t xml:space="preserve">     Formerly Discrete CU (insert name)</t>
  </si>
  <si>
    <t>Change in accounting principal (GASB101)</t>
  </si>
  <si>
    <t>Error correction</t>
  </si>
  <si>
    <t>Fund Balances, July 1, 2024 as adjusted or restated</t>
  </si>
  <si>
    <t>Major--&gt; Nonmajor</t>
  </si>
  <si>
    <t>Discrete--&gt; Blended</t>
  </si>
  <si>
    <t>Reporting Units Affected by Adjustments to and Restatements of Beginning Balances</t>
  </si>
  <si>
    <t>Government-Wide</t>
  </si>
  <si>
    <t xml:space="preserve">Nonmajor Governmental </t>
  </si>
  <si>
    <t>Change from major to nonmajor fund</t>
  </si>
  <si>
    <t>Change in reporting entity (discrete to blended CU)</t>
  </si>
  <si>
    <t>Change to reporting entity (discontinued CU)</t>
  </si>
  <si>
    <t>Change in accounting principle (GASB 101)</t>
  </si>
  <si>
    <t>6/30/24, as previously reported</t>
  </si>
  <si>
    <t>6/30/24, as adjusted or restated</t>
  </si>
  <si>
    <t>EXAMPLE NOTE TABLES FOR MD&amp;A DUE TO IMPLEMENTATION OF GASB 100</t>
  </si>
  <si>
    <t>Nonmajor--&gt; Major</t>
  </si>
  <si>
    <t>Blended--&gt; Discrete</t>
  </si>
  <si>
    <t>Change from nonmajor to major fund</t>
  </si>
  <si>
    <t>Change in reporting entity (blended to discrete)</t>
  </si>
  <si>
    <t>Funds no longer considered "Major" will be 
tagged as "Formerly Major Fund" for the FY25 reporting cycle.</t>
  </si>
  <si>
    <t>Business-Type</t>
  </si>
  <si>
    <t>Error Correction(s)</t>
  </si>
  <si>
    <t>Governmental
Funds</t>
  </si>
  <si>
    <t>GRANT AMOUNT</t>
  </si>
  <si>
    <t>Fund balances - June 30, 2024, as adjusted or restated</t>
  </si>
  <si>
    <t>City of Government</t>
  </si>
  <si>
    <t>COMBINING STATEMENT OF REVENUES, EXPENDITURES AND CHANGES IN FUND BALANCES</t>
  </si>
  <si>
    <t>NONMAJOR GOVERNMENTAL FUNDS</t>
  </si>
  <si>
    <t>Permanent</t>
  </si>
  <si>
    <t>Special Revenue Funds</t>
  </si>
  <si>
    <t>Formerly Gov-</t>
  </si>
  <si>
    <t>Formerly Non-</t>
  </si>
  <si>
    <t>ermental Fund</t>
  </si>
  <si>
    <t>major Fund</t>
  </si>
  <si>
    <t>Grant Fund</t>
  </si>
  <si>
    <t xml:space="preserve"> Fund</t>
  </si>
  <si>
    <t xml:space="preserve"> Funds</t>
  </si>
  <si>
    <t>EXCESS (DEFICIENCY) OF REVENUES</t>
  </si>
  <si>
    <t>OVER EXPENDITURES</t>
  </si>
  <si>
    <t>NET CHANGE IN FUND BALANCES</t>
  </si>
  <si>
    <r>
      <t>FUND BALANCES, 6/30/X1</t>
    </r>
    <r>
      <rPr>
        <sz val="12"/>
        <color rgb="FFFF0000"/>
        <rFont val="Calibri"/>
        <family val="2"/>
        <scheme val="minor"/>
      </rPr>
      <t>, as previously presented</t>
    </r>
  </si>
  <si>
    <t>Change to financial reporting entity (blended to discrete CU)</t>
  </si>
  <si>
    <t>FUND BALANCES, 6/30/X1, as adjusted or restated</t>
  </si>
  <si>
    <t>FUND BALANCES, 6/30/X2</t>
  </si>
  <si>
    <t>For the Year Ended June 30, 20X</t>
  </si>
  <si>
    <t>EXAMPLE ONLY</t>
  </si>
  <si>
    <t>NEW ACCOUNTING GUIDANCE AND SIGNIFICANT ACCOUNTING POLICIES</t>
  </si>
  <si>
    <t>SIGNIFICANT ACCOUNTING POLICIES - continued</t>
  </si>
  <si>
    <t>SSIGNIFICANT ACCOUNTING POLICIES - continued</t>
  </si>
  <si>
    <t>Include error corrections, adjustments and restatements to beginning balances</t>
  </si>
  <si>
    <t>2028-2032</t>
  </si>
  <si>
    <t>Changes to / in reporting entity (blended to discrete or discrete to blended)</t>
  </si>
  <si>
    <t>Cash and cash equivalents - July 1, 2024</t>
  </si>
  <si>
    <t>Cash and cash equivalents - June 30, 2025</t>
  </si>
  <si>
    <t>The preliminary annual operating budget must include the property taxes levied on $100,000 of residential property value from all mills levied in the prior year and the estimated property taxes to be levied under the preliminary annual operating budget on $100,000 of residential property value from all mills the government entity will levy in the current budget year.</t>
  </si>
  <si>
    <t>New tab GASB100 MD&amp;A Example (for implementation of GASB 100)</t>
  </si>
  <si>
    <t>GW-STATEMENT  NET POSITION(13) – Pensions -new items are highlighted</t>
  </si>
  <si>
    <t>GW-STATEMENT OF ACTIVITIES(14) – Discretely presented component unit changes</t>
  </si>
  <si>
    <t>GOVERNMENTAL FUNDS – BS(15) – clarification of major and nonmajor funds</t>
  </si>
  <si>
    <t>GOVERNMENTAL FUNDS -OPERATING(A6) – changes related to reclassification of major and non-major funds</t>
  </si>
  <si>
    <t>CHANGE NET POSITION-PROP.(19)- changes below row 41</t>
  </si>
  <si>
    <t>NOTES TO FIN ST (23)</t>
  </si>
  <si>
    <t>NOTES TO FIN ST (24)</t>
  </si>
  <si>
    <t>NOTES TO FIN ST (26)</t>
  </si>
  <si>
    <t>NOTES TO FIN ST (45B) – change in column L title  </t>
  </si>
  <si>
    <t>GENERAL FUND-OPERATING (48-53) – after row 293</t>
  </si>
  <si>
    <t>OPER.-MAJOR SP. REV. (B)(57-59) – after row 54</t>
  </si>
  <si>
    <t>SAMPLE COMBINING NonMajor</t>
  </si>
  <si>
    <t>OPER.-NONMAJOR SP. REVE (B)(66) – after row 54</t>
  </si>
  <si>
    <t>OPER.-NONMAJOR DEBT SER.(69-70) – after row 45</t>
  </si>
  <si>
    <t>OPER.-NONMAJORCAP.PROJ(73-74) – after row 49</t>
  </si>
  <si>
    <t>OPER.-PERMANENT FUNDS(77-78) – after row 49</t>
  </si>
  <si>
    <t>CHG. IN NP-NONMAJOR ENTERPR(80) – rows 46-51</t>
  </si>
  <si>
    <t>COMB. CHGE IN NP IN.SERV.(83) – rows 46-51</t>
  </si>
  <si>
    <t>SCHEDULE OF REC. &amp; DISB.– deleted this schedule</t>
  </si>
  <si>
    <t>CASH RECONCILIATION(89) – deleted this schedule</t>
  </si>
  <si>
    <t xml:space="preserve">Updated the filing fee form to reflect new thresholds and fees </t>
  </si>
  <si>
    <t>Table of Contents</t>
  </si>
  <si>
    <t>Fiscal Year 2025 updates:</t>
  </si>
  <si>
    <t>DV 8.27.25</t>
  </si>
  <si>
    <r>
      <rPr>
        <b/>
        <sz val="10"/>
        <rFont val="Arial"/>
        <family val="2"/>
      </rPr>
      <t>Page 86</t>
    </r>
    <r>
      <rPr>
        <sz val="10"/>
        <rFont val="Arial"/>
        <family val="2"/>
      </rPr>
      <t>:  The general information should include the class, form of government, population, land area, number and usage of utility consumers, if applicable, number of employees, taxable value and mill levy by fund.</t>
    </r>
  </si>
  <si>
    <r>
      <rPr>
        <b/>
        <sz val="10"/>
        <rFont val="Arial"/>
        <family val="2"/>
      </rPr>
      <t>Page 86</t>
    </r>
    <r>
      <rPr>
        <sz val="10"/>
        <rFont val="Arial"/>
        <family val="2"/>
      </rPr>
      <t>:  Complete the General Information Page.</t>
    </r>
  </si>
  <si>
    <t>INSTRUCTIONS - changed page number reference for gener information page from 90 to 86</t>
  </si>
  <si>
    <t>DV 11.6.25</t>
  </si>
  <si>
    <t>INSTRUCTIONS - deleted row 134 for reference to Cash Receipts and Disbursements All Funds</t>
  </si>
  <si>
    <t>INSTRUCTIONS - Row 135 (row 134 after the deletion above) page # reference changed from 90 to 86</t>
  </si>
  <si>
    <t>AFR BASICS - deleted row 38 reference to pages 86-88 and mandatory cash reconciliation schedule</t>
  </si>
  <si>
    <t>AFR BASICS - deleted row 36 reference to cash reconciliations</t>
  </si>
  <si>
    <t>Pages 85 - 86</t>
  </si>
  <si>
    <t>INSTRUCTIONS - changed page # reference on row 88 from 85-90 to 85-86</t>
  </si>
  <si>
    <t>INSTRUCTIONS - deleted rows 155-158 (refers to Cash Receipts &amp; Disbursements and Cash Reconciliations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</si>
</sst>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mmmm\ d\,\ yyyy"/>
    <numFmt numFmtId="165" formatCode="&quot;$&quot;#,##0.00"/>
    <numFmt numFmtId="166" formatCode="m/d/yy;@"/>
    <numFmt numFmtId="167" formatCode="&quot;$&quot;#,##0"/>
    <numFmt numFmtId="168" formatCode="0_);\(0\)"/>
    <numFmt numFmtId="169" formatCode="0.00000%"/>
    <numFmt numFmtId="170" formatCode="0.0000%"/>
    <numFmt numFmtId="171" formatCode="_(&quot;$&quot;* #,##0_);_(&quot;$&quot;* \(#,##0\);_(&quot;$&quot;* &quot;-&quot;??_);_(@_)"/>
    <numFmt numFmtId="172" formatCode="_(* #,##0_);_(* \(#,##0\);_(* &quot;-&quot;??_);_(@_)"/>
    <numFmt numFmtId="173" formatCode="m/d/yyyy;@"/>
  </numFmts>
  <fonts count="16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b/>
      <sz val="14"/>
      <name val="Arial"/>
      <family val="2"/>
    </font>
    <font>
      <sz val="12"/>
      <name val="Arial"/>
      <family val="2"/>
    </font>
    <font>
      <b/>
      <sz val="12"/>
      <name val="Arial"/>
      <family val="2"/>
    </font>
    <font>
      <sz val="11"/>
      <name val="Arial"/>
      <family val="2"/>
    </font>
    <font>
      <b/>
      <u/>
      <sz val="10"/>
      <name val="Arial"/>
      <family val="2"/>
    </font>
    <font>
      <u/>
      <sz val="10"/>
      <name val="Arial"/>
      <family val="2"/>
    </font>
    <font>
      <sz val="10"/>
      <name val="Arial"/>
      <family val="2"/>
    </font>
    <font>
      <sz val="14"/>
      <name val="Arial"/>
      <family val="2"/>
    </font>
    <font>
      <sz val="10"/>
      <color indexed="10"/>
      <name val="Arial"/>
      <family val="2"/>
    </font>
    <font>
      <b/>
      <u/>
      <sz val="12"/>
      <name val="Arial"/>
      <family val="2"/>
    </font>
    <font>
      <sz val="8"/>
      <name val="Arial"/>
      <family val="2"/>
    </font>
    <font>
      <b/>
      <sz val="8"/>
      <name val="Arial"/>
      <family val="2"/>
    </font>
    <font>
      <sz val="9"/>
      <name val="Arial"/>
      <family val="2"/>
    </font>
    <font>
      <b/>
      <sz val="48"/>
      <name val="Arial"/>
      <family val="2"/>
    </font>
    <font>
      <b/>
      <sz val="16"/>
      <name val="Arial"/>
      <family val="2"/>
    </font>
    <font>
      <sz val="12"/>
      <name val="Arial"/>
      <family val="2"/>
    </font>
    <font>
      <b/>
      <sz val="14"/>
      <name val="Arial"/>
      <family val="2"/>
    </font>
    <font>
      <b/>
      <u/>
      <sz val="24"/>
      <name val="Arial"/>
      <family val="2"/>
    </font>
    <font>
      <b/>
      <sz val="12"/>
      <name val="Arial"/>
      <family val="2"/>
    </font>
    <font>
      <sz val="14"/>
      <name val="Arial"/>
      <family val="2"/>
    </font>
    <font>
      <b/>
      <i/>
      <sz val="14"/>
      <name val="Arial"/>
      <family val="2"/>
    </font>
    <font>
      <b/>
      <sz val="10"/>
      <color indexed="12"/>
      <name val="Arial"/>
      <family val="2"/>
    </font>
    <font>
      <sz val="10"/>
      <color indexed="12"/>
      <name val="Arial"/>
      <family val="2"/>
    </font>
    <font>
      <sz val="8"/>
      <color indexed="12"/>
      <name val="Arial"/>
      <family val="2"/>
    </font>
    <font>
      <b/>
      <sz val="11"/>
      <name val="Arial"/>
      <family val="2"/>
    </font>
    <font>
      <sz val="16"/>
      <color indexed="10"/>
      <name val="Arial"/>
      <family val="2"/>
    </font>
    <font>
      <i/>
      <sz val="10"/>
      <name val="Arial"/>
      <family val="2"/>
    </font>
    <font>
      <b/>
      <i/>
      <sz val="10"/>
      <name val="Arial"/>
      <family val="2"/>
    </font>
    <font>
      <sz val="10"/>
      <color indexed="81"/>
      <name val="Tahoma"/>
      <family val="2"/>
    </font>
    <font>
      <b/>
      <sz val="10"/>
      <color indexed="81"/>
      <name val="Tahoma"/>
      <family val="2"/>
    </font>
    <font>
      <i/>
      <u/>
      <sz val="10"/>
      <name val="Arial"/>
      <family val="2"/>
    </font>
    <font>
      <b/>
      <sz val="9"/>
      <name val="Arial"/>
      <family val="2"/>
    </font>
    <font>
      <i/>
      <sz val="8"/>
      <name val="Arial"/>
      <family val="2"/>
    </font>
    <font>
      <b/>
      <i/>
      <sz val="12"/>
      <name val="Arial"/>
      <family val="2"/>
    </font>
    <font>
      <i/>
      <sz val="9"/>
      <name val="Arial"/>
      <family val="2"/>
    </font>
    <font>
      <sz val="11"/>
      <color theme="1"/>
      <name val="Calibri"/>
      <family val="2"/>
      <scheme val="minor"/>
    </font>
    <font>
      <sz val="10"/>
      <color theme="1"/>
      <name val="Arial"/>
      <family val="2"/>
    </font>
    <font>
      <b/>
      <sz val="10"/>
      <color theme="1"/>
      <name val="Arial"/>
      <family val="2"/>
    </font>
    <font>
      <sz val="12"/>
      <color theme="1"/>
      <name val="Arial"/>
      <family val="2"/>
    </font>
    <font>
      <sz val="9"/>
      <color indexed="81"/>
      <name val="Tahoma"/>
      <family val="2"/>
    </font>
    <font>
      <sz val="11"/>
      <color rgb="FFFF0000"/>
      <name val="Calibri"/>
      <family val="2"/>
      <scheme val="minor"/>
    </font>
    <font>
      <b/>
      <sz val="11"/>
      <color theme="1"/>
      <name val="Calibri"/>
      <family val="2"/>
      <scheme val="minor"/>
    </font>
    <font>
      <b/>
      <sz val="12"/>
      <color theme="1"/>
      <name val="Calibri"/>
      <family val="2"/>
      <scheme val="minor"/>
    </font>
    <font>
      <b/>
      <sz val="16"/>
      <color theme="1"/>
      <name val="Calibri"/>
      <family val="2"/>
      <scheme val="minor"/>
    </font>
    <font>
      <sz val="12"/>
      <color theme="0"/>
      <name val="Calibri"/>
      <family val="2"/>
      <scheme val="minor"/>
    </font>
    <font>
      <u/>
      <sz val="11"/>
      <color theme="10"/>
      <name val="Calibri"/>
      <family val="2"/>
      <scheme val="minor"/>
    </font>
    <font>
      <b/>
      <sz val="14"/>
      <color theme="0"/>
      <name val="Calibri"/>
      <family val="2"/>
      <scheme val="minor"/>
    </font>
    <font>
      <b/>
      <u/>
      <sz val="14"/>
      <color theme="0"/>
      <name val="Calibri"/>
      <family val="2"/>
      <scheme val="minor"/>
    </font>
    <font>
      <b/>
      <i/>
      <sz val="12"/>
      <color theme="0"/>
      <name val="Calibri"/>
      <family val="2"/>
      <scheme val="minor"/>
    </font>
    <font>
      <sz val="12"/>
      <color theme="1"/>
      <name val="Calibri"/>
      <family val="2"/>
      <scheme val="minor"/>
    </font>
    <font>
      <b/>
      <sz val="14"/>
      <color theme="1"/>
      <name val="Calibri"/>
      <family val="2"/>
      <scheme val="minor"/>
    </font>
    <font>
      <sz val="12"/>
      <color rgb="FFC00000"/>
      <name val="Calibri"/>
      <family val="2"/>
      <scheme val="minor"/>
    </font>
    <font>
      <b/>
      <sz val="18"/>
      <color rgb="FFFF0000"/>
      <name val="Calibri"/>
      <family val="2"/>
      <scheme val="minor"/>
    </font>
    <font>
      <b/>
      <i/>
      <sz val="14"/>
      <color theme="0"/>
      <name val="Calibri"/>
      <family val="2"/>
      <scheme val="minor"/>
    </font>
    <font>
      <sz val="12"/>
      <name val="Calibri"/>
      <family val="2"/>
      <scheme val="minor"/>
    </font>
    <font>
      <b/>
      <sz val="12"/>
      <color rgb="FFFF0000"/>
      <name val="Calibri"/>
      <family val="2"/>
      <scheme val="minor"/>
    </font>
    <font>
      <b/>
      <sz val="14"/>
      <name val="Calibri"/>
      <family val="2"/>
      <scheme val="minor"/>
    </font>
    <font>
      <b/>
      <sz val="12"/>
      <name val="Calibri"/>
      <family val="2"/>
      <scheme val="minor"/>
    </font>
    <font>
      <sz val="14"/>
      <color theme="1"/>
      <name val="Calibri"/>
      <family val="2"/>
      <scheme val="minor"/>
    </font>
    <font>
      <b/>
      <sz val="9"/>
      <color indexed="81"/>
      <name val="Tahoma"/>
      <family val="2"/>
    </font>
    <font>
      <sz val="26"/>
      <name val="Arial"/>
      <family val="2"/>
    </font>
    <font>
      <sz val="10"/>
      <color theme="9" tint="-0.249977111117893"/>
      <name val="Arial"/>
      <family val="2"/>
    </font>
    <font>
      <b/>
      <sz val="11"/>
      <color theme="9" tint="-0.249977111117893"/>
      <name val="Arial"/>
      <family val="2"/>
    </font>
    <font>
      <sz val="8.5"/>
      <name val="Lucida Sans Unicode"/>
      <family val="2"/>
    </font>
    <font>
      <sz val="10"/>
      <color theme="1"/>
      <name val="Calibri"/>
      <family val="2"/>
      <scheme val="minor"/>
    </font>
    <font>
      <sz val="10"/>
      <color rgb="FFFF0000"/>
      <name val="Arial"/>
      <family val="2"/>
    </font>
    <font>
      <u/>
      <sz val="12"/>
      <name val="Arial"/>
      <family val="2"/>
    </font>
    <font>
      <b/>
      <u/>
      <sz val="10"/>
      <color indexed="12"/>
      <name val="Arial"/>
      <family val="2"/>
    </font>
    <font>
      <sz val="18"/>
      <name val="Arial"/>
      <family val="2"/>
    </font>
    <font>
      <b/>
      <u/>
      <sz val="11"/>
      <name val="Arial"/>
      <family val="2"/>
    </font>
    <font>
      <b/>
      <sz val="10"/>
      <color rgb="FFFF0000"/>
      <name val="Arial"/>
      <family val="2"/>
    </font>
    <font>
      <b/>
      <sz val="12"/>
      <color theme="1"/>
      <name val="Arial"/>
      <family val="2"/>
    </font>
    <font>
      <i/>
      <sz val="10"/>
      <color rgb="FFFF0000"/>
      <name val="Arial"/>
      <family val="2"/>
    </font>
    <font>
      <i/>
      <sz val="10"/>
      <color theme="1"/>
      <name val="Arial"/>
      <family val="2"/>
    </font>
    <font>
      <strike/>
      <sz val="10"/>
      <color theme="1"/>
      <name val="Arial"/>
      <family val="2"/>
    </font>
    <font>
      <sz val="10"/>
      <color rgb="FFC00000"/>
      <name val="Arial"/>
      <family val="2"/>
    </font>
    <font>
      <b/>
      <i/>
      <strike/>
      <sz val="10"/>
      <name val="Arial"/>
      <family val="2"/>
    </font>
    <font>
      <b/>
      <i/>
      <u/>
      <sz val="10"/>
      <name val="Arial"/>
      <family val="2"/>
    </font>
    <font>
      <i/>
      <sz val="10"/>
      <color rgb="FFC00000"/>
      <name val="Arial"/>
      <family val="2"/>
    </font>
    <font>
      <b/>
      <sz val="14"/>
      <color theme="4" tint="-0.249977111117893"/>
      <name val="Arial"/>
      <family val="2"/>
    </font>
    <font>
      <b/>
      <sz val="12"/>
      <color theme="4" tint="-0.249977111117893"/>
      <name val="Arial"/>
      <family val="2"/>
    </font>
    <font>
      <b/>
      <sz val="10"/>
      <color theme="4" tint="-0.249977111117893"/>
      <name val="Arial"/>
      <family val="2"/>
    </font>
    <font>
      <sz val="11"/>
      <color rgb="FF3C3C3D"/>
      <name val="Arial"/>
      <family val="2"/>
    </font>
    <font>
      <b/>
      <i/>
      <sz val="10"/>
      <color theme="3"/>
      <name val="Arial"/>
      <family val="2"/>
    </font>
    <font>
      <b/>
      <sz val="11"/>
      <color theme="3"/>
      <name val="Arial"/>
      <family val="2"/>
    </font>
    <font>
      <b/>
      <i/>
      <u/>
      <sz val="10"/>
      <color theme="3"/>
      <name val="Arial"/>
      <family val="2"/>
    </font>
    <font>
      <b/>
      <i/>
      <sz val="12"/>
      <color theme="3"/>
      <name val="Arial"/>
      <family val="2"/>
    </font>
    <font>
      <i/>
      <sz val="10"/>
      <color theme="9" tint="-0.499984740745262"/>
      <name val="Arial"/>
      <family val="2"/>
    </font>
    <font>
      <i/>
      <sz val="9"/>
      <color theme="9" tint="-0.499984740745262"/>
      <name val="Arial"/>
      <family val="2"/>
    </font>
    <font>
      <i/>
      <sz val="9"/>
      <color theme="9" tint="-0.499984740745262"/>
      <name val="Calibri"/>
      <family val="2"/>
    </font>
    <font>
      <b/>
      <u/>
      <sz val="9"/>
      <color theme="9" tint="-0.499984740745262"/>
      <name val="Arial"/>
      <family val="2"/>
    </font>
    <font>
      <sz val="10"/>
      <color theme="9" tint="-0.499984740745262"/>
      <name val="Arial"/>
      <family val="2"/>
    </font>
    <font>
      <b/>
      <i/>
      <u/>
      <sz val="9"/>
      <color theme="9" tint="-0.499984740745262"/>
      <name val="Arial"/>
      <family val="2"/>
    </font>
    <font>
      <b/>
      <i/>
      <sz val="10"/>
      <color theme="9" tint="-0.499984740745262"/>
      <name val="Arial"/>
      <family val="2"/>
    </font>
    <font>
      <b/>
      <i/>
      <u/>
      <sz val="10"/>
      <color theme="9" tint="-0.499984740745262"/>
      <name val="Arial"/>
      <family val="2"/>
    </font>
    <font>
      <i/>
      <u/>
      <sz val="10"/>
      <color theme="9" tint="-0.499984740745262"/>
      <name val="Arial"/>
      <family val="2"/>
    </font>
    <font>
      <b/>
      <sz val="10"/>
      <color theme="9" tint="-0.499984740745262"/>
      <name val="Arial"/>
      <family val="2"/>
    </font>
    <font>
      <b/>
      <u/>
      <sz val="10"/>
      <color theme="9" tint="-0.499984740745262"/>
      <name val="Arial"/>
      <family val="2"/>
    </font>
    <font>
      <b/>
      <i/>
      <sz val="8"/>
      <color theme="9" tint="-0.499984740745262"/>
      <name val="Arial"/>
      <family val="2"/>
    </font>
    <font>
      <sz val="10"/>
      <color rgb="FF000000"/>
      <name val="Arial"/>
      <family val="2"/>
    </font>
    <font>
      <b/>
      <sz val="11"/>
      <color rgb="FFFF0000"/>
      <name val="Calibri"/>
      <family val="2"/>
      <scheme val="minor"/>
    </font>
    <font>
      <b/>
      <sz val="11"/>
      <color theme="1"/>
      <name val="Arial"/>
      <family val="2"/>
    </font>
    <font>
      <b/>
      <sz val="11"/>
      <color rgb="FF0070C0"/>
      <name val="Arial"/>
      <family val="2"/>
    </font>
    <font>
      <b/>
      <u/>
      <sz val="11"/>
      <color rgb="FF0070C0"/>
      <name val="Arial"/>
      <family val="2"/>
    </font>
    <font>
      <b/>
      <i/>
      <u/>
      <sz val="11"/>
      <color rgb="FF0070C0"/>
      <name val="Arial"/>
      <family val="2"/>
    </font>
    <font>
      <b/>
      <i/>
      <sz val="11"/>
      <color rgb="FF0070C0"/>
      <name val="Arial"/>
      <family val="2"/>
    </font>
    <font>
      <b/>
      <u/>
      <sz val="12"/>
      <name val="Calibri"/>
      <family val="2"/>
      <scheme val="minor"/>
    </font>
    <font>
      <b/>
      <u/>
      <sz val="12"/>
      <color rgb="FFFF0000"/>
      <name val="Calibri"/>
      <family val="2"/>
      <scheme val="minor"/>
    </font>
    <font>
      <b/>
      <i/>
      <sz val="12"/>
      <color rgb="FFFF0000"/>
      <name val="Calibri"/>
      <family val="2"/>
      <scheme val="minor"/>
    </font>
    <font>
      <b/>
      <sz val="14"/>
      <color rgb="FFFF0000"/>
      <name val="Calibri"/>
      <family val="2"/>
      <scheme val="minor"/>
    </font>
    <font>
      <sz val="11"/>
      <name val="Calibri"/>
      <family val="2"/>
      <scheme val="minor"/>
    </font>
    <font>
      <i/>
      <sz val="10"/>
      <color rgb="FF3C3C3D"/>
      <name val="Arial"/>
      <family val="2"/>
    </font>
    <font>
      <sz val="10"/>
      <color rgb="FF3C3C3D"/>
      <name val="Arial"/>
      <family val="2"/>
    </font>
    <font>
      <sz val="12"/>
      <name val="Times New Roman"/>
      <family val="1"/>
    </font>
    <font>
      <sz val="12"/>
      <color rgb="FF000000"/>
      <name val="Times New Roman"/>
      <family val="2"/>
    </font>
    <font>
      <sz val="9"/>
      <color rgb="FF000000"/>
      <name val="Arial"/>
      <family val="2"/>
    </font>
    <font>
      <u/>
      <sz val="10"/>
      <color rgb="FFC00000"/>
      <name val="Arial"/>
      <family val="2"/>
    </font>
    <font>
      <u/>
      <sz val="10"/>
      <color rgb="FFFF0000"/>
      <name val="Arial"/>
      <family val="2"/>
    </font>
    <font>
      <i/>
      <sz val="10"/>
      <color theme="1" tint="0.14999847407452621"/>
      <name val="Arial"/>
      <family val="2"/>
    </font>
    <font>
      <b/>
      <i/>
      <sz val="11"/>
      <name val="Arial"/>
      <family val="2"/>
    </font>
    <font>
      <sz val="11"/>
      <color theme="1"/>
      <name val="Arial"/>
      <family val="2"/>
    </font>
    <font>
      <b/>
      <sz val="9"/>
      <color theme="9" tint="-0.499984740745262"/>
      <name val="Arial"/>
      <family val="2"/>
    </font>
    <font>
      <b/>
      <sz val="10"/>
      <color rgb="FFC00000"/>
      <name val="Arial"/>
      <family val="2"/>
    </font>
    <font>
      <b/>
      <sz val="16"/>
      <color theme="3"/>
      <name val="HelveticaNeueLT Std Med"/>
      <family val="2"/>
    </font>
    <font>
      <b/>
      <sz val="18"/>
      <color theme="3"/>
      <name val="HelveticaNeueLT Std Med"/>
      <family val="2"/>
    </font>
    <font>
      <b/>
      <sz val="14"/>
      <color theme="3"/>
      <name val="HelveticaNeueLT Std Med"/>
      <family val="2"/>
    </font>
    <font>
      <u/>
      <sz val="14"/>
      <color theme="10"/>
      <name val="HelveticaNeueLT Std Med"/>
      <family val="2"/>
    </font>
    <font>
      <b/>
      <sz val="16"/>
      <color theme="3" tint="-0.249977111117893"/>
      <name val="Arial"/>
      <family val="2"/>
    </font>
    <font>
      <b/>
      <sz val="24"/>
      <color theme="3" tint="-0.249977111117893"/>
      <name val="Arial"/>
      <family val="2"/>
    </font>
    <font>
      <sz val="10"/>
      <color theme="3" tint="-0.249977111117893"/>
      <name val="Arial"/>
      <family val="2"/>
    </font>
    <font>
      <b/>
      <sz val="28"/>
      <color theme="3" tint="-0.249977111117893"/>
      <name val="HelveticaNeueLT Std"/>
      <family val="2"/>
    </font>
    <font>
      <sz val="28"/>
      <color theme="3" tint="-0.249977111117893"/>
      <name val="HelveticaNeueLT Std"/>
      <family val="2"/>
    </font>
    <font>
      <b/>
      <sz val="11"/>
      <color indexed="81"/>
      <name val="Tahoma"/>
      <family val="2"/>
    </font>
    <font>
      <b/>
      <sz val="24"/>
      <color theme="9" tint="-0.499984740745262"/>
      <name val="Arial"/>
      <family val="2"/>
    </font>
    <font>
      <b/>
      <sz val="10"/>
      <color theme="9" tint="-0.249977111117893"/>
      <name val="HelveticaNeueLT Std"/>
      <family val="2"/>
    </font>
    <font>
      <u/>
      <sz val="10"/>
      <color theme="8" tint="-0.249977111117893"/>
      <name val="Arial"/>
      <family val="2"/>
    </font>
    <font>
      <b/>
      <sz val="18"/>
      <color theme="9" tint="-0.249977111117893"/>
      <name val="Arial"/>
      <family val="2"/>
    </font>
    <font>
      <b/>
      <sz val="11"/>
      <color rgb="FFFF0000"/>
      <name val="Arial"/>
      <family val="2"/>
    </font>
    <font>
      <i/>
      <sz val="12"/>
      <name val="Arial"/>
      <family val="2"/>
    </font>
    <font>
      <vertAlign val="superscript"/>
      <sz val="10"/>
      <name val="Arial"/>
      <family val="2"/>
    </font>
    <font>
      <i/>
      <vertAlign val="superscript"/>
      <sz val="9"/>
      <name val="Arial"/>
      <family val="2"/>
    </font>
    <font>
      <sz val="11"/>
      <name val="Calibri"/>
      <family val="2"/>
    </font>
    <font>
      <sz val="12"/>
      <name val="Aptos"/>
      <family val="2"/>
    </font>
    <font>
      <b/>
      <sz val="12"/>
      <name val="Aptos"/>
      <family val="2"/>
    </font>
    <font>
      <b/>
      <sz val="18"/>
      <name val="Aptos"/>
      <family val="2"/>
    </font>
    <font>
      <i/>
      <sz val="12"/>
      <name val="Aptos"/>
      <family val="2"/>
    </font>
    <font>
      <b/>
      <sz val="18"/>
      <name val="Arial"/>
      <family val="2"/>
    </font>
    <font>
      <b/>
      <sz val="22"/>
      <name val="Arial"/>
      <family val="2"/>
    </font>
    <font>
      <u/>
      <sz val="11"/>
      <name val="Arial"/>
      <family val="2"/>
    </font>
    <font>
      <b/>
      <sz val="12"/>
      <color rgb="FFFF0000"/>
      <name val="Arial"/>
      <family val="2"/>
    </font>
    <font>
      <sz val="12"/>
      <color rgb="FF0000FF"/>
      <name val="Calibri"/>
      <family val="2"/>
      <scheme val="minor"/>
    </font>
    <font>
      <sz val="12"/>
      <color rgb="FFFF0000"/>
      <name val="Arial"/>
      <family val="2"/>
    </font>
    <font>
      <i/>
      <sz val="12"/>
      <color rgb="FFFF0000"/>
      <name val="Calibri"/>
      <family val="2"/>
      <scheme val="minor"/>
    </font>
    <font>
      <sz val="12"/>
      <color rgb="FFFF0000"/>
      <name val="Calibri"/>
      <family val="2"/>
      <scheme val="minor"/>
    </font>
    <font>
      <b/>
      <sz val="12"/>
      <color rgb="FF0000FF"/>
      <name val="Calibri"/>
      <family val="2"/>
      <scheme val="minor"/>
    </font>
    <font>
      <sz val="11"/>
      <name val="Arial"/>
    </font>
  </fonts>
  <fills count="1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1"/>
        <bgColor indexed="64"/>
      </patternFill>
    </fill>
    <fill>
      <patternFill patternType="gray125">
        <bgColor theme="0" tint="-0.249977111117893"/>
      </patternFill>
    </fill>
    <fill>
      <patternFill patternType="solid">
        <fgColor theme="0" tint="-0.249977111117893"/>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theme="9" tint="0.79998168889431442"/>
        <bgColor indexed="64"/>
      </patternFill>
    </fill>
    <fill>
      <patternFill patternType="darkGray"/>
    </fill>
    <fill>
      <patternFill patternType="solid">
        <fgColor theme="2" tint="-9.9978637043366805E-2"/>
        <bgColor indexed="64"/>
      </patternFill>
    </fill>
  </fills>
  <borders count="131">
    <border>
      <left/>
      <right/>
      <top/>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thin">
        <color indexed="64"/>
      </right>
      <top/>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style="medium">
        <color indexed="64"/>
      </bottom>
      <diagonal/>
    </border>
    <border>
      <left/>
      <right style="medium">
        <color indexed="8"/>
      </right>
      <top style="thin">
        <color indexed="8"/>
      </top>
      <bottom style="thin">
        <color indexed="8"/>
      </bottom>
      <diagonal/>
    </border>
    <border>
      <left style="thin">
        <color indexed="8"/>
      </left>
      <right style="thin">
        <color indexed="8"/>
      </right>
      <top style="thin">
        <color indexed="8"/>
      </top>
      <bottom style="medium">
        <color indexed="8"/>
      </bottom>
      <diagonal/>
    </border>
    <border>
      <left/>
      <right style="medium">
        <color indexed="8"/>
      </right>
      <top style="thin">
        <color indexed="8"/>
      </top>
      <bottom style="medium">
        <color indexed="8"/>
      </bottom>
      <diagonal/>
    </border>
    <border>
      <left/>
      <right style="medium">
        <color indexed="8"/>
      </right>
      <top style="medium">
        <color indexed="8"/>
      </top>
      <bottom/>
      <diagonal/>
    </border>
    <border>
      <left/>
      <right style="medium">
        <color indexed="8"/>
      </right>
      <top/>
      <bottom style="thin">
        <color indexed="8"/>
      </bottom>
      <diagonal/>
    </border>
    <border>
      <left style="medium">
        <color indexed="8"/>
      </left>
      <right style="medium">
        <color indexed="8"/>
      </right>
      <top style="medium">
        <color indexed="8"/>
      </top>
      <bottom style="medium">
        <color indexed="8"/>
      </bottom>
      <diagonal/>
    </border>
    <border>
      <left/>
      <right/>
      <top/>
      <bottom style="medium">
        <color indexed="8"/>
      </bottom>
      <diagonal/>
    </border>
    <border>
      <left/>
      <right/>
      <top/>
      <bottom style="double">
        <color indexed="8"/>
      </bottom>
      <diagonal/>
    </border>
    <border>
      <left/>
      <right style="thin">
        <color indexed="64"/>
      </right>
      <top style="thin">
        <color indexed="64"/>
      </top>
      <bottom/>
      <diagonal/>
    </border>
    <border>
      <left/>
      <right/>
      <top style="medium">
        <color indexed="64"/>
      </top>
      <bottom style="double">
        <color indexed="64"/>
      </bottom>
      <diagonal/>
    </border>
    <border>
      <left/>
      <right/>
      <top/>
      <bottom style="double">
        <color indexed="64"/>
      </bottom>
      <diagonal/>
    </border>
    <border>
      <left/>
      <right/>
      <top style="thin">
        <color indexed="64"/>
      </top>
      <bottom style="double">
        <color indexed="64"/>
      </bottom>
      <diagonal/>
    </border>
    <border>
      <left style="medium">
        <color indexed="8"/>
      </left>
      <right/>
      <top style="medium">
        <color indexed="8"/>
      </top>
      <bottom/>
      <diagonal/>
    </border>
    <border>
      <left/>
      <right/>
      <top style="medium">
        <color indexed="8"/>
      </top>
      <bottom/>
      <diagonal/>
    </border>
    <border>
      <left/>
      <right style="medium">
        <color indexed="8"/>
      </right>
      <top/>
      <bottom/>
      <diagonal/>
    </border>
    <border>
      <left style="medium">
        <color indexed="8"/>
      </left>
      <right/>
      <top/>
      <bottom/>
      <diagonal/>
    </border>
    <border>
      <left style="thin">
        <color indexed="8"/>
      </left>
      <right style="thin">
        <color indexed="8"/>
      </right>
      <top style="medium">
        <color indexed="8"/>
      </top>
      <bottom/>
      <diagonal/>
    </border>
    <border>
      <left style="thin">
        <color indexed="8"/>
      </left>
      <right style="medium">
        <color indexed="8"/>
      </right>
      <top style="medium">
        <color indexed="8"/>
      </top>
      <bottom/>
      <diagonal/>
    </border>
    <border>
      <left style="thin">
        <color indexed="8"/>
      </left>
      <right style="thin">
        <color indexed="8"/>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style="thin">
        <color indexed="8"/>
      </left>
      <right style="thin">
        <color indexed="8"/>
      </right>
      <top/>
      <bottom style="thin">
        <color indexed="8"/>
      </bottom>
      <diagonal/>
    </border>
    <border>
      <left style="medium">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8"/>
      </left>
      <right/>
      <top style="thin">
        <color indexed="8"/>
      </top>
      <bottom style="medium">
        <color indexed="8"/>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8"/>
      </left>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auto="1"/>
      </left>
      <right style="thin">
        <color auto="1"/>
      </right>
      <top style="thin">
        <color auto="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auto="1"/>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medium">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indexed="64"/>
      </right>
      <top style="thin">
        <color auto="1"/>
      </top>
      <bottom style="thin">
        <color auto="1"/>
      </bottom>
      <diagonal/>
    </border>
    <border>
      <left style="thin">
        <color indexed="64"/>
      </left>
      <right style="thin">
        <color indexed="64"/>
      </right>
      <top style="thin">
        <color indexed="64"/>
      </top>
      <bottom/>
      <diagonal/>
    </border>
    <border>
      <left/>
      <right style="thin">
        <color indexed="64"/>
      </right>
      <top style="thin">
        <color indexed="64"/>
      </top>
      <bottom style="thin">
        <color auto="1"/>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rgb="FF000000"/>
      </bottom>
      <diagonal/>
    </border>
    <border>
      <left/>
      <right style="thin">
        <color rgb="FF000000"/>
      </right>
      <top style="thin">
        <color rgb="FF000000"/>
      </top>
      <bottom style="thin">
        <color indexed="64"/>
      </bottom>
      <diagonal/>
    </border>
    <border>
      <left/>
      <right style="medium">
        <color indexed="64"/>
      </right>
      <top style="thin">
        <color indexed="64"/>
      </top>
      <bottom style="thin">
        <color indexed="64"/>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auto="1"/>
      </left>
      <right style="thin">
        <color indexed="64"/>
      </right>
      <top style="thin">
        <color auto="1"/>
      </top>
      <bottom style="thin">
        <color auto="1"/>
      </bottom>
      <diagonal/>
    </border>
    <border>
      <left style="thin">
        <color indexed="64"/>
      </left>
      <right style="thin">
        <color indexed="64"/>
      </right>
      <top style="thin">
        <color indexed="64"/>
      </top>
      <bottom/>
      <diagonal/>
    </border>
    <border>
      <left/>
      <right/>
      <top style="thin">
        <color auto="1"/>
      </top>
      <bottom style="thin">
        <color auto="1"/>
      </bottom>
      <diagonal/>
    </border>
    <border>
      <left/>
      <right/>
      <top style="thin">
        <color indexed="64"/>
      </top>
      <bottom/>
      <diagonal/>
    </border>
    <border>
      <left style="thin">
        <color auto="1"/>
      </left>
      <right style="thin">
        <color indexed="64"/>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top style="thin">
        <color auto="1"/>
      </top>
      <bottom style="thin">
        <color auto="1"/>
      </bottom>
      <diagonal/>
    </border>
    <border>
      <left/>
      <right style="thin">
        <color indexed="64"/>
      </right>
      <top style="thin">
        <color indexed="64"/>
      </top>
      <bottom style="thin">
        <color auto="1"/>
      </bottom>
      <diagonal/>
    </border>
    <border>
      <left style="thick">
        <color indexed="64"/>
      </left>
      <right style="medium">
        <color indexed="64"/>
      </right>
      <top/>
      <bottom style="double">
        <color indexed="64"/>
      </bottom>
      <diagonal/>
    </border>
  </borders>
  <cellStyleXfs count="239">
    <xf numFmtId="0" fontId="0" fillId="0" borderId="0"/>
    <xf numFmtId="0" fontId="28" fillId="0" borderId="0"/>
    <xf numFmtId="0" fontId="14" fillId="0" borderId="0"/>
    <xf numFmtId="0" fontId="14" fillId="0" borderId="0"/>
    <xf numFmtId="0" fontId="14" fillId="0" borderId="0"/>
    <xf numFmtId="0" fontId="48" fillId="0" borderId="0"/>
    <xf numFmtId="39" fontId="28" fillId="0" borderId="0"/>
    <xf numFmtId="0" fontId="28" fillId="0" borderId="0"/>
    <xf numFmtId="0" fontId="28" fillId="0" borderId="0"/>
    <xf numFmtId="0" fontId="19" fillId="0" borderId="0"/>
    <xf numFmtId="0" fontId="11" fillId="0" borderId="0"/>
    <xf numFmtId="0" fontId="19" fillId="0" borderId="0"/>
    <xf numFmtId="0" fontId="58" fillId="0" borderId="0" applyNumberFormat="0" applyFill="0" applyBorder="0" applyAlignment="0" applyProtection="0"/>
    <xf numFmtId="0" fontId="10" fillId="0" borderId="0"/>
    <xf numFmtId="0" fontId="10" fillId="0" borderId="0"/>
    <xf numFmtId="0" fontId="76" fillId="0" borderId="0"/>
    <xf numFmtId="0" fontId="7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4" fillId="0" borderId="0"/>
    <xf numFmtId="0" fontId="9" fillId="0" borderId="0"/>
    <xf numFmtId="0" fontId="9" fillId="0" borderId="0"/>
    <xf numFmtId="0" fontId="19" fillId="0" borderId="0"/>
    <xf numFmtId="0" fontId="9" fillId="0" borderId="0"/>
    <xf numFmtId="0" fontId="14" fillId="0" borderId="0"/>
    <xf numFmtId="0" fontId="8" fillId="0" borderId="0"/>
    <xf numFmtId="42" fontId="19" fillId="0" borderId="0" applyFont="0" applyFill="0" applyBorder="0" applyAlignment="0" applyProtection="0"/>
    <xf numFmtId="42"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0" fontId="80" fillId="0" borderId="0" applyNumberFormat="0" applyFill="0" applyBorder="0" applyAlignment="0" applyProtection="0">
      <alignment vertical="top"/>
      <protection locked="0"/>
    </xf>
    <xf numFmtId="0" fontId="58" fillId="0" borderId="0" applyNumberFormat="0" applyFill="0" applyBorder="0" applyAlignment="0" applyProtection="0"/>
    <xf numFmtId="0" fontId="19" fillId="0" borderId="0"/>
    <xf numFmtId="0" fontId="8" fillId="0" borderId="0"/>
    <xf numFmtId="0" fontId="8" fillId="0" borderId="0"/>
    <xf numFmtId="0" fontId="7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9" fillId="0" borderId="0"/>
    <xf numFmtId="0" fontId="19" fillId="0" borderId="0"/>
    <xf numFmtId="0" fontId="6" fillId="0" borderId="0"/>
    <xf numFmtId="0" fontId="6" fillId="0" borderId="0"/>
    <xf numFmtId="0" fontId="6" fillId="0" borderId="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9" fontId="19" fillId="0" borderId="0" applyFon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3" fillId="0" borderId="0"/>
  </cellStyleXfs>
  <cellXfs count="1690">
    <xf numFmtId="0" fontId="0" fillId="0" borderId="0" xfId="0"/>
    <xf numFmtId="0" fontId="0" fillId="0" borderId="1" xfId="0" applyBorder="1"/>
    <xf numFmtId="0" fontId="0" fillId="0" borderId="0" xfId="0" applyAlignment="1">
      <alignment horizontal="centerContinuous"/>
    </xf>
    <xf numFmtId="0" fontId="12" fillId="0" borderId="0" xfId="0" applyFont="1" applyAlignment="1">
      <alignment horizontal="centerContinuous"/>
    </xf>
    <xf numFmtId="0" fontId="13" fillId="0" borderId="0" xfId="0" applyFont="1" applyAlignment="1">
      <alignment horizontal="centerContinuous"/>
    </xf>
    <xf numFmtId="164" fontId="13" fillId="0" borderId="0" xfId="0" applyNumberFormat="1" applyFont="1" applyAlignment="1">
      <alignment horizontal="centerContinuous"/>
    </xf>
    <xf numFmtId="0" fontId="14" fillId="0" borderId="0" xfId="0" applyFont="1"/>
    <xf numFmtId="0" fontId="13" fillId="0" borderId="0" xfId="0" applyFont="1" applyAlignment="1">
      <alignment horizontal="center"/>
    </xf>
    <xf numFmtId="0" fontId="15" fillId="0" borderId="0" xfId="0" applyFont="1"/>
    <xf numFmtId="0" fontId="15" fillId="0" borderId="0" xfId="0" applyFont="1" applyAlignment="1">
      <alignment horizontal="center"/>
    </xf>
    <xf numFmtId="0" fontId="15" fillId="0" borderId="0" xfId="0" applyFont="1" applyAlignment="1">
      <alignment horizontal="centerContinuous"/>
    </xf>
    <xf numFmtId="0" fontId="0" fillId="0" borderId="1" xfId="0" applyBorder="1" applyAlignment="1">
      <alignment horizontal="centerContinuous"/>
    </xf>
    <xf numFmtId="0" fontId="12" fillId="0" borderId="1" xfId="0" applyFont="1" applyBorder="1" applyAlignment="1">
      <alignment horizontal="centerContinuous"/>
    </xf>
    <xf numFmtId="0" fontId="12" fillId="0" borderId="0" xfId="0" quotePrefix="1" applyFont="1" applyAlignment="1">
      <alignment horizontal="center"/>
    </xf>
    <xf numFmtId="0" fontId="12" fillId="0" borderId="0" xfId="0" applyFont="1" applyAlignment="1">
      <alignment horizontal="center"/>
    </xf>
    <xf numFmtId="0" fontId="17" fillId="0" borderId="0" xfId="0" applyFont="1" applyAlignment="1">
      <alignment horizontal="left"/>
    </xf>
    <xf numFmtId="0" fontId="17" fillId="0" borderId="0" xfId="0" applyFont="1"/>
    <xf numFmtId="0" fontId="12" fillId="0" borderId="0" xfId="0" applyFont="1"/>
    <xf numFmtId="0" fontId="0" fillId="0" borderId="4" xfId="0" applyBorder="1"/>
    <xf numFmtId="0" fontId="0" fillId="0" borderId="5" xfId="0" applyBorder="1"/>
    <xf numFmtId="0" fontId="0" fillId="0" borderId="8" xfId="0"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17" xfId="0" applyBorder="1"/>
    <xf numFmtId="0" fontId="0" fillId="0" borderId="18" xfId="0" applyBorder="1"/>
    <xf numFmtId="0" fontId="0" fillId="0" borderId="19" xfId="0" applyBorder="1"/>
    <xf numFmtId="0" fontId="0" fillId="0" borderId="22" xfId="0" applyBorder="1"/>
    <xf numFmtId="0" fontId="0" fillId="0" borderId="23" xfId="0" applyBorder="1"/>
    <xf numFmtId="0" fontId="0" fillId="0" borderId="0" xfId="0" applyAlignment="1">
      <alignment horizontal="center"/>
    </xf>
    <xf numFmtId="0" fontId="0" fillId="0" borderId="24" xfId="0" applyBorder="1"/>
    <xf numFmtId="0" fontId="0" fillId="0" borderId="26" xfId="0" applyBorder="1"/>
    <xf numFmtId="0" fontId="0" fillId="0" borderId="27" xfId="0" applyBorder="1"/>
    <xf numFmtId="0" fontId="12" fillId="0" borderId="13" xfId="0" applyFont="1" applyBorder="1" applyAlignment="1">
      <alignment horizontal="centerContinuous"/>
    </xf>
    <xf numFmtId="0" fontId="12" fillId="0" borderId="14" xfId="0" applyFont="1" applyBorder="1" applyAlignment="1">
      <alignment horizontal="centerContinuous"/>
    </xf>
    <xf numFmtId="0" fontId="0" fillId="0" borderId="29" xfId="0" applyBorder="1"/>
    <xf numFmtId="0" fontId="0" fillId="0" borderId="30" xfId="0" applyBorder="1"/>
    <xf numFmtId="0" fontId="19" fillId="0" borderId="0" xfId="0" applyFont="1"/>
    <xf numFmtId="0" fontId="0" fillId="0" borderId="14" xfId="0" applyBorder="1" applyAlignment="1">
      <alignment horizontal="centerContinuous"/>
    </xf>
    <xf numFmtId="0" fontId="12" fillId="0" borderId="28" xfId="0" applyFont="1" applyBorder="1" applyAlignment="1">
      <alignment horizontal="centerContinuous"/>
    </xf>
    <xf numFmtId="0" fontId="0" fillId="0" borderId="31" xfId="0" applyBorder="1"/>
    <xf numFmtId="0" fontId="12" fillId="0" borderId="31" xfId="0" applyFont="1" applyBorder="1" applyAlignment="1">
      <alignment horizontal="centerContinuous"/>
    </xf>
    <xf numFmtId="0" fontId="0" fillId="0" borderId="32" xfId="0" applyBorder="1"/>
    <xf numFmtId="0" fontId="12" fillId="0" borderId="5" xfId="0" applyFont="1" applyBorder="1" applyAlignment="1">
      <alignment horizontal="centerContinuous"/>
    </xf>
    <xf numFmtId="0" fontId="0" fillId="0" borderId="33" xfId="0" applyBorder="1"/>
    <xf numFmtId="0" fontId="12" fillId="0" borderId="0" xfId="0" quotePrefix="1" applyFont="1"/>
    <xf numFmtId="0" fontId="0" fillId="0" borderId="22" xfId="0" applyBorder="1" applyAlignment="1">
      <alignment horizontal="centerContinuous"/>
    </xf>
    <xf numFmtId="0" fontId="0" fillId="0" borderId="34" xfId="0" applyBorder="1" applyAlignment="1">
      <alignment horizontal="centerContinuous"/>
    </xf>
    <xf numFmtId="0" fontId="0" fillId="0" borderId="20" xfId="0" applyBorder="1" applyAlignment="1">
      <alignment horizontal="centerContinuous"/>
    </xf>
    <xf numFmtId="0" fontId="12" fillId="0" borderId="35" xfId="0" applyFont="1" applyBorder="1" applyAlignment="1">
      <alignment horizontal="centerContinuous"/>
    </xf>
    <xf numFmtId="0" fontId="12" fillId="0" borderId="22" xfId="0" applyFont="1" applyBorder="1" applyAlignment="1">
      <alignment horizontal="centerContinuous"/>
    </xf>
    <xf numFmtId="0" fontId="12" fillId="0" borderId="34" xfId="0" applyFont="1" applyBorder="1" applyAlignment="1">
      <alignment horizontal="centerContinuous"/>
    </xf>
    <xf numFmtId="0" fontId="0" fillId="0" borderId="8" xfId="0" applyBorder="1" applyAlignment="1">
      <alignment horizontal="centerContinuous"/>
    </xf>
    <xf numFmtId="0" fontId="12" fillId="0" borderId="15" xfId="0" applyFont="1" applyBorder="1" applyAlignment="1">
      <alignment horizontal="centerContinuous"/>
    </xf>
    <xf numFmtId="0" fontId="12" fillId="0" borderId="20" xfId="0" applyFont="1" applyBorder="1" applyAlignment="1">
      <alignment horizontal="centerContinuous"/>
    </xf>
    <xf numFmtId="0" fontId="12" fillId="0" borderId="17" xfId="0" applyFont="1" applyBorder="1" applyAlignment="1">
      <alignment horizontal="centerContinuous"/>
    </xf>
    <xf numFmtId="0" fontId="12" fillId="0" borderId="19" xfId="0" applyFont="1" applyBorder="1"/>
    <xf numFmtId="0" fontId="0" fillId="0" borderId="9" xfId="0" applyBorder="1" applyAlignment="1">
      <alignment horizontal="centerContinuous"/>
    </xf>
    <xf numFmtId="0" fontId="12" fillId="0" borderId="1" xfId="0" applyFont="1" applyBorder="1" applyAlignment="1">
      <alignment horizontal="center"/>
    </xf>
    <xf numFmtId="0" fontId="13" fillId="0" borderId="31" xfId="0" applyFont="1" applyBorder="1" applyAlignment="1">
      <alignment horizontal="centerContinuous"/>
    </xf>
    <xf numFmtId="0" fontId="12" fillId="0" borderId="31" xfId="0" applyFont="1" applyBorder="1" applyAlignment="1">
      <alignment horizontal="center"/>
    </xf>
    <xf numFmtId="0" fontId="12" fillId="0" borderId="19" xfId="0" applyFont="1" applyBorder="1" applyAlignment="1">
      <alignment horizontal="centerContinuous"/>
    </xf>
    <xf numFmtId="0" fontId="20" fillId="0" borderId="17" xfId="0" applyFont="1" applyBorder="1" applyAlignment="1">
      <alignment horizontal="centerContinuous"/>
    </xf>
    <xf numFmtId="0" fontId="0" fillId="0" borderId="5" xfId="0" applyBorder="1" applyAlignment="1">
      <alignment horizontal="centerContinuous"/>
    </xf>
    <xf numFmtId="0" fontId="0" fillId="0" borderId="4" xfId="0" applyBorder="1" applyAlignment="1">
      <alignment horizontal="centerContinuous"/>
    </xf>
    <xf numFmtId="0" fontId="0" fillId="0" borderId="19" xfId="0" applyBorder="1" applyAlignment="1">
      <alignment horizontal="centerContinuous"/>
    </xf>
    <xf numFmtId="0" fontId="12" fillId="0" borderId="4" xfId="0" applyFont="1" applyBorder="1" applyAlignment="1">
      <alignment horizontal="centerContinuous"/>
    </xf>
    <xf numFmtId="0" fontId="0" fillId="0" borderId="35" xfId="0" applyBorder="1"/>
    <xf numFmtId="0" fontId="22" fillId="0" borderId="0" xfId="0" applyFont="1" applyAlignment="1">
      <alignment horizontal="left"/>
    </xf>
    <xf numFmtId="0" fontId="12" fillId="0" borderId="17" xfId="0" applyFont="1" applyBorder="1" applyAlignment="1">
      <alignment horizontal="center"/>
    </xf>
    <xf numFmtId="0" fontId="12" fillId="0" borderId="19" xfId="0" applyFont="1" applyBorder="1" applyAlignment="1">
      <alignment horizontal="center"/>
    </xf>
    <xf numFmtId="0" fontId="12" fillId="0" borderId="9" xfId="0" applyFont="1" applyBorder="1" applyAlignment="1">
      <alignment horizontal="center"/>
    </xf>
    <xf numFmtId="0" fontId="12" fillId="0" borderId="5" xfId="0" applyFont="1" applyBorder="1" applyAlignment="1">
      <alignment horizontal="center"/>
    </xf>
    <xf numFmtId="0" fontId="12" fillId="0" borderId="4" xfId="0" applyFont="1" applyBorder="1" applyAlignment="1">
      <alignment horizontal="center"/>
    </xf>
    <xf numFmtId="0" fontId="0" fillId="0" borderId="39" xfId="0" applyBorder="1"/>
    <xf numFmtId="0" fontId="22" fillId="0" borderId="0" xfId="0" applyFont="1" applyAlignment="1">
      <alignment horizontal="center"/>
    </xf>
    <xf numFmtId="0" fontId="22" fillId="0" borderId="0" xfId="0" applyFont="1"/>
    <xf numFmtId="0" fontId="16" fillId="0" borderId="0" xfId="0" applyFont="1"/>
    <xf numFmtId="0" fontId="0" fillId="0" borderId="41" xfId="0" applyBorder="1"/>
    <xf numFmtId="0" fontId="12" fillId="0" borderId="27" xfId="0" applyFont="1" applyBorder="1" applyAlignment="1">
      <alignment horizontal="centerContinuous"/>
    </xf>
    <xf numFmtId="0" fontId="24" fillId="0" borderId="13" xfId="0" applyFont="1" applyBorder="1" applyAlignment="1">
      <alignment horizontal="centerContinuous"/>
    </xf>
    <xf numFmtId="0" fontId="23" fillId="0" borderId="0" xfId="0" applyFont="1"/>
    <xf numFmtId="0" fontId="15" fillId="0" borderId="0" xfId="0" quotePrefix="1" applyFont="1" applyAlignment="1">
      <alignment horizontal="centerContinuous"/>
    </xf>
    <xf numFmtId="0" fontId="15" fillId="0" borderId="0" xfId="0" quotePrefix="1" applyFont="1" applyAlignment="1">
      <alignment horizontal="center"/>
    </xf>
    <xf numFmtId="0" fontId="12" fillId="0" borderId="12" xfId="0" applyFont="1" applyBorder="1" applyAlignment="1">
      <alignment horizontal="center"/>
    </xf>
    <xf numFmtId="37" fontId="0" fillId="0" borderId="5" xfId="0" applyNumberFormat="1" applyBorder="1"/>
    <xf numFmtId="37" fontId="0" fillId="0" borderId="4" xfId="0" applyNumberFormat="1" applyBorder="1"/>
    <xf numFmtId="0" fontId="0" fillId="0" borderId="47" xfId="0" applyBorder="1"/>
    <xf numFmtId="0" fontId="0" fillId="0" borderId="2" xfId="0" applyBorder="1"/>
    <xf numFmtId="39" fontId="0" fillId="0" borderId="1" xfId="0" applyNumberFormat="1" applyBorder="1"/>
    <xf numFmtId="39" fontId="0" fillId="0" borderId="33" xfId="0" applyNumberFormat="1" applyBorder="1"/>
    <xf numFmtId="39" fontId="0" fillId="0" borderId="38" xfId="0" applyNumberFormat="1" applyBorder="1"/>
    <xf numFmtId="39" fontId="0" fillId="0" borderId="5" xfId="0" applyNumberFormat="1" applyBorder="1"/>
    <xf numFmtId="39" fontId="0" fillId="0" borderId="40" xfId="0" applyNumberFormat="1" applyBorder="1"/>
    <xf numFmtId="39" fontId="0" fillId="0" borderId="3" xfId="0" applyNumberFormat="1" applyBorder="1"/>
    <xf numFmtId="39" fontId="0" fillId="0" borderId="48" xfId="0" applyNumberFormat="1" applyBorder="1"/>
    <xf numFmtId="39" fontId="0" fillId="0" borderId="4" xfId="0" applyNumberFormat="1" applyBorder="1"/>
    <xf numFmtId="39" fontId="0" fillId="0" borderId="49" xfId="0" applyNumberFormat="1" applyBorder="1"/>
    <xf numFmtId="39" fontId="0" fillId="0" borderId="0" xfId="0" applyNumberFormat="1"/>
    <xf numFmtId="39" fontId="28" fillId="0" borderId="50" xfId="6" applyBorder="1"/>
    <xf numFmtId="39" fontId="28" fillId="0" borderId="51" xfId="6" applyBorder="1"/>
    <xf numFmtId="39" fontId="28" fillId="0" borderId="52" xfId="6" applyBorder="1"/>
    <xf numFmtId="39" fontId="28" fillId="2" borderId="53" xfId="6" applyFill="1" applyBorder="1"/>
    <xf numFmtId="39" fontId="28" fillId="2" borderId="54" xfId="6" applyFill="1" applyBorder="1"/>
    <xf numFmtId="39" fontId="14" fillId="2" borderId="51" xfId="6" applyFont="1" applyFill="1" applyBorder="1"/>
    <xf numFmtId="39" fontId="28" fillId="2" borderId="51" xfId="6" applyFill="1" applyBorder="1"/>
    <xf numFmtId="39" fontId="28" fillId="2" borderId="52" xfId="6" applyFill="1" applyBorder="1"/>
    <xf numFmtId="0" fontId="0" fillId="0" borderId="33" xfId="0" applyBorder="1" applyAlignment="1">
      <alignment horizontal="centerContinuous"/>
    </xf>
    <xf numFmtId="3" fontId="0" fillId="0" borderId="18" xfId="0" applyNumberFormat="1" applyBorder="1" applyAlignment="1">
      <alignment horizontal="centerContinuous"/>
    </xf>
    <xf numFmtId="0" fontId="0" fillId="0" borderId="35" xfId="0" applyBorder="1" applyAlignment="1">
      <alignment horizontal="centerContinuous"/>
    </xf>
    <xf numFmtId="0" fontId="0" fillId="0" borderId="18" xfId="0" applyBorder="1" applyAlignment="1">
      <alignment horizontal="centerContinuous"/>
    </xf>
    <xf numFmtId="0" fontId="0" fillId="0" borderId="15" xfId="0" applyBorder="1" applyAlignment="1">
      <alignment horizontal="centerContinuous"/>
    </xf>
    <xf numFmtId="0" fontId="0" fillId="0" borderId="32" xfId="0" applyBorder="1" applyAlignment="1">
      <alignment horizontal="centerContinuous"/>
    </xf>
    <xf numFmtId="0" fontId="0" fillId="0" borderId="12" xfId="0" applyBorder="1" applyAlignment="1">
      <alignment horizontal="centerContinuous"/>
    </xf>
    <xf numFmtId="4" fontId="14" fillId="0" borderId="35" xfId="0" applyNumberFormat="1" applyFont="1" applyBorder="1" applyAlignment="1">
      <alignment horizontal="centerContinuous"/>
    </xf>
    <xf numFmtId="4" fontId="14" fillId="0" borderId="22" xfId="0" applyNumberFormat="1" applyFont="1" applyBorder="1" applyAlignment="1">
      <alignment horizontal="centerContinuous"/>
    </xf>
    <xf numFmtId="4" fontId="14" fillId="0" borderId="34" xfId="0" applyNumberFormat="1" applyFont="1" applyBorder="1" applyAlignment="1">
      <alignment horizontal="centerContinuous"/>
    </xf>
    <xf numFmtId="4" fontId="14" fillId="0" borderId="18" xfId="0" applyNumberFormat="1" applyFont="1" applyBorder="1" applyAlignment="1">
      <alignment horizontal="centerContinuous"/>
    </xf>
    <xf numFmtId="4" fontId="14" fillId="0" borderId="14" xfId="0" applyNumberFormat="1" applyFont="1" applyBorder="1" applyAlignment="1">
      <alignment horizontal="centerContinuous"/>
    </xf>
    <xf numFmtId="4" fontId="14" fillId="0" borderId="15" xfId="0" applyNumberFormat="1" applyFont="1" applyBorder="1" applyAlignment="1">
      <alignment horizontal="centerContinuous"/>
    </xf>
    <xf numFmtId="4" fontId="14" fillId="0" borderId="37" xfId="0" applyNumberFormat="1" applyFont="1" applyBorder="1" applyAlignment="1">
      <alignment horizontal="centerContinuous"/>
    </xf>
    <xf numFmtId="4" fontId="14" fillId="0" borderId="23" xfId="0" applyNumberFormat="1" applyFont="1" applyBorder="1" applyAlignment="1">
      <alignment horizontal="centerContinuous"/>
    </xf>
    <xf numFmtId="4" fontId="14" fillId="0" borderId="38" xfId="0" applyNumberFormat="1" applyFont="1" applyBorder="1" applyAlignment="1">
      <alignment horizontal="centerContinuous"/>
    </xf>
    <xf numFmtId="4" fontId="14" fillId="0" borderId="31" xfId="0" applyNumberFormat="1" applyFont="1" applyBorder="1" applyAlignment="1">
      <alignment horizontal="centerContinuous"/>
    </xf>
    <xf numFmtId="4" fontId="14" fillId="0" borderId="0" xfId="0" applyNumberFormat="1" applyFont="1" applyAlignment="1">
      <alignment horizontal="centerContinuous"/>
    </xf>
    <xf numFmtId="4" fontId="14" fillId="0" borderId="5" xfId="0" applyNumberFormat="1" applyFont="1" applyBorder="1" applyAlignment="1">
      <alignment horizontal="centerContinuous"/>
    </xf>
    <xf numFmtId="4" fontId="14" fillId="0" borderId="19" xfId="0" applyNumberFormat="1" applyFont="1" applyBorder="1" applyAlignment="1">
      <alignment horizontal="centerContinuous"/>
    </xf>
    <xf numFmtId="4" fontId="14" fillId="0" borderId="1" xfId="0" applyNumberFormat="1" applyFont="1" applyBorder="1" applyAlignment="1">
      <alignment horizontal="centerContinuous"/>
    </xf>
    <xf numFmtId="4" fontId="14" fillId="0" borderId="4" xfId="0" applyNumberFormat="1" applyFont="1" applyBorder="1" applyAlignment="1">
      <alignment horizontal="centerContinuous"/>
    </xf>
    <xf numFmtId="0" fontId="14" fillId="0" borderId="35" xfId="0" applyFont="1" applyBorder="1"/>
    <xf numFmtId="0" fontId="14" fillId="0" borderId="22" xfId="0" applyFont="1" applyBorder="1"/>
    <xf numFmtId="0" fontId="14" fillId="0" borderId="18" xfId="0" applyFont="1" applyBorder="1"/>
    <xf numFmtId="0" fontId="14" fillId="0" borderId="14" xfId="0" applyFont="1" applyBorder="1"/>
    <xf numFmtId="0" fontId="14" fillId="0" borderId="37" xfId="0" applyFont="1" applyBorder="1"/>
    <xf numFmtId="0" fontId="14" fillId="0" borderId="23" xfId="0" applyFont="1" applyBorder="1"/>
    <xf numFmtId="0" fontId="0" fillId="0" borderId="32" xfId="0" applyBorder="1" applyAlignment="1">
      <alignment horizontal="center"/>
    </xf>
    <xf numFmtId="0" fontId="0" fillId="0" borderId="37" xfId="0" applyBorder="1" applyAlignment="1">
      <alignment horizontal="center"/>
    </xf>
    <xf numFmtId="0" fontId="0" fillId="0" borderId="31" xfId="0" applyBorder="1" applyAlignment="1">
      <alignment horizontal="center"/>
    </xf>
    <xf numFmtId="0" fontId="0" fillId="0" borderId="42" xfId="0" applyBorder="1" applyAlignment="1">
      <alignment horizontal="center"/>
    </xf>
    <xf numFmtId="0" fontId="0" fillId="0" borderId="10" xfId="0" applyBorder="1" applyAlignment="1">
      <alignment horizontal="center"/>
    </xf>
    <xf numFmtId="0" fontId="15" fillId="0" borderId="55" xfId="7" applyFont="1" applyBorder="1" applyAlignment="1">
      <alignment horizontal="center" vertical="center" wrapText="1"/>
    </xf>
    <xf numFmtId="0" fontId="31" fillId="0" borderId="55" xfId="7" applyFont="1" applyBorder="1" applyAlignment="1">
      <alignment horizontal="center" vertical="center" wrapText="1"/>
    </xf>
    <xf numFmtId="0" fontId="28" fillId="0" borderId="0" xfId="7"/>
    <xf numFmtId="0" fontId="30" fillId="0" borderId="0" xfId="7" applyFont="1" applyAlignment="1">
      <alignment horizontal="centerContinuous"/>
    </xf>
    <xf numFmtId="0" fontId="28" fillId="0" borderId="0" xfId="7" applyAlignment="1">
      <alignment horizontal="centerContinuous"/>
    </xf>
    <xf numFmtId="0" fontId="29" fillId="0" borderId="0" xfId="7" applyFont="1" applyAlignment="1">
      <alignment horizontal="centerContinuous"/>
    </xf>
    <xf numFmtId="0" fontId="31" fillId="0" borderId="55" xfId="7" applyFont="1" applyBorder="1" applyAlignment="1">
      <alignment horizontal="center"/>
    </xf>
    <xf numFmtId="0" fontId="31" fillId="0" borderId="55" xfId="7" applyFont="1" applyBorder="1" applyAlignment="1">
      <alignment textRotation="90"/>
    </xf>
    <xf numFmtId="0" fontId="31" fillId="0" borderId="0" xfId="7" applyFont="1"/>
    <xf numFmtId="0" fontId="28" fillId="0" borderId="56" xfId="7" applyBorder="1"/>
    <xf numFmtId="39" fontId="29" fillId="0" borderId="0" xfId="7" applyNumberFormat="1" applyFont="1"/>
    <xf numFmtId="0" fontId="32" fillId="0" borderId="0" xfId="7" applyFont="1"/>
    <xf numFmtId="39" fontId="32" fillId="0" borderId="57" xfId="7" applyNumberFormat="1" applyFont="1" applyBorder="1"/>
    <xf numFmtId="39" fontId="32" fillId="0" borderId="0" xfId="7" applyNumberFormat="1" applyFont="1"/>
    <xf numFmtId="39" fontId="32" fillId="0" borderId="0" xfId="7" applyNumberFormat="1" applyFont="1" applyAlignment="1">
      <alignment horizontal="center"/>
    </xf>
    <xf numFmtId="0" fontId="31" fillId="0" borderId="0" xfId="7" applyFont="1" applyAlignment="1">
      <alignment horizontal="center"/>
    </xf>
    <xf numFmtId="39" fontId="32" fillId="0" borderId="56" xfId="7" applyNumberFormat="1" applyFont="1" applyBorder="1"/>
    <xf numFmtId="39" fontId="13" fillId="0" borderId="0" xfId="7" applyNumberFormat="1" applyFont="1" applyAlignment="1">
      <alignment horizontal="center"/>
    </xf>
    <xf numFmtId="39" fontId="13" fillId="0" borderId="0" xfId="7" applyNumberFormat="1" applyFont="1"/>
    <xf numFmtId="0" fontId="33" fillId="0" borderId="0" xfId="8" applyFont="1" applyAlignment="1">
      <alignment horizontal="centerContinuous"/>
    </xf>
    <xf numFmtId="0" fontId="28" fillId="0" borderId="0" xfId="8" applyAlignment="1">
      <alignment horizontal="centerContinuous"/>
    </xf>
    <xf numFmtId="0" fontId="28" fillId="0" borderId="0" xfId="8"/>
    <xf numFmtId="0" fontId="31" fillId="0" borderId="0" xfId="8" applyFont="1"/>
    <xf numFmtId="0" fontId="31" fillId="0" borderId="0" xfId="8" applyFont="1" applyAlignment="1">
      <alignment horizontal="center"/>
    </xf>
    <xf numFmtId="0" fontId="31" fillId="0" borderId="56" xfId="8" applyFont="1" applyBorder="1" applyAlignment="1">
      <alignment horizontal="center"/>
    </xf>
    <xf numFmtId="39" fontId="28" fillId="0" borderId="57" xfId="8" applyNumberFormat="1" applyBorder="1"/>
    <xf numFmtId="39" fontId="28" fillId="0" borderId="57" xfId="8" applyNumberFormat="1" applyBorder="1" applyAlignment="1">
      <alignment horizontal="center"/>
    </xf>
    <xf numFmtId="39" fontId="28" fillId="0" borderId="0" xfId="8" applyNumberFormat="1"/>
    <xf numFmtId="39" fontId="28" fillId="0" borderId="56" xfId="8" applyNumberFormat="1" applyBorder="1"/>
    <xf numFmtId="0" fontId="15" fillId="0" borderId="0" xfId="8" applyFont="1" applyAlignment="1">
      <alignment horizontal="center"/>
    </xf>
    <xf numFmtId="0" fontId="15" fillId="0" borderId="0" xfId="8" applyFont="1"/>
    <xf numFmtId="0" fontId="15" fillId="0" borderId="56" xfId="8" applyFont="1" applyBorder="1" applyAlignment="1">
      <alignment horizontal="center"/>
    </xf>
    <xf numFmtId="0" fontId="35" fillId="0" borderId="0" xfId="0" applyFont="1"/>
    <xf numFmtId="0" fontId="38" fillId="0" borderId="0" xfId="0" applyFont="1" applyAlignment="1">
      <alignment horizontal="centerContinuous"/>
    </xf>
    <xf numFmtId="164" fontId="13" fillId="0" borderId="0" xfId="0" applyNumberFormat="1" applyFont="1" applyAlignment="1">
      <alignment horizontal="center"/>
    </xf>
    <xf numFmtId="0" fontId="19" fillId="0" borderId="14" xfId="0" applyFont="1" applyBorder="1" applyAlignment="1">
      <alignment horizontal="right"/>
    </xf>
    <xf numFmtId="0" fontId="12" fillId="0" borderId="29" xfId="0" applyFont="1" applyBorder="1"/>
    <xf numFmtId="0" fontId="19" fillId="0" borderId="11" xfId="0" applyFont="1" applyBorder="1"/>
    <xf numFmtId="0" fontId="19" fillId="0" borderId="12" xfId="0" applyFont="1" applyBorder="1" applyAlignment="1">
      <alignment horizontal="right"/>
    </xf>
    <xf numFmtId="0" fontId="19" fillId="0" borderId="12" xfId="0" applyFont="1" applyBorder="1"/>
    <xf numFmtId="0" fontId="12" fillId="0" borderId="0" xfId="0" applyFont="1" applyAlignment="1">
      <alignment horizontal="right"/>
    </xf>
    <xf numFmtId="0" fontId="12" fillId="0" borderId="14" xfId="0" applyFont="1" applyBorder="1" applyAlignment="1">
      <alignment horizontal="center"/>
    </xf>
    <xf numFmtId="0" fontId="12" fillId="0" borderId="13" xfId="0" applyFont="1" applyBorder="1" applyAlignment="1">
      <alignment horizontal="left"/>
    </xf>
    <xf numFmtId="0" fontId="28" fillId="0" borderId="0" xfId="1"/>
    <xf numFmtId="0" fontId="28" fillId="0" borderId="0" xfId="1" applyAlignment="1">
      <alignment horizontal="center"/>
    </xf>
    <xf numFmtId="0" fontId="28" fillId="0" borderId="0" xfId="1" applyAlignment="1">
      <alignment horizontal="fill"/>
    </xf>
    <xf numFmtId="39" fontId="28" fillId="0" borderId="0" xfId="1" applyNumberFormat="1"/>
    <xf numFmtId="39" fontId="28" fillId="0" borderId="0" xfId="1" applyNumberFormat="1" applyAlignment="1">
      <alignment horizontal="center"/>
    </xf>
    <xf numFmtId="39" fontId="28" fillId="0" borderId="0" xfId="1" applyNumberFormat="1" applyAlignment="1">
      <alignment horizontal="fill"/>
    </xf>
    <xf numFmtId="0" fontId="0" fillId="0" borderId="0" xfId="0" applyAlignment="1">
      <alignment horizontal="right"/>
    </xf>
    <xf numFmtId="0" fontId="19" fillId="0" borderId="0" xfId="0" applyFont="1" applyAlignment="1">
      <alignment horizontal="right"/>
    </xf>
    <xf numFmtId="0" fontId="13" fillId="0" borderId="0" xfId="0" applyFont="1" applyAlignment="1" applyProtection="1">
      <alignment horizontal="centerContinuous"/>
      <protection locked="0"/>
    </xf>
    <xf numFmtId="0" fontId="12" fillId="0" borderId="0" xfId="0" applyFont="1" applyAlignment="1" applyProtection="1">
      <alignment horizontal="centerContinuous"/>
      <protection locked="0"/>
    </xf>
    <xf numFmtId="0" fontId="0" fillId="0" borderId="0" xfId="0" applyProtection="1">
      <protection locked="0"/>
    </xf>
    <xf numFmtId="164" fontId="13" fillId="0" borderId="0" xfId="0" applyNumberFormat="1" applyFont="1" applyAlignment="1" applyProtection="1">
      <alignment horizontal="centerContinuous"/>
      <protection locked="0"/>
    </xf>
    <xf numFmtId="0" fontId="14" fillId="0" borderId="0" xfId="0" applyFont="1" applyProtection="1">
      <protection locked="0"/>
    </xf>
    <xf numFmtId="0" fontId="15" fillId="0" borderId="1" xfId="0" applyFont="1" applyBorder="1" applyAlignment="1" applyProtection="1">
      <alignment horizontal="centerContinuous"/>
      <protection locked="0"/>
    </xf>
    <xf numFmtId="0" fontId="14" fillId="0" borderId="1" xfId="0" applyFont="1" applyBorder="1" applyAlignment="1" applyProtection="1">
      <alignment horizontal="centerContinuous"/>
      <protection locked="0"/>
    </xf>
    <xf numFmtId="0" fontId="15" fillId="0" borderId="0" xfId="0" applyFont="1" applyAlignment="1" applyProtection="1">
      <alignment horizontal="center"/>
      <protection locked="0"/>
    </xf>
    <xf numFmtId="0" fontId="15" fillId="0" borderId="1" xfId="0" applyFont="1" applyBorder="1" applyAlignment="1" applyProtection="1">
      <alignment horizontal="center"/>
      <protection locked="0"/>
    </xf>
    <xf numFmtId="0" fontId="15" fillId="0" borderId="0" xfId="0" applyFont="1" applyProtection="1">
      <protection locked="0"/>
    </xf>
    <xf numFmtId="39" fontId="14" fillId="0" borderId="0" xfId="0" applyNumberFormat="1" applyFont="1" applyProtection="1">
      <protection locked="0"/>
    </xf>
    <xf numFmtId="0" fontId="14" fillId="0" borderId="0" xfId="0" applyFont="1" applyAlignment="1" applyProtection="1">
      <alignment wrapText="1"/>
      <protection locked="0"/>
    </xf>
    <xf numFmtId="39" fontId="14" fillId="0" borderId="1" xfId="0" applyNumberFormat="1" applyFont="1" applyBorder="1" applyProtection="1">
      <protection locked="0"/>
    </xf>
    <xf numFmtId="39" fontId="14" fillId="0" borderId="2" xfId="0" applyNumberFormat="1" applyFont="1" applyBorder="1" applyProtection="1">
      <protection locked="0"/>
    </xf>
    <xf numFmtId="39" fontId="14" fillId="0" borderId="59" xfId="0" applyNumberFormat="1" applyFont="1" applyBorder="1" applyProtection="1">
      <protection locked="0"/>
    </xf>
    <xf numFmtId="0" fontId="15" fillId="0" borderId="0" xfId="0" quotePrefix="1" applyFont="1" applyAlignment="1" applyProtection="1">
      <alignment horizontal="centerContinuous"/>
      <protection locked="0"/>
    </xf>
    <xf numFmtId="0" fontId="12" fillId="0" borderId="0" xfId="0" quotePrefix="1" applyFont="1" applyAlignment="1" applyProtection="1">
      <alignment horizontal="centerContinuous"/>
      <protection locked="0"/>
    </xf>
    <xf numFmtId="0" fontId="0" fillId="0" borderId="0" xfId="0" applyAlignment="1" applyProtection="1">
      <alignment horizontal="centerContinuous"/>
      <protection locked="0"/>
    </xf>
    <xf numFmtId="39" fontId="14" fillId="0" borderId="0" xfId="0" applyNumberFormat="1" applyFont="1"/>
    <xf numFmtId="39" fontId="14" fillId="0" borderId="1" xfId="0" applyNumberFormat="1" applyFont="1" applyBorder="1"/>
    <xf numFmtId="39" fontId="14" fillId="0" borderId="2" xfId="0" applyNumberFormat="1" applyFont="1" applyBorder="1"/>
    <xf numFmtId="39" fontId="14" fillId="0" borderId="59" xfId="0" applyNumberFormat="1" applyFont="1" applyBorder="1"/>
    <xf numFmtId="0" fontId="15" fillId="0" borderId="0" xfId="0" applyFont="1" applyAlignment="1" applyProtection="1">
      <alignment horizontal="centerContinuous"/>
      <protection locked="0"/>
    </xf>
    <xf numFmtId="0" fontId="14" fillId="0" borderId="0" xfId="0" applyFont="1" applyAlignment="1" applyProtection="1">
      <alignment horizontal="centerContinuous"/>
      <protection locked="0"/>
    </xf>
    <xf numFmtId="0" fontId="15" fillId="0" borderId="2" xfId="0" applyFont="1" applyBorder="1" applyAlignment="1" applyProtection="1">
      <alignment horizontal="centerContinuous" wrapText="1"/>
      <protection locked="0"/>
    </xf>
    <xf numFmtId="0" fontId="14" fillId="0" borderId="2" xfId="0" applyFont="1" applyBorder="1" applyAlignment="1" applyProtection="1">
      <alignment horizontal="centerContinuous" wrapText="1"/>
      <protection locked="0"/>
    </xf>
    <xf numFmtId="37" fontId="14" fillId="0" borderId="0" xfId="0" applyNumberFormat="1" applyFont="1" applyProtection="1">
      <protection locked="0"/>
    </xf>
    <xf numFmtId="0" fontId="15" fillId="0" borderId="0" xfId="0" quotePrefix="1" applyFont="1" applyAlignment="1" applyProtection="1">
      <alignment textRotation="180"/>
      <protection locked="0"/>
    </xf>
    <xf numFmtId="39" fontId="14" fillId="3" borderId="0" xfId="0" applyNumberFormat="1" applyFont="1" applyFill="1" applyProtection="1">
      <protection locked="0"/>
    </xf>
    <xf numFmtId="39" fontId="14" fillId="3" borderId="1" xfId="0" applyNumberFormat="1" applyFont="1" applyFill="1" applyBorder="1" applyProtection="1">
      <protection locked="0"/>
    </xf>
    <xf numFmtId="39" fontId="14" fillId="3" borderId="60" xfId="0" applyNumberFormat="1" applyFont="1" applyFill="1" applyBorder="1" applyProtection="1">
      <protection locked="0"/>
    </xf>
    <xf numFmtId="37" fontId="14" fillId="0" borderId="0" xfId="0" applyNumberFormat="1" applyFont="1" applyAlignment="1" applyProtection="1">
      <alignment horizontal="centerContinuous"/>
      <protection locked="0"/>
    </xf>
    <xf numFmtId="37" fontId="14" fillId="0" borderId="0" xfId="0" applyNumberFormat="1" applyFont="1" applyAlignment="1" applyProtection="1">
      <alignment horizontal="left"/>
      <protection locked="0"/>
    </xf>
    <xf numFmtId="0" fontId="15" fillId="0" borderId="0" xfId="0" quotePrefix="1" applyFont="1" applyProtection="1">
      <protection locked="0"/>
    </xf>
    <xf numFmtId="4" fontId="14" fillId="0" borderId="0" xfId="0" applyNumberFormat="1" applyFont="1" applyProtection="1">
      <protection locked="0"/>
    </xf>
    <xf numFmtId="39" fontId="14" fillId="0" borderId="60" xfId="0" applyNumberFormat="1" applyFont="1" applyBorder="1"/>
    <xf numFmtId="0" fontId="14" fillId="0" borderId="0" xfId="0" applyFont="1" applyAlignment="1" applyProtection="1">
      <alignment horizontal="center"/>
      <protection locked="0"/>
    </xf>
    <xf numFmtId="0" fontId="16" fillId="0" borderId="0" xfId="0" applyFont="1" applyAlignment="1" applyProtection="1">
      <alignment horizontal="center"/>
      <protection locked="0"/>
    </xf>
    <xf numFmtId="39" fontId="0" fillId="0" borderId="0" xfId="0" applyNumberFormat="1" applyProtection="1">
      <protection locked="0"/>
    </xf>
    <xf numFmtId="39" fontId="14" fillId="0" borderId="8" xfId="0" applyNumberFormat="1" applyFont="1" applyBorder="1" applyProtection="1">
      <protection locked="0"/>
    </xf>
    <xf numFmtId="39" fontId="14" fillId="0" borderId="8" xfId="0" applyNumberFormat="1" applyFont="1" applyBorder="1"/>
    <xf numFmtId="0" fontId="16" fillId="0" borderId="0" xfId="0" applyFont="1" applyAlignment="1" applyProtection="1">
      <alignment horizontal="center" wrapText="1"/>
      <protection locked="0"/>
    </xf>
    <xf numFmtId="39" fontId="14" fillId="0" borderId="0" xfId="0" applyNumberFormat="1" applyFont="1" applyAlignment="1" applyProtection="1">
      <alignment horizontal="right"/>
      <protection locked="0"/>
    </xf>
    <xf numFmtId="0" fontId="15" fillId="0" borderId="0" xfId="0" applyFont="1" applyAlignment="1" applyProtection="1">
      <alignment wrapText="1"/>
      <protection locked="0"/>
    </xf>
    <xf numFmtId="39" fontId="14" fillId="0" borderId="1" xfId="0" applyNumberFormat="1" applyFont="1" applyBorder="1" applyAlignment="1" applyProtection="1">
      <alignment horizontal="right"/>
      <protection locked="0"/>
    </xf>
    <xf numFmtId="39" fontId="14" fillId="0" borderId="0" xfId="0" applyNumberFormat="1" applyFont="1" applyAlignment="1">
      <alignment horizontal="right"/>
    </xf>
    <xf numFmtId="39" fontId="14" fillId="0" borderId="2" xfId="0" applyNumberFormat="1" applyFont="1" applyBorder="1" applyAlignment="1">
      <alignment horizontal="right"/>
    </xf>
    <xf numFmtId="39" fontId="14" fillId="0" borderId="1" xfId="0" applyNumberFormat="1" applyFont="1" applyBorder="1" applyAlignment="1">
      <alignment horizontal="right"/>
    </xf>
    <xf numFmtId="0" fontId="14" fillId="0" borderId="0" xfId="0" applyFont="1" applyAlignment="1" applyProtection="1">
      <alignment horizontal="left"/>
      <protection locked="0"/>
    </xf>
    <xf numFmtId="0" fontId="0" fillId="0" borderId="1" xfId="0" applyBorder="1" applyAlignment="1" applyProtection="1">
      <alignment horizontal="centerContinuous"/>
      <protection locked="0"/>
    </xf>
    <xf numFmtId="0" fontId="15" fillId="0" borderId="0" xfId="0" applyFont="1" applyAlignment="1" applyProtection="1">
      <alignment horizontal="left"/>
      <protection locked="0"/>
    </xf>
    <xf numFmtId="0" fontId="15" fillId="0" borderId="60" xfId="0" applyFont="1" applyBorder="1" applyAlignment="1" applyProtection="1">
      <alignment horizontal="center"/>
      <protection locked="0"/>
    </xf>
    <xf numFmtId="0" fontId="14" fillId="0" borderId="12" xfId="0" applyFont="1" applyBorder="1" applyProtection="1">
      <protection locked="0"/>
    </xf>
    <xf numFmtId="0" fontId="15" fillId="0" borderId="0" xfId="0" quotePrefix="1" applyFont="1" applyAlignment="1" applyProtection="1">
      <alignment horizontal="centerContinuous" vertical="center"/>
      <protection locked="0"/>
    </xf>
    <xf numFmtId="39" fontId="14" fillId="0" borderId="61" xfId="0" applyNumberFormat="1" applyFont="1" applyBorder="1"/>
    <xf numFmtId="0" fontId="15" fillId="0" borderId="0" xfId="0" applyFont="1" applyAlignment="1" applyProtection="1">
      <alignment horizontal="left" wrapText="1"/>
      <protection locked="0"/>
    </xf>
    <xf numFmtId="0" fontId="14" fillId="0" borderId="0" xfId="0" applyFont="1" applyAlignment="1" applyProtection="1">
      <alignment horizontal="left" vertical="justify" wrapText="1"/>
      <protection locked="0"/>
    </xf>
    <xf numFmtId="37" fontId="14" fillId="0" borderId="0" xfId="0" applyNumberFormat="1" applyFont="1"/>
    <xf numFmtId="0" fontId="14" fillId="0" borderId="1" xfId="0" applyFont="1" applyBorder="1" applyAlignment="1" applyProtection="1">
      <alignment horizontal="center"/>
      <protection locked="0"/>
    </xf>
    <xf numFmtId="0" fontId="16" fillId="0" borderId="0" xfId="0" applyFont="1" applyAlignment="1" applyProtection="1">
      <alignment horizontal="center" vertical="center"/>
      <protection locked="0"/>
    </xf>
    <xf numFmtId="0" fontId="12" fillId="0" borderId="0" xfId="0" quotePrefix="1" applyFont="1" applyAlignment="1" applyProtection="1">
      <alignment horizontal="center"/>
      <protection locked="0"/>
    </xf>
    <xf numFmtId="0" fontId="17" fillId="0" borderId="0" xfId="0" applyFont="1" applyProtection="1">
      <protection locked="0"/>
    </xf>
    <xf numFmtId="0" fontId="12" fillId="0" borderId="0" xfId="0" applyFont="1" applyAlignment="1" applyProtection="1">
      <alignment horizontal="center"/>
      <protection locked="0"/>
    </xf>
    <xf numFmtId="0" fontId="12" fillId="0" borderId="0" xfId="0" applyFont="1" applyProtection="1">
      <protection locked="0"/>
    </xf>
    <xf numFmtId="0" fontId="0" fillId="0" borderId="0" xfId="0" applyAlignment="1" applyProtection="1">
      <alignment horizontal="center"/>
      <protection locked="0"/>
    </xf>
    <xf numFmtId="0" fontId="18" fillId="0" borderId="0" xfId="0" applyFont="1" applyAlignment="1" applyProtection="1">
      <alignment horizontal="center"/>
      <protection locked="0"/>
    </xf>
    <xf numFmtId="0" fontId="0" fillId="0" borderId="12" xfId="0" applyBorder="1" applyProtection="1">
      <protection locked="0"/>
    </xf>
    <xf numFmtId="39" fontId="0" fillId="0" borderId="12" xfId="0" applyNumberFormat="1" applyBorder="1" applyProtection="1">
      <protection locked="0"/>
    </xf>
    <xf numFmtId="39" fontId="0" fillId="0" borderId="12" xfId="0" applyNumberFormat="1" applyBorder="1"/>
    <xf numFmtId="39" fontId="0" fillId="0" borderId="60" xfId="0" applyNumberFormat="1" applyBorder="1"/>
    <xf numFmtId="39" fontId="0" fillId="0" borderId="12" xfId="0" applyNumberFormat="1" applyBorder="1" applyAlignment="1" applyProtection="1">
      <alignment horizontal="centerContinuous"/>
      <protection locked="0"/>
    </xf>
    <xf numFmtId="39" fontId="0" fillId="0" borderId="0" xfId="0" applyNumberFormat="1" applyAlignment="1" applyProtection="1">
      <alignment horizontal="centerContinuous"/>
      <protection locked="0"/>
    </xf>
    <xf numFmtId="39" fontId="0" fillId="0" borderId="12" xfId="0" applyNumberFormat="1" applyBorder="1" applyAlignment="1">
      <alignment horizontal="centerContinuous"/>
    </xf>
    <xf numFmtId="39" fontId="0" fillId="0" borderId="60" xfId="0" applyNumberFormat="1" applyBorder="1" applyAlignment="1">
      <alignment horizontal="centerContinuous"/>
    </xf>
    <xf numFmtId="0" fontId="0" fillId="0" borderId="14" xfId="0" applyBorder="1" applyProtection="1">
      <protection locked="0"/>
    </xf>
    <xf numFmtId="0" fontId="19" fillId="0" borderId="0" xfId="0" applyFont="1" applyProtection="1">
      <protection locked="0"/>
    </xf>
    <xf numFmtId="0" fontId="0" fillId="0" borderId="31" xfId="0" applyBorder="1" applyProtection="1">
      <protection locked="0"/>
    </xf>
    <xf numFmtId="0" fontId="0" fillId="0" borderId="5" xfId="0" applyBorder="1" applyProtection="1">
      <protection locked="0"/>
    </xf>
    <xf numFmtId="0" fontId="0" fillId="0" borderId="32" xfId="0" applyBorder="1" applyProtection="1">
      <protection locked="0"/>
    </xf>
    <xf numFmtId="0" fontId="0" fillId="0" borderId="33" xfId="0" applyBorder="1" applyProtection="1">
      <protection locked="0"/>
    </xf>
    <xf numFmtId="0" fontId="16" fillId="0" borderId="0" xfId="0" applyFont="1" applyAlignment="1" applyProtection="1">
      <alignment horizontal="right"/>
      <protection locked="0"/>
    </xf>
    <xf numFmtId="0" fontId="14" fillId="0" borderId="0" xfId="0" applyFont="1" applyAlignment="1">
      <alignment horizontal="centerContinuous"/>
    </xf>
    <xf numFmtId="15" fontId="0" fillId="0" borderId="0" xfId="0" applyNumberFormat="1" applyAlignment="1" applyProtection="1">
      <alignment horizontal="centerContinuous"/>
      <protection locked="0"/>
    </xf>
    <xf numFmtId="37" fontId="15" fillId="0" borderId="0" xfId="0" quotePrefix="1" applyNumberFormat="1" applyFont="1" applyAlignment="1" applyProtection="1">
      <alignment horizontal="right"/>
      <protection locked="0"/>
    </xf>
    <xf numFmtId="37" fontId="14" fillId="0" borderId="0" xfId="0" applyNumberFormat="1" applyFont="1" applyAlignment="1" applyProtection="1">
      <alignment horizontal="right"/>
      <protection locked="0"/>
    </xf>
    <xf numFmtId="37" fontId="14" fillId="0" borderId="0" xfId="0" applyNumberFormat="1" applyFont="1" applyAlignment="1">
      <alignment horizontal="right"/>
    </xf>
    <xf numFmtId="15" fontId="15" fillId="0" borderId="0" xfId="0" applyNumberFormat="1" applyFont="1" applyAlignment="1" applyProtection="1">
      <alignment horizontal="centerContinuous"/>
      <protection locked="0"/>
    </xf>
    <xf numFmtId="15" fontId="15" fillId="0" borderId="0" xfId="0" applyNumberFormat="1" applyFont="1" applyAlignment="1" applyProtection="1">
      <alignment horizontal="center"/>
      <protection locked="0"/>
    </xf>
    <xf numFmtId="15" fontId="15" fillId="0" borderId="1" xfId="0" applyNumberFormat="1" applyFont="1" applyBorder="1" applyAlignment="1" applyProtection="1">
      <alignment horizontal="centerContinuous"/>
      <protection locked="0"/>
    </xf>
    <xf numFmtId="39" fontId="14" fillId="0" borderId="0" xfId="0" applyNumberFormat="1" applyFont="1" applyAlignment="1" applyProtection="1">
      <alignment horizontal="center"/>
      <protection locked="0"/>
    </xf>
    <xf numFmtId="0" fontId="15" fillId="0" borderId="0" xfId="0" quotePrefix="1" applyFont="1" applyAlignment="1" applyProtection="1">
      <alignment horizontal="right"/>
      <protection locked="0"/>
    </xf>
    <xf numFmtId="37" fontId="14" fillId="0" borderId="0" xfId="0" applyNumberFormat="1" applyFont="1" applyAlignment="1">
      <alignment horizontal="center"/>
    </xf>
    <xf numFmtId="39" fontId="14" fillId="0" borderId="0" xfId="0" applyNumberFormat="1" applyFont="1" applyAlignment="1">
      <alignment horizontal="center"/>
    </xf>
    <xf numFmtId="0" fontId="17" fillId="0" borderId="0" xfId="0" applyFont="1" applyAlignment="1" applyProtection="1">
      <alignment horizontal="left"/>
      <protection locked="0"/>
    </xf>
    <xf numFmtId="15" fontId="0" fillId="0" borderId="0" xfId="0" applyNumberFormat="1" applyProtection="1">
      <protection locked="0"/>
    </xf>
    <xf numFmtId="0" fontId="14" fillId="0" borderId="0" xfId="0" applyFont="1" applyAlignment="1" applyProtection="1">
      <alignment horizontal="right"/>
      <protection locked="0"/>
    </xf>
    <xf numFmtId="0" fontId="14" fillId="0" borderId="0" xfId="0" applyFont="1" applyAlignment="1">
      <alignment horizontal="center"/>
    </xf>
    <xf numFmtId="0" fontId="16" fillId="0" borderId="0" xfId="0" applyFont="1" applyAlignment="1">
      <alignment horizontal="center"/>
    </xf>
    <xf numFmtId="0" fontId="15" fillId="0" borderId="0" xfId="0" quotePrefix="1" applyFont="1" applyAlignment="1" applyProtection="1">
      <alignment horizontal="left"/>
      <protection locked="0"/>
    </xf>
    <xf numFmtId="0" fontId="15" fillId="0" borderId="0" xfId="0" applyFont="1" applyAlignment="1">
      <alignment wrapText="1"/>
    </xf>
    <xf numFmtId="0" fontId="15" fillId="0" borderId="1" xfId="0" applyFont="1" applyBorder="1" applyAlignment="1" applyProtection="1">
      <alignment horizontal="right"/>
      <protection locked="0"/>
    </xf>
    <xf numFmtId="37" fontId="15" fillId="0" borderId="0" xfId="0" applyNumberFormat="1" applyFont="1" applyAlignment="1">
      <alignment horizontal="center"/>
    </xf>
    <xf numFmtId="39" fontId="14" fillId="0" borderId="59" xfId="0" applyNumberFormat="1" applyFont="1" applyBorder="1" applyAlignment="1">
      <alignment horizontal="right"/>
    </xf>
    <xf numFmtId="0" fontId="16" fillId="0" borderId="0" xfId="0" applyFont="1" applyAlignment="1" applyProtection="1">
      <alignment horizontal="centerContinuous"/>
      <protection locked="0"/>
    </xf>
    <xf numFmtId="0" fontId="16" fillId="0" borderId="0" xfId="0" applyFont="1" applyProtection="1">
      <protection locked="0"/>
    </xf>
    <xf numFmtId="0" fontId="37" fillId="0" borderId="1" xfId="0" applyFont="1" applyBorder="1" applyAlignment="1" applyProtection="1">
      <alignment horizontal="center"/>
      <protection locked="0"/>
    </xf>
    <xf numFmtId="0" fontId="37" fillId="0" borderId="0" xfId="0" applyFont="1" applyAlignment="1" applyProtection="1">
      <alignment horizontal="center"/>
      <protection locked="0"/>
    </xf>
    <xf numFmtId="39" fontId="16" fillId="0" borderId="0" xfId="0" applyNumberFormat="1" applyFont="1" applyProtection="1">
      <protection locked="0"/>
    </xf>
    <xf numFmtId="0" fontId="16" fillId="0" borderId="0" xfId="0" applyFont="1" applyAlignment="1" applyProtection="1">
      <alignment wrapText="1"/>
      <protection locked="0"/>
    </xf>
    <xf numFmtId="37" fontId="16" fillId="0" borderId="0" xfId="0" applyNumberFormat="1" applyFont="1"/>
    <xf numFmtId="39" fontId="16" fillId="0" borderId="0" xfId="0" applyNumberFormat="1" applyFont="1"/>
    <xf numFmtId="0" fontId="15" fillId="0" borderId="0" xfId="0" quotePrefix="1" applyFont="1" applyAlignment="1" applyProtection="1">
      <alignment horizontal="center" textRotation="180"/>
      <protection locked="0"/>
    </xf>
    <xf numFmtId="0" fontId="12" fillId="0" borderId="0" xfId="0" applyFont="1" applyAlignment="1" applyProtection="1">
      <alignment horizontal="center" wrapText="1"/>
      <protection locked="0"/>
    </xf>
    <xf numFmtId="39" fontId="0" fillId="3" borderId="0" xfId="0" applyNumberFormat="1" applyFill="1" applyProtection="1">
      <protection locked="0"/>
    </xf>
    <xf numFmtId="0" fontId="0" fillId="0" borderId="0" xfId="0" applyAlignment="1" applyProtection="1">
      <alignment wrapText="1"/>
      <protection locked="0"/>
    </xf>
    <xf numFmtId="0" fontId="19" fillId="0" borderId="0" xfId="0" applyFont="1" applyAlignment="1" applyProtection="1">
      <alignment wrapText="1"/>
      <protection locked="0"/>
    </xf>
    <xf numFmtId="39" fontId="0" fillId="0" borderId="1" xfId="0" applyNumberFormat="1" applyBorder="1" applyProtection="1">
      <protection locked="0"/>
    </xf>
    <xf numFmtId="39" fontId="0" fillId="0" borderId="2" xfId="0" applyNumberFormat="1" applyBorder="1"/>
    <xf numFmtId="39" fontId="0" fillId="0" borderId="59" xfId="0" applyNumberFormat="1" applyBorder="1"/>
    <xf numFmtId="39" fontId="0" fillId="3" borderId="0" xfId="0" applyNumberFormat="1" applyFill="1"/>
    <xf numFmtId="0" fontId="15" fillId="0" borderId="1" xfId="0" applyFont="1" applyBorder="1" applyAlignment="1" applyProtection="1">
      <alignment horizontal="center" wrapText="1"/>
      <protection locked="0"/>
    </xf>
    <xf numFmtId="39" fontId="0" fillId="3" borderId="1" xfId="0" applyNumberFormat="1" applyFill="1" applyBorder="1" applyProtection="1">
      <protection locked="0"/>
    </xf>
    <xf numFmtId="0" fontId="12" fillId="0" borderId="1" xfId="0" applyFont="1" applyBorder="1" applyAlignment="1" applyProtection="1">
      <alignment horizontal="center" wrapText="1"/>
      <protection locked="0"/>
    </xf>
    <xf numFmtId="0" fontId="12" fillId="0" borderId="0" xfId="0" applyFont="1" applyAlignment="1" applyProtection="1">
      <alignment wrapText="1"/>
      <protection locked="0"/>
    </xf>
    <xf numFmtId="0" fontId="12" fillId="0" borderId="0" xfId="0" applyFont="1" applyAlignment="1" applyProtection="1">
      <alignment horizontal="left" wrapText="1"/>
      <protection locked="0"/>
    </xf>
    <xf numFmtId="39" fontId="0" fillId="2" borderId="0" xfId="0" applyNumberFormat="1" applyFill="1" applyProtection="1">
      <protection locked="0"/>
    </xf>
    <xf numFmtId="37" fontId="15" fillId="0" borderId="0" xfId="0" applyNumberFormat="1" applyFont="1" applyAlignment="1" applyProtection="1">
      <alignment wrapText="1"/>
      <protection locked="0"/>
    </xf>
    <xf numFmtId="39" fontId="0" fillId="3" borderId="2" xfId="0" applyNumberFormat="1" applyFill="1" applyBorder="1"/>
    <xf numFmtId="39" fontId="0" fillId="3" borderId="1" xfId="0" applyNumberFormat="1" applyFill="1" applyBorder="1"/>
    <xf numFmtId="39" fontId="0" fillId="3" borderId="60" xfId="0" applyNumberFormat="1" applyFill="1" applyBorder="1"/>
    <xf numFmtId="0" fontId="12" fillId="0" borderId="0" xfId="0" applyFont="1" applyAlignment="1">
      <alignment horizontal="center" wrapText="1"/>
    </xf>
    <xf numFmtId="0" fontId="27" fillId="0" borderId="0" xfId="0" applyFont="1" applyAlignment="1" applyProtection="1">
      <alignment horizontal="centerContinuous"/>
      <protection locked="0"/>
    </xf>
    <xf numFmtId="0" fontId="0" fillId="0" borderId="0" xfId="0" applyAlignment="1" applyProtection="1">
      <alignment textRotation="176"/>
      <protection locked="0"/>
    </xf>
    <xf numFmtId="0" fontId="22" fillId="0" borderId="0" xfId="0" applyFont="1" applyProtection="1">
      <protection locked="0"/>
    </xf>
    <xf numFmtId="39" fontId="13" fillId="2" borderId="63" xfId="6" applyFont="1" applyFill="1" applyBorder="1" applyAlignment="1" applyProtection="1">
      <alignment horizontal="centerContinuous" vertical="center"/>
      <protection locked="0"/>
    </xf>
    <xf numFmtId="39" fontId="20" fillId="0" borderId="63" xfId="6" applyFont="1" applyBorder="1" applyAlignment="1" applyProtection="1">
      <alignment horizontal="centerContinuous" vertical="center"/>
      <protection locked="0"/>
    </xf>
    <xf numFmtId="39" fontId="20" fillId="2" borderId="63" xfId="6" applyFont="1" applyFill="1" applyBorder="1" applyAlignment="1" applyProtection="1">
      <alignment horizontal="centerContinuous" vertical="center"/>
      <protection locked="0"/>
    </xf>
    <xf numFmtId="39" fontId="28" fillId="2" borderId="53" xfId="6" applyFill="1" applyBorder="1" applyAlignment="1" applyProtection="1">
      <alignment horizontal="centerContinuous" vertical="center"/>
      <protection locked="0"/>
    </xf>
    <xf numFmtId="39" fontId="28" fillId="0" borderId="0" xfId="6" applyProtection="1">
      <protection locked="0"/>
    </xf>
    <xf numFmtId="39" fontId="20" fillId="0" borderId="0" xfId="6" applyFont="1" applyAlignment="1" applyProtection="1">
      <alignment horizontal="centerContinuous" vertical="center"/>
      <protection locked="0"/>
    </xf>
    <xf numFmtId="39" fontId="13" fillId="2" borderId="0" xfId="6" applyFont="1" applyFill="1" applyAlignment="1" applyProtection="1">
      <alignment horizontal="centerContinuous" vertical="center"/>
      <protection locked="0"/>
    </xf>
    <xf numFmtId="39" fontId="20" fillId="2" borderId="0" xfId="6" applyFont="1" applyFill="1" applyAlignment="1" applyProtection="1">
      <alignment horizontal="centerContinuous" vertical="center"/>
      <protection locked="0"/>
    </xf>
    <xf numFmtId="39" fontId="28" fillId="2" borderId="64" xfId="6" applyFill="1" applyBorder="1" applyAlignment="1" applyProtection="1">
      <alignment horizontal="centerContinuous" vertical="center"/>
      <protection locked="0"/>
    </xf>
    <xf numFmtId="164" fontId="29" fillId="2" borderId="65" xfId="6" applyNumberFormat="1" applyFont="1" applyFill="1" applyBorder="1" applyAlignment="1" applyProtection="1">
      <alignment horizontal="centerContinuous" vertical="center"/>
      <protection locked="0"/>
    </xf>
    <xf numFmtId="39" fontId="28" fillId="2" borderId="65" xfId="6" applyFill="1" applyBorder="1" applyAlignment="1" applyProtection="1">
      <alignment horizontal="centerContinuous" vertical="center"/>
      <protection locked="0"/>
    </xf>
    <xf numFmtId="39" fontId="28" fillId="2" borderId="0" xfId="6" applyFill="1" applyAlignment="1" applyProtection="1">
      <alignment horizontal="centerContinuous" vertical="center"/>
      <protection locked="0"/>
    </xf>
    <xf numFmtId="39" fontId="28" fillId="2" borderId="65" xfId="6" applyFill="1" applyBorder="1" applyAlignment="1" applyProtection="1">
      <alignment horizontal="left" vertical="center"/>
      <protection locked="0"/>
    </xf>
    <xf numFmtId="39" fontId="15" fillId="0" borderId="71" xfId="6" applyFont="1" applyBorder="1" applyProtection="1">
      <protection locked="0"/>
    </xf>
    <xf numFmtId="39" fontId="28" fillId="0" borderId="71" xfId="6" applyBorder="1" applyProtection="1">
      <protection locked="0"/>
    </xf>
    <xf numFmtId="39" fontId="28" fillId="0" borderId="54" xfId="6" applyBorder="1" applyProtection="1">
      <protection locked="0"/>
    </xf>
    <xf numFmtId="39" fontId="28" fillId="0" borderId="72" xfId="6" applyBorder="1" applyAlignment="1" applyProtection="1">
      <alignment horizontal="center"/>
      <protection locked="0"/>
    </xf>
    <xf numFmtId="39" fontId="28" fillId="0" borderId="73" xfId="6" applyBorder="1" applyProtection="1">
      <protection locked="0"/>
    </xf>
    <xf numFmtId="39" fontId="28" fillId="0" borderId="72" xfId="6" applyBorder="1" applyProtection="1">
      <protection locked="0"/>
    </xf>
    <xf numFmtId="39" fontId="15" fillId="0" borderId="51" xfId="6" applyFont="1" applyBorder="1" applyProtection="1">
      <protection locked="0"/>
    </xf>
    <xf numFmtId="39" fontId="28" fillId="2" borderId="62" xfId="6" applyFill="1" applyBorder="1" applyProtection="1">
      <protection locked="0"/>
    </xf>
    <xf numFmtId="39" fontId="28" fillId="2" borderId="66" xfId="6" applyFill="1" applyBorder="1" applyProtection="1">
      <protection locked="0"/>
    </xf>
    <xf numFmtId="39" fontId="28" fillId="2" borderId="70" xfId="6" applyFill="1" applyBorder="1" applyProtection="1">
      <protection locked="0"/>
    </xf>
    <xf numFmtId="39" fontId="15" fillId="2" borderId="71" xfId="6" applyFont="1" applyFill="1" applyBorder="1" applyProtection="1">
      <protection locked="0"/>
    </xf>
    <xf numFmtId="39" fontId="28" fillId="2" borderId="71" xfId="6" applyFill="1" applyBorder="1" applyProtection="1">
      <protection locked="0"/>
    </xf>
    <xf numFmtId="0" fontId="28" fillId="0" borderId="72" xfId="6" applyNumberFormat="1" applyBorder="1" applyAlignment="1" applyProtection="1">
      <alignment horizontal="center"/>
      <protection locked="0"/>
    </xf>
    <xf numFmtId="39" fontId="14" fillId="0" borderId="73" xfId="6" applyFont="1" applyBorder="1" applyProtection="1">
      <protection locked="0"/>
    </xf>
    <xf numFmtId="39" fontId="15" fillId="2" borderId="51" xfId="6" applyFont="1" applyFill="1" applyBorder="1" applyProtection="1">
      <protection locked="0"/>
    </xf>
    <xf numFmtId="39" fontId="28" fillId="2" borderId="0" xfId="6" applyFill="1" applyProtection="1">
      <protection locked="0"/>
    </xf>
    <xf numFmtId="0" fontId="28" fillId="2" borderId="0" xfId="6" applyNumberFormat="1" applyFill="1" applyProtection="1">
      <protection locked="0"/>
    </xf>
    <xf numFmtId="164" fontId="13" fillId="0" borderId="0" xfId="0" applyNumberFormat="1" applyFont="1" applyAlignment="1" applyProtection="1">
      <alignment horizontal="center"/>
      <protection locked="0"/>
    </xf>
    <xf numFmtId="0" fontId="40" fillId="0" borderId="0" xfId="0" applyFont="1"/>
    <xf numFmtId="0" fontId="19" fillId="0" borderId="28" xfId="0" applyFont="1" applyBorder="1"/>
    <xf numFmtId="0" fontId="45" fillId="0" borderId="0" xfId="0" applyFont="1" applyAlignment="1" applyProtection="1">
      <alignment horizontal="right"/>
      <protection locked="0"/>
    </xf>
    <xf numFmtId="39" fontId="45" fillId="0" borderId="0" xfId="0" applyNumberFormat="1" applyFont="1" applyProtection="1">
      <protection locked="0"/>
    </xf>
    <xf numFmtId="39" fontId="0" fillId="0" borderId="7" xfId="0" applyNumberFormat="1" applyBorder="1" applyProtection="1">
      <protection locked="0"/>
    </xf>
    <xf numFmtId="0" fontId="15" fillId="0" borderId="0" xfId="0" applyFont="1" applyAlignment="1">
      <alignment horizontal="left" wrapText="1"/>
    </xf>
    <xf numFmtId="0" fontId="22" fillId="0" borderId="0" xfId="0" applyFont="1" applyAlignment="1">
      <alignment horizontal="left" wrapText="1"/>
    </xf>
    <xf numFmtId="37" fontId="15" fillId="0" borderId="0" xfId="0" applyNumberFormat="1" applyFont="1" applyAlignment="1">
      <alignment wrapText="1"/>
    </xf>
    <xf numFmtId="37" fontId="15" fillId="0" borderId="0" xfId="0" applyNumberFormat="1" applyFont="1" applyAlignment="1">
      <alignment horizontal="center" wrapText="1"/>
    </xf>
    <xf numFmtId="39" fontId="45" fillId="0" borderId="0" xfId="0" applyNumberFormat="1" applyFont="1"/>
    <xf numFmtId="14" fontId="12" fillId="0" borderId="14" xfId="0" applyNumberFormat="1" applyFont="1" applyBorder="1" applyAlignment="1">
      <alignment horizontal="centerContinuous"/>
    </xf>
    <xf numFmtId="0" fontId="13" fillId="0" borderId="0" xfId="0" applyFont="1" applyAlignment="1" applyProtection="1">
      <alignment horizontal="center"/>
      <protection locked="0"/>
    </xf>
    <xf numFmtId="0" fontId="18" fillId="0" borderId="0" xfId="0" applyFont="1"/>
    <xf numFmtId="0" fontId="19" fillId="0" borderId="14" xfId="0" applyFont="1" applyBorder="1"/>
    <xf numFmtId="0" fontId="48" fillId="0" borderId="0" xfId="5"/>
    <xf numFmtId="0" fontId="49" fillId="0" borderId="0" xfId="5" applyFont="1" applyAlignment="1">
      <alignment horizontal="center"/>
    </xf>
    <xf numFmtId="0" fontId="49" fillId="0" borderId="0" xfId="5" applyFont="1"/>
    <xf numFmtId="0" fontId="49" fillId="0" borderId="12" xfId="5" applyFont="1" applyBorder="1"/>
    <xf numFmtId="0" fontId="50" fillId="0" borderId="12" xfId="5" applyFont="1" applyBorder="1" applyAlignment="1">
      <alignment horizontal="center"/>
    </xf>
    <xf numFmtId="0" fontId="50" fillId="0" borderId="0" xfId="5" applyFont="1"/>
    <xf numFmtId="0" fontId="50" fillId="0" borderId="0" xfId="5" applyFont="1" applyAlignment="1">
      <alignment horizontal="center"/>
    </xf>
    <xf numFmtId="0" fontId="19" fillId="0" borderId="0" xfId="0" applyFont="1" applyAlignment="1" applyProtection="1">
      <alignment horizontal="right"/>
      <protection locked="0"/>
    </xf>
    <xf numFmtId="0" fontId="19" fillId="0" borderId="41" xfId="0" applyFont="1" applyBorder="1"/>
    <xf numFmtId="0" fontId="0" fillId="0" borderId="0" xfId="0" applyAlignment="1" applyProtection="1">
      <alignment horizontal="right"/>
      <protection locked="0"/>
    </xf>
    <xf numFmtId="39" fontId="13" fillId="2" borderId="65" xfId="6" applyFont="1" applyFill="1" applyBorder="1" applyAlignment="1" applyProtection="1">
      <alignment horizontal="centerContinuous" vertical="center"/>
      <protection locked="0"/>
    </xf>
    <xf numFmtId="4" fontId="49" fillId="0" borderId="0" xfId="5" applyNumberFormat="1" applyFont="1"/>
    <xf numFmtId="4" fontId="49" fillId="0" borderId="61" xfId="5" applyNumberFormat="1" applyFont="1" applyBorder="1"/>
    <xf numFmtId="0" fontId="21" fillId="0" borderId="0" xfId="0" applyFont="1" applyAlignment="1">
      <alignment horizontal="centerContinuous" vertical="center"/>
    </xf>
    <xf numFmtId="0" fontId="21" fillId="0" borderId="0" xfId="0" applyFont="1" applyAlignment="1">
      <alignment horizontal="center" vertical="center"/>
    </xf>
    <xf numFmtId="0" fontId="21" fillId="0" borderId="0" xfId="0" applyFont="1"/>
    <xf numFmtId="0" fontId="36" fillId="0" borderId="0" xfId="0" applyFont="1"/>
    <xf numFmtId="0" fontId="14" fillId="0" borderId="0" xfId="1" applyFont="1"/>
    <xf numFmtId="0" fontId="28" fillId="0" borderId="12" xfId="1" applyBorder="1"/>
    <xf numFmtId="39" fontId="28" fillId="0" borderId="60" xfId="1" applyNumberFormat="1" applyBorder="1"/>
    <xf numFmtId="0" fontId="37" fillId="0" borderId="0" xfId="0" applyFont="1"/>
    <xf numFmtId="0" fontId="13" fillId="0" borderId="0" xfId="9" applyFont="1"/>
    <xf numFmtId="0" fontId="11" fillId="0" borderId="0" xfId="10"/>
    <xf numFmtId="0" fontId="15" fillId="0" borderId="0" xfId="11" applyFont="1"/>
    <xf numFmtId="0" fontId="16" fillId="0" borderId="79" xfId="11" applyFont="1" applyBorder="1"/>
    <xf numFmtId="0" fontId="16" fillId="0" borderId="29" xfId="11" applyFont="1" applyBorder="1"/>
    <xf numFmtId="0" fontId="16" fillId="0" borderId="39" xfId="11" applyFont="1" applyBorder="1"/>
    <xf numFmtId="0" fontId="16" fillId="0" borderId="0" xfId="11" applyFont="1"/>
    <xf numFmtId="0" fontId="16" fillId="0" borderId="0" xfId="11" applyFont="1" applyAlignment="1">
      <alignment horizontal="center"/>
    </xf>
    <xf numFmtId="0" fontId="14" fillId="0" borderId="0" xfId="9" applyFont="1"/>
    <xf numFmtId="0" fontId="15" fillId="0" borderId="0" xfId="9" applyFont="1"/>
    <xf numFmtId="0" fontId="55" fillId="0" borderId="0" xfId="10" applyFont="1"/>
    <xf numFmtId="0" fontId="53" fillId="0" borderId="0" xfId="10" applyFont="1" applyAlignment="1">
      <alignment horizontal="left" vertical="center" wrapText="1" indent="1"/>
    </xf>
    <xf numFmtId="0" fontId="11" fillId="0" borderId="0" xfId="10" applyAlignment="1">
      <alignment horizontal="left" vertical="center" wrapText="1" indent="1"/>
    </xf>
    <xf numFmtId="0" fontId="19" fillId="0" borderId="0" xfId="11" applyAlignment="1">
      <alignment horizontal="center" wrapText="1"/>
    </xf>
    <xf numFmtId="0" fontId="12" fillId="0" borderId="80" xfId="11" applyFont="1" applyBorder="1" applyAlignment="1">
      <alignment horizontal="center"/>
    </xf>
    <xf numFmtId="0" fontId="12" fillId="0" borderId="26" xfId="11" applyFont="1" applyBorder="1" applyAlignment="1">
      <alignment horizontal="center"/>
    </xf>
    <xf numFmtId="167" fontId="19" fillId="0" borderId="80" xfId="11" applyNumberFormat="1" applyBorder="1" applyAlignment="1">
      <alignment horizontal="right" indent="22"/>
    </xf>
    <xf numFmtId="167" fontId="19" fillId="5" borderId="11" xfId="11" applyNumberFormat="1" applyFill="1" applyBorder="1" applyAlignment="1">
      <alignment horizontal="right" indent="22"/>
    </xf>
    <xf numFmtId="167" fontId="19" fillId="0" borderId="11" xfId="11" applyNumberFormat="1" applyBorder="1" applyAlignment="1">
      <alignment horizontal="right" indent="22"/>
    </xf>
    <xf numFmtId="167" fontId="19" fillId="4" borderId="11" xfId="11" applyNumberFormat="1" applyFill="1" applyBorder="1" applyAlignment="1">
      <alignment horizontal="right" indent="22"/>
    </xf>
    <xf numFmtId="0" fontId="19" fillId="0" borderId="0" xfId="9" applyAlignment="1">
      <alignment vertical="top" wrapText="1"/>
    </xf>
    <xf numFmtId="0" fontId="12" fillId="0" borderId="0" xfId="9" applyFont="1"/>
    <xf numFmtId="0" fontId="12" fillId="0" borderId="8" xfId="9" applyFont="1" applyBorder="1"/>
    <xf numFmtId="0" fontId="54" fillId="0" borderId="9" xfId="10" applyFont="1" applyBorder="1"/>
    <xf numFmtId="0" fontId="12" fillId="0" borderId="31" xfId="9" applyFont="1" applyBorder="1"/>
    <xf numFmtId="0" fontId="54" fillId="0" borderId="5" xfId="10" applyFont="1" applyBorder="1"/>
    <xf numFmtId="0" fontId="12" fillId="0" borderId="0" xfId="9" applyFont="1" applyAlignment="1">
      <alignment horizontal="right"/>
    </xf>
    <xf numFmtId="0" fontId="11" fillId="0" borderId="19" xfId="10" applyBorder="1"/>
    <xf numFmtId="0" fontId="12" fillId="0" borderId="19" xfId="9" applyFont="1" applyBorder="1"/>
    <xf numFmtId="0" fontId="12" fillId="0" borderId="1" xfId="9" applyFont="1" applyBorder="1"/>
    <xf numFmtId="0" fontId="54" fillId="0" borderId="4" xfId="10" applyFont="1" applyBorder="1"/>
    <xf numFmtId="0" fontId="19" fillId="0" borderId="0" xfId="9"/>
    <xf numFmtId="0" fontId="57" fillId="0" borderId="0" xfId="10" applyFont="1" applyAlignment="1">
      <alignment vertical="top"/>
    </xf>
    <xf numFmtId="0" fontId="62" fillId="0" borderId="0" xfId="10" applyFont="1" applyAlignment="1">
      <alignment horizontal="left" vertical="center" indent="1"/>
    </xf>
    <xf numFmtId="4" fontId="62" fillId="0" borderId="83" xfId="10" applyNumberFormat="1" applyFont="1" applyBorder="1"/>
    <xf numFmtId="0" fontId="62" fillId="0" borderId="0" xfId="10" applyFont="1" applyAlignment="1">
      <alignment horizontal="left" indent="1"/>
    </xf>
    <xf numFmtId="4" fontId="62" fillId="0" borderId="84" xfId="10" applyNumberFormat="1" applyFont="1" applyBorder="1"/>
    <xf numFmtId="0" fontId="62" fillId="0" borderId="0" xfId="10" applyFont="1" applyAlignment="1">
      <alignment horizontal="left" vertical="center" wrapText="1" indent="1"/>
    </xf>
    <xf numFmtId="4" fontId="62" fillId="7" borderId="84" xfId="10" applyNumberFormat="1" applyFont="1" applyFill="1" applyBorder="1"/>
    <xf numFmtId="0" fontId="62" fillId="0" borderId="0" xfId="10" applyFont="1" applyAlignment="1">
      <alignment horizontal="left" vertical="center" indent="3"/>
    </xf>
    <xf numFmtId="0" fontId="67" fillId="0" borderId="0" xfId="10" applyFont="1" applyAlignment="1">
      <alignment horizontal="left" vertical="center" indent="3"/>
    </xf>
    <xf numFmtId="0" fontId="55" fillId="0" borderId="0" xfId="10" applyFont="1" applyAlignment="1">
      <alignment horizontal="right" vertical="center" indent="1"/>
    </xf>
    <xf numFmtId="0" fontId="62" fillId="0" borderId="0" xfId="10" applyFont="1"/>
    <xf numFmtId="0" fontId="62" fillId="0" borderId="0" xfId="10" applyFont="1" applyAlignment="1">
      <alignment wrapText="1"/>
    </xf>
    <xf numFmtId="0" fontId="62" fillId="0" borderId="0" xfId="10" applyFont="1" applyAlignment="1">
      <alignment horizontal="left" vertical="center" wrapText="1" indent="5"/>
    </xf>
    <xf numFmtId="0" fontId="62" fillId="0" borderId="0" xfId="10" applyFont="1" applyAlignment="1">
      <alignment horizontal="left" indent="7"/>
    </xf>
    <xf numFmtId="0" fontId="71" fillId="0" borderId="0" xfId="10" applyFont="1"/>
    <xf numFmtId="0" fontId="63" fillId="0" borderId="0" xfId="10" applyFont="1" applyAlignment="1">
      <alignment horizontal="right" vertical="center" indent="1"/>
    </xf>
    <xf numFmtId="0" fontId="56" fillId="0" borderId="0" xfId="10" applyFont="1" applyAlignment="1">
      <alignment horizontal="right" vertical="center" indent="1"/>
    </xf>
    <xf numFmtId="4" fontId="48" fillId="0" borderId="0" xfId="5" applyNumberFormat="1"/>
    <xf numFmtId="164" fontId="12" fillId="0" borderId="32" xfId="0" quotePrefix="1" applyNumberFormat="1" applyFont="1" applyBorder="1" applyAlignment="1">
      <alignment horizontal="centerContinuous"/>
    </xf>
    <xf numFmtId="0" fontId="73" fillId="0" borderId="0" xfId="0" applyFont="1"/>
    <xf numFmtId="39" fontId="0" fillId="8" borderId="1" xfId="0" applyNumberFormat="1" applyFill="1" applyBorder="1"/>
    <xf numFmtId="39" fontId="0" fillId="8" borderId="0" xfId="0" applyNumberFormat="1" applyFill="1"/>
    <xf numFmtId="0" fontId="14" fillId="0" borderId="1" xfId="0" applyFont="1" applyBorder="1"/>
    <xf numFmtId="0" fontId="0" fillId="0" borderId="1" xfId="0" applyBorder="1" applyAlignment="1">
      <alignment horizontal="center"/>
    </xf>
    <xf numFmtId="0" fontId="13" fillId="0" borderId="2" xfId="0" applyFont="1" applyBorder="1"/>
    <xf numFmtId="0" fontId="0" fillId="0" borderId="2" xfId="0" applyBorder="1" applyAlignment="1">
      <alignment horizontal="center"/>
    </xf>
    <xf numFmtId="0" fontId="15" fillId="0" borderId="0" xfId="0" applyFont="1" applyAlignment="1" applyProtection="1">
      <alignment horizontal="right"/>
      <protection locked="0"/>
    </xf>
    <xf numFmtId="0" fontId="0" fillId="0" borderId="18" xfId="0" applyBorder="1" applyAlignment="1">
      <alignment horizontal="center"/>
    </xf>
    <xf numFmtId="0" fontId="0" fillId="0" borderId="85" xfId="0" applyBorder="1"/>
    <xf numFmtId="39" fontId="0" fillId="0" borderId="86" xfId="0" applyNumberFormat="1" applyBorder="1"/>
    <xf numFmtId="0" fontId="15" fillId="0" borderId="1" xfId="0" applyFont="1" applyBorder="1" applyAlignment="1">
      <alignment horizontal="center"/>
    </xf>
    <xf numFmtId="0" fontId="15" fillId="0" borderId="0" xfId="0" applyFont="1" applyAlignment="1">
      <alignment horizontal="left"/>
    </xf>
    <xf numFmtId="0" fontId="14" fillId="0" borderId="0" xfId="0" applyFont="1" applyAlignment="1">
      <alignment wrapText="1"/>
    </xf>
    <xf numFmtId="0" fontId="15" fillId="0" borderId="0" xfId="0" applyFont="1" applyAlignment="1">
      <alignment horizontal="center" wrapText="1"/>
    </xf>
    <xf numFmtId="15" fontId="0" fillId="0" borderId="0" xfId="0" applyNumberFormat="1" applyAlignment="1">
      <alignment horizontal="centerContinuous"/>
    </xf>
    <xf numFmtId="0" fontId="15" fillId="0" borderId="0" xfId="0" quotePrefix="1" applyFont="1" applyAlignment="1">
      <alignment horizontal="right"/>
    </xf>
    <xf numFmtId="0" fontId="15" fillId="0" borderId="1" xfId="0" applyFont="1" applyBorder="1" applyAlignment="1">
      <alignment horizontal="centerContinuous"/>
    </xf>
    <xf numFmtId="0" fontId="14" fillId="0" borderId="1" xfId="0" applyFont="1" applyBorder="1" applyAlignment="1">
      <alignment horizontal="centerContinuous"/>
    </xf>
    <xf numFmtId="0" fontId="15" fillId="0" borderId="1" xfId="0" applyFont="1" applyBorder="1"/>
    <xf numFmtId="0" fontId="15" fillId="0" borderId="2" xfId="0" applyFont="1" applyBorder="1" applyAlignment="1">
      <alignment horizontal="centerContinuous" wrapText="1"/>
    </xf>
    <xf numFmtId="37" fontId="15" fillId="0" borderId="0" xfId="0" applyNumberFormat="1" applyFont="1" applyAlignment="1">
      <alignment horizontal="centerContinuous"/>
    </xf>
    <xf numFmtId="39" fontId="24" fillId="0" borderId="0" xfId="0" applyNumberFormat="1" applyFont="1"/>
    <xf numFmtId="0" fontId="16" fillId="0" borderId="0" xfId="0" applyFont="1" applyAlignment="1">
      <alignment horizontal="center" wrapText="1"/>
    </xf>
    <xf numFmtId="15" fontId="15" fillId="0" borderId="0" xfId="0" applyNumberFormat="1" applyFont="1" applyAlignment="1">
      <alignment horizontal="centerContinuous"/>
    </xf>
    <xf numFmtId="15" fontId="15" fillId="0" borderId="0" xfId="0" applyNumberFormat="1" applyFont="1" applyAlignment="1">
      <alignment horizontal="center"/>
    </xf>
    <xf numFmtId="15" fontId="15" fillId="0" borderId="1" xfId="0" applyNumberFormat="1" applyFont="1" applyBorder="1" applyAlignment="1">
      <alignment horizontal="centerContinuous"/>
    </xf>
    <xf numFmtId="0" fontId="16" fillId="0" borderId="0" xfId="0" applyFont="1" applyAlignment="1">
      <alignment horizontal="right"/>
    </xf>
    <xf numFmtId="39" fontId="15" fillId="0" borderId="0" xfId="0" applyNumberFormat="1" applyFont="1" applyAlignment="1">
      <alignment horizontal="center"/>
    </xf>
    <xf numFmtId="0" fontId="15" fillId="0" borderId="1" xfId="0" applyFont="1" applyBorder="1" applyAlignment="1">
      <alignment horizontal="right"/>
    </xf>
    <xf numFmtId="0" fontId="14" fillId="0" borderId="1" xfId="0" applyFont="1" applyBorder="1" applyAlignment="1">
      <alignment horizontal="center"/>
    </xf>
    <xf numFmtId="37" fontId="15" fillId="0" borderId="0" xfId="0" applyNumberFormat="1" applyFont="1" applyAlignment="1">
      <alignment horizontal="right"/>
    </xf>
    <xf numFmtId="0" fontId="15" fillId="0" borderId="0" xfId="0" quotePrefix="1" applyFont="1" applyAlignment="1">
      <alignment textRotation="180"/>
    </xf>
    <xf numFmtId="0" fontId="15" fillId="0" borderId="60" xfId="0" applyFont="1" applyBorder="1" applyAlignment="1">
      <alignment horizontal="center"/>
    </xf>
    <xf numFmtId="0" fontId="15" fillId="0" borderId="0" xfId="0" quotePrefix="1" applyFont="1" applyAlignment="1">
      <alignment vertical="center" textRotation="180"/>
    </xf>
    <xf numFmtId="0" fontId="14" fillId="0" borderId="0" xfId="0" applyFont="1" applyAlignment="1">
      <alignment horizontal="left" vertical="justify" wrapText="1"/>
    </xf>
    <xf numFmtId="0" fontId="37" fillId="0" borderId="0" xfId="0" applyFont="1" applyAlignment="1">
      <alignment horizontal="center"/>
    </xf>
    <xf numFmtId="0" fontId="37" fillId="0" borderId="1" xfId="0" applyFont="1" applyBorder="1" applyAlignment="1">
      <alignment horizontal="center"/>
    </xf>
    <xf numFmtId="0" fontId="46" fillId="9" borderId="0" xfId="1" applyFont="1" applyFill="1"/>
    <xf numFmtId="0" fontId="28" fillId="9" borderId="0" xfId="1" applyFill="1"/>
    <xf numFmtId="0" fontId="14" fillId="0" borderId="0" xfId="1" applyFont="1" applyAlignment="1">
      <alignment horizontal="center"/>
    </xf>
    <xf numFmtId="0" fontId="14" fillId="0" borderId="0" xfId="1" applyFont="1" applyAlignment="1">
      <alignment horizontal="fill"/>
    </xf>
    <xf numFmtId="0" fontId="13" fillId="0" borderId="0" xfId="0" applyFont="1"/>
    <xf numFmtId="15" fontId="50" fillId="0" borderId="12" xfId="5" applyNumberFormat="1" applyFont="1" applyBorder="1" applyAlignment="1">
      <alignment horizontal="center" wrapText="1"/>
    </xf>
    <xf numFmtId="1" fontId="0" fillId="0" borderId="0" xfId="0" applyNumberFormat="1"/>
    <xf numFmtId="1" fontId="0" fillId="0" borderId="5" xfId="0" applyNumberFormat="1" applyBorder="1"/>
    <xf numFmtId="1" fontId="23" fillId="0" borderId="31" xfId="0" applyNumberFormat="1" applyFont="1" applyBorder="1"/>
    <xf numFmtId="1" fontId="23" fillId="0" borderId="42" xfId="0" applyNumberFormat="1" applyFont="1" applyBorder="1"/>
    <xf numFmtId="1" fontId="0" fillId="0" borderId="31" xfId="0" applyNumberFormat="1" applyBorder="1"/>
    <xf numFmtId="1" fontId="0" fillId="0" borderId="1" xfId="0" applyNumberFormat="1" applyBorder="1" applyAlignment="1">
      <alignment horizontal="centerContinuous"/>
    </xf>
    <xf numFmtId="1" fontId="0" fillId="0" borderId="4" xfId="0" applyNumberFormat="1" applyBorder="1" applyAlignment="1">
      <alignment horizontal="centerContinuous"/>
    </xf>
    <xf numFmtId="4" fontId="62" fillId="0" borderId="84" xfId="10" applyNumberFormat="1" applyFont="1" applyBorder="1" applyProtection="1">
      <protection locked="0"/>
    </xf>
    <xf numFmtId="0" fontId="0" fillId="0" borderId="86" xfId="0" applyBorder="1"/>
    <xf numFmtId="49" fontId="50" fillId="0" borderId="12" xfId="5" applyNumberFormat="1" applyFont="1" applyBorder="1" applyAlignment="1">
      <alignment horizontal="center" wrapText="1"/>
    </xf>
    <xf numFmtId="1" fontId="16" fillId="0" borderId="29" xfId="11" applyNumberFormat="1" applyFont="1" applyBorder="1" applyAlignment="1">
      <alignment horizontal="left"/>
    </xf>
    <xf numFmtId="0" fontId="58" fillId="0" borderId="0" xfId="12"/>
    <xf numFmtId="0" fontId="16" fillId="0" borderId="0" xfId="0" quotePrefix="1" applyFont="1" applyAlignment="1" applyProtection="1">
      <alignment horizontal="center"/>
      <protection locked="0"/>
    </xf>
    <xf numFmtId="0" fontId="15" fillId="0" borderId="31" xfId="0" quotePrefix="1" applyFont="1" applyBorder="1" applyAlignment="1" applyProtection="1">
      <alignment horizontal="centerContinuous"/>
      <protection locked="0"/>
    </xf>
    <xf numFmtId="0" fontId="0" fillId="0" borderId="5" xfId="0" applyBorder="1" applyAlignment="1" applyProtection="1">
      <alignment horizontal="centerContinuous"/>
      <protection locked="0"/>
    </xf>
    <xf numFmtId="0" fontId="0" fillId="0" borderId="43" xfId="0" applyBorder="1" applyProtection="1">
      <protection locked="0"/>
    </xf>
    <xf numFmtId="0" fontId="0" fillId="0" borderId="22" xfId="0" applyBorder="1" applyProtection="1">
      <protection locked="0"/>
    </xf>
    <xf numFmtId="0" fontId="0" fillId="0" borderId="44" xfId="0" applyBorder="1" applyProtection="1">
      <protection locked="0"/>
    </xf>
    <xf numFmtId="0" fontId="0" fillId="0" borderId="45" xfId="0" applyBorder="1" applyProtection="1">
      <protection locked="0"/>
    </xf>
    <xf numFmtId="0" fontId="0" fillId="0" borderId="46" xfId="0" applyBorder="1" applyProtection="1">
      <protection locked="0"/>
    </xf>
    <xf numFmtId="0" fontId="0" fillId="0" borderId="23" xfId="0" applyBorder="1" applyProtection="1">
      <protection locked="0"/>
    </xf>
    <xf numFmtId="0" fontId="0" fillId="0" borderId="36" xfId="0" applyBorder="1" applyProtection="1">
      <protection locked="0"/>
    </xf>
    <xf numFmtId="0" fontId="12" fillId="0" borderId="7" xfId="0" applyFont="1" applyBorder="1" applyAlignment="1" applyProtection="1">
      <alignment horizontal="center"/>
      <protection locked="0"/>
    </xf>
    <xf numFmtId="0" fontId="0" fillId="0" borderId="6" xfId="0" applyBorder="1" applyProtection="1">
      <protection locked="0"/>
    </xf>
    <xf numFmtId="0" fontId="0" fillId="0" borderId="35" xfId="0" applyBorder="1" applyProtection="1">
      <protection locked="0"/>
    </xf>
    <xf numFmtId="0" fontId="0" fillId="0" borderId="34" xfId="0" applyBorder="1" applyProtection="1">
      <protection locked="0"/>
    </xf>
    <xf numFmtId="0" fontId="0" fillId="0" borderId="18" xfId="0" applyBorder="1" applyProtection="1">
      <protection locked="0"/>
    </xf>
    <xf numFmtId="0" fontId="0" fillId="0" borderId="15" xfId="0" applyBorder="1" applyProtection="1">
      <protection locked="0"/>
    </xf>
    <xf numFmtId="0" fontId="0" fillId="0" borderId="37" xfId="0" applyBorder="1" applyProtection="1">
      <protection locked="0"/>
    </xf>
    <xf numFmtId="0" fontId="0" fillId="0" borderId="38" xfId="0" applyBorder="1" applyProtection="1">
      <protection locked="0"/>
    </xf>
    <xf numFmtId="39" fontId="23" fillId="0" borderId="0" xfId="0" applyNumberFormat="1" applyFont="1"/>
    <xf numFmtId="165" fontId="63" fillId="0" borderId="60" xfId="10" applyNumberFormat="1" applyFont="1" applyBorder="1"/>
    <xf numFmtId="0" fontId="0" fillId="0" borderId="7" xfId="0" applyBorder="1" applyProtection="1">
      <protection locked="0"/>
    </xf>
    <xf numFmtId="1" fontId="0" fillId="0" borderId="32" xfId="0" applyNumberFormat="1" applyBorder="1" applyAlignment="1" applyProtection="1">
      <alignment horizontal="centerContinuous"/>
      <protection locked="0"/>
    </xf>
    <xf numFmtId="1" fontId="0" fillId="0" borderId="12" xfId="0" applyNumberFormat="1" applyBorder="1" applyAlignment="1" applyProtection="1">
      <alignment horizontal="centerContinuous"/>
      <protection locked="0"/>
    </xf>
    <xf numFmtId="1" fontId="0" fillId="0" borderId="33" xfId="0" applyNumberFormat="1" applyBorder="1" applyAlignment="1" applyProtection="1">
      <alignment horizontal="centerContinuous"/>
      <protection locked="0"/>
    </xf>
    <xf numFmtId="0" fontId="23" fillId="0" borderId="11" xfId="0" applyFont="1" applyBorder="1" applyProtection="1">
      <protection locked="0"/>
    </xf>
    <xf numFmtId="37" fontId="0" fillId="0" borderId="11" xfId="0" applyNumberFormat="1" applyBorder="1" applyAlignment="1" applyProtection="1">
      <alignment horizontal="centerContinuous"/>
      <protection locked="0"/>
    </xf>
    <xf numFmtId="37" fontId="0" fillId="0" borderId="0" xfId="0" applyNumberFormat="1" applyAlignment="1" applyProtection="1">
      <alignment horizontal="centerContinuous"/>
      <protection locked="0"/>
    </xf>
    <xf numFmtId="37" fontId="0" fillId="0" borderId="5" xfId="0" applyNumberFormat="1" applyBorder="1" applyAlignment="1" applyProtection="1">
      <alignment horizontal="centerContinuous"/>
      <protection locked="0"/>
    </xf>
    <xf numFmtId="1" fontId="23" fillId="0" borderId="31" xfId="0" applyNumberFormat="1" applyFont="1" applyBorder="1" applyProtection="1">
      <protection locked="0"/>
    </xf>
    <xf numFmtId="1" fontId="0" fillId="0" borderId="0" xfId="0" applyNumberFormat="1" applyProtection="1">
      <protection locked="0"/>
    </xf>
    <xf numFmtId="1" fontId="23" fillId="0" borderId="11" xfId="0" applyNumberFormat="1" applyFont="1" applyBorder="1" applyProtection="1">
      <protection locked="0"/>
    </xf>
    <xf numFmtId="1" fontId="23" fillId="0" borderId="25" xfId="0" applyNumberFormat="1" applyFont="1" applyBorder="1" applyProtection="1">
      <protection locked="0"/>
    </xf>
    <xf numFmtId="1" fontId="0" fillId="0" borderId="5" xfId="0" applyNumberFormat="1" applyBorder="1" applyProtection="1">
      <protection locked="0"/>
    </xf>
    <xf numFmtId="1" fontId="25" fillId="0" borderId="31" xfId="0" applyNumberFormat="1" applyFont="1" applyBorder="1" applyProtection="1">
      <protection locked="0"/>
    </xf>
    <xf numFmtId="1" fontId="0" fillId="0" borderId="41" xfId="0" applyNumberFormat="1" applyBorder="1" applyProtection="1">
      <protection locked="0"/>
    </xf>
    <xf numFmtId="1" fontId="0" fillId="0" borderId="25" xfId="0" applyNumberFormat="1" applyBorder="1" applyProtection="1">
      <protection locked="0"/>
    </xf>
    <xf numFmtId="1" fontId="0" fillId="0" borderId="24" xfId="0" applyNumberFormat="1" applyBorder="1" applyProtection="1">
      <protection locked="0"/>
    </xf>
    <xf numFmtId="1" fontId="0" fillId="0" borderId="40" xfId="0" applyNumberFormat="1" applyBorder="1" applyProtection="1">
      <protection locked="0"/>
    </xf>
    <xf numFmtId="1" fontId="0" fillId="0" borderId="11" xfId="0" applyNumberFormat="1" applyBorder="1" applyProtection="1">
      <protection locked="0"/>
    </xf>
    <xf numFmtId="0" fontId="19" fillId="0" borderId="0" xfId="38"/>
    <xf numFmtId="0" fontId="17" fillId="0" borderId="0" xfId="38" applyFont="1"/>
    <xf numFmtId="0" fontId="12" fillId="0" borderId="0" xfId="38" applyFont="1"/>
    <xf numFmtId="0" fontId="14" fillId="0" borderId="0" xfId="0" applyFont="1" applyAlignment="1">
      <alignment horizontal="right"/>
    </xf>
    <xf numFmtId="0" fontId="12" fillId="0" borderId="0" xfId="38" applyFont="1" applyAlignment="1">
      <alignment horizontal="left"/>
    </xf>
    <xf numFmtId="0" fontId="19" fillId="0" borderId="0" xfId="38" applyAlignment="1">
      <alignment horizontal="left"/>
    </xf>
    <xf numFmtId="0" fontId="13" fillId="0" borderId="12" xfId="0" applyFont="1" applyBorder="1"/>
    <xf numFmtId="0" fontId="12" fillId="0" borderId="85" xfId="0" applyFont="1" applyBorder="1"/>
    <xf numFmtId="0" fontId="19" fillId="11" borderId="0" xfId="0" applyFont="1" applyFill="1"/>
    <xf numFmtId="0" fontId="0" fillId="11" borderId="0" xfId="0" applyFill="1"/>
    <xf numFmtId="168" fontId="28" fillId="0" borderId="96" xfId="6" applyNumberFormat="1" applyBorder="1" applyAlignment="1" applyProtection="1">
      <alignment horizontal="center"/>
      <protection locked="0"/>
    </xf>
    <xf numFmtId="39" fontId="14" fillId="0" borderId="97" xfId="6" applyFont="1" applyBorder="1" applyProtection="1">
      <protection locked="0"/>
    </xf>
    <xf numFmtId="0" fontId="16" fillId="11" borderId="0" xfId="0" applyFont="1" applyFill="1" applyAlignment="1">
      <alignment horizontal="right"/>
    </xf>
    <xf numFmtId="0" fontId="16" fillId="11" borderId="0" xfId="0" applyFont="1" applyFill="1" applyAlignment="1">
      <alignment horizontal="center"/>
    </xf>
    <xf numFmtId="0" fontId="0" fillId="0" borderId="93" xfId="0" applyBorder="1"/>
    <xf numFmtId="0" fontId="12" fillId="0" borderId="100" xfId="0" applyFont="1" applyBorder="1"/>
    <xf numFmtId="0" fontId="19" fillId="0" borderId="0" xfId="38" applyAlignment="1">
      <alignment horizontal="right"/>
    </xf>
    <xf numFmtId="0" fontId="40" fillId="0" borderId="0" xfId="38" applyFont="1"/>
    <xf numFmtId="39" fontId="0" fillId="12" borderId="100" xfId="0" applyNumberFormat="1" applyFill="1" applyBorder="1" applyProtection="1">
      <protection locked="0"/>
    </xf>
    <xf numFmtId="0" fontId="13" fillId="0" borderId="93" xfId="0" applyFont="1" applyBorder="1"/>
    <xf numFmtId="0" fontId="15" fillId="0" borderId="0" xfId="0" quotePrefix="1" applyFont="1" applyAlignment="1" applyProtection="1">
      <alignment horizontal="center"/>
      <protection locked="0"/>
    </xf>
    <xf numFmtId="0" fontId="19" fillId="0" borderId="0" xfId="38" applyAlignment="1">
      <alignment horizontal="left" indent="1"/>
    </xf>
    <xf numFmtId="0" fontId="19" fillId="0" borderId="0" xfId="38" applyAlignment="1">
      <alignment horizontal="left" indent="3"/>
    </xf>
    <xf numFmtId="44" fontId="19" fillId="0" borderId="0" xfId="38" applyNumberFormat="1" applyAlignment="1">
      <alignment wrapText="1"/>
    </xf>
    <xf numFmtId="42" fontId="19" fillId="0" borderId="0" xfId="38" applyNumberFormat="1"/>
    <xf numFmtId="41" fontId="19" fillId="0" borderId="0" xfId="38" applyNumberFormat="1"/>
    <xf numFmtId="0" fontId="89" fillId="0" borderId="0" xfId="38" applyFont="1"/>
    <xf numFmtId="0" fontId="19" fillId="0" borderId="0" xfId="38" applyAlignment="1">
      <alignment vertical="center"/>
    </xf>
    <xf numFmtId="0" fontId="40" fillId="0" borderId="0" xfId="38" applyFont="1" applyAlignment="1">
      <alignment vertical="center"/>
    </xf>
    <xf numFmtId="0" fontId="19" fillId="0" borderId="93" xfId="38" applyBorder="1" applyAlignment="1">
      <alignment horizontal="center"/>
    </xf>
    <xf numFmtId="0" fontId="78" fillId="0" borderId="0" xfId="38" applyFont="1" applyAlignment="1">
      <alignment horizontal="center"/>
    </xf>
    <xf numFmtId="41" fontId="19" fillId="0" borderId="93" xfId="38" applyNumberFormat="1" applyBorder="1"/>
    <xf numFmtId="42" fontId="19" fillId="0" borderId="99" xfId="38" applyNumberFormat="1" applyBorder="1"/>
    <xf numFmtId="0" fontId="78" fillId="0" borderId="0" xfId="38" applyFont="1"/>
    <xf numFmtId="0" fontId="49" fillId="0" borderId="0" xfId="38" applyFont="1" applyAlignment="1">
      <alignment horizontal="center"/>
    </xf>
    <xf numFmtId="0" fontId="18" fillId="0" borderId="93" xfId="38" applyFont="1" applyBorder="1" applyAlignment="1">
      <alignment horizontal="center"/>
    </xf>
    <xf numFmtId="41" fontId="19" fillId="14" borderId="0" xfId="38" applyNumberFormat="1" applyFill="1"/>
    <xf numFmtId="42" fontId="49" fillId="0" borderId="60" xfId="38" applyNumberFormat="1" applyFont="1" applyBorder="1" applyAlignment="1">
      <alignment horizontal="center"/>
    </xf>
    <xf numFmtId="41" fontId="78" fillId="0" borderId="0" xfId="38" applyNumberFormat="1" applyFont="1" applyAlignment="1">
      <alignment horizontal="center"/>
    </xf>
    <xf numFmtId="42" fontId="19" fillId="0" borderId="99" xfId="38" applyNumberFormat="1" applyBorder="1" applyAlignment="1">
      <alignment horizontal="center"/>
    </xf>
    <xf numFmtId="0" fontId="0" fillId="0" borderId="99" xfId="0" applyBorder="1"/>
    <xf numFmtId="41" fontId="19" fillId="0" borderId="99" xfId="38" applyNumberFormat="1" applyBorder="1"/>
    <xf numFmtId="0" fontId="19" fillId="0" borderId="0" xfId="38" applyAlignment="1">
      <alignment wrapText="1"/>
    </xf>
    <xf numFmtId="0" fontId="14" fillId="0" borderId="0" xfId="0" quotePrefix="1" applyFont="1" applyProtection="1">
      <protection locked="0"/>
    </xf>
    <xf numFmtId="49" fontId="18" fillId="0" borderId="0" xfId="38" applyNumberFormat="1" applyFont="1" applyAlignment="1">
      <alignment horizontal="center" vertical="center" wrapText="1"/>
    </xf>
    <xf numFmtId="0" fontId="19" fillId="0" borderId="93" xfId="38" applyBorder="1" applyAlignment="1">
      <alignment horizontal="center" vertical="center" wrapText="1"/>
    </xf>
    <xf numFmtId="0" fontId="19" fillId="0" borderId="99" xfId="38" applyBorder="1" applyAlignment="1">
      <alignment horizontal="center" vertical="center" wrapText="1"/>
    </xf>
    <xf numFmtId="0" fontId="19" fillId="0" borderId="93" xfId="38" applyBorder="1"/>
    <xf numFmtId="0" fontId="19" fillId="0" borderId="61" xfId="38" applyBorder="1"/>
    <xf numFmtId="0" fontId="18" fillId="0" borderId="0" xfId="38" applyFont="1" applyAlignment="1">
      <alignment horizontal="center"/>
    </xf>
    <xf numFmtId="0" fontId="84" fillId="0" borderId="0" xfId="5" quotePrefix="1" applyFont="1"/>
    <xf numFmtId="0" fontId="15" fillId="0" borderId="0" xfId="0" quotePrefix="1" applyFont="1"/>
    <xf numFmtId="0" fontId="92" fillId="0" borderId="0" xfId="0" applyFont="1" applyAlignment="1">
      <alignment horizontal="centerContinuous"/>
    </xf>
    <xf numFmtId="0" fontId="93" fillId="0" borderId="0" xfId="0" applyFont="1" applyAlignment="1">
      <alignment horizontal="centerContinuous"/>
    </xf>
    <xf numFmtId="0" fontId="94" fillId="0" borderId="0" xfId="0" applyFont="1" applyAlignment="1">
      <alignment horizontal="centerContinuous"/>
    </xf>
    <xf numFmtId="0" fontId="44" fillId="0" borderId="0" xfId="0" applyFont="1" applyAlignment="1" applyProtection="1">
      <alignment horizontal="center" wrapText="1"/>
      <protection locked="0"/>
    </xf>
    <xf numFmtId="39" fontId="13" fillId="2" borderId="62" xfId="6" applyFont="1" applyFill="1" applyBorder="1" applyAlignment="1" applyProtection="1">
      <alignment horizontal="centerContinuous" vertical="center"/>
      <protection locked="0"/>
    </xf>
    <xf numFmtId="0" fontId="15" fillId="0" borderId="0" xfId="38" applyFont="1" applyAlignment="1">
      <alignment horizontal="right"/>
    </xf>
    <xf numFmtId="0" fontId="15" fillId="0" borderId="0" xfId="38" applyFont="1" applyAlignment="1">
      <alignment horizontal="left"/>
    </xf>
    <xf numFmtId="0" fontId="37" fillId="0" borderId="0" xfId="38" applyFont="1"/>
    <xf numFmtId="0" fontId="19" fillId="0" borderId="100" xfId="38" applyBorder="1"/>
    <xf numFmtId="169" fontId="19" fillId="0" borderId="0" xfId="38" applyNumberFormat="1"/>
    <xf numFmtId="39" fontId="19" fillId="2" borderId="0" xfId="6" applyFont="1" applyFill="1" applyProtection="1">
      <protection locked="0"/>
    </xf>
    <xf numFmtId="0" fontId="12" fillId="0" borderId="93" xfId="38" applyFont="1" applyBorder="1"/>
    <xf numFmtId="0" fontId="19" fillId="0" borderId="98" xfId="38" applyBorder="1"/>
    <xf numFmtId="0" fontId="19" fillId="0" borderId="99" xfId="38" applyBorder="1"/>
    <xf numFmtId="0" fontId="12" fillId="0" borderId="0" xfId="38" applyFont="1" applyAlignment="1">
      <alignment horizontal="center" wrapText="1"/>
    </xf>
    <xf numFmtId="0" fontId="12" fillId="0" borderId="0" xfId="38" applyFont="1" applyAlignment="1">
      <alignment horizontal="left" vertical="center" wrapText="1"/>
    </xf>
    <xf numFmtId="0" fontId="19" fillId="0" borderId="0" xfId="38" applyAlignment="1">
      <alignment vertical="top" wrapText="1"/>
    </xf>
    <xf numFmtId="0" fontId="17" fillId="0" borderId="0" xfId="38" applyFont="1" applyAlignment="1">
      <alignment horizontal="left" vertical="center"/>
    </xf>
    <xf numFmtId="0" fontId="96" fillId="0" borderId="0" xfId="0" applyFont="1" applyProtection="1">
      <protection locked="0"/>
    </xf>
    <xf numFmtId="39" fontId="99" fillId="2" borderId="0" xfId="6" applyFont="1" applyFill="1" applyProtection="1">
      <protection locked="0"/>
    </xf>
    <xf numFmtId="0" fontId="39" fillId="0" borderId="0" xfId="38" applyFont="1" applyAlignment="1">
      <alignment horizontal="left" vertical="top" wrapText="1"/>
    </xf>
    <xf numFmtId="0" fontId="40" fillId="0" borderId="0" xfId="38" applyFont="1" applyAlignment="1">
      <alignment vertical="top"/>
    </xf>
    <xf numFmtId="0" fontId="19" fillId="0" borderId="0" xfId="38" applyAlignment="1">
      <alignment horizontal="left" wrapText="1"/>
    </xf>
    <xf numFmtId="0" fontId="19" fillId="0" borderId="100" xfId="38" applyBorder="1" applyAlignment="1">
      <alignment wrapText="1"/>
    </xf>
    <xf numFmtId="0" fontId="12" fillId="0" borderId="100" xfId="38" applyFont="1" applyBorder="1" applyAlignment="1">
      <alignment horizontal="left" wrapText="1"/>
    </xf>
    <xf numFmtId="0" fontId="40" fillId="0" borderId="100" xfId="38" applyFont="1" applyBorder="1" applyAlignment="1">
      <alignment wrapText="1"/>
    </xf>
    <xf numFmtId="0" fontId="39" fillId="0" borderId="29" xfId="38" applyFont="1" applyBorder="1"/>
    <xf numFmtId="3" fontId="25" fillId="13" borderId="100" xfId="38" applyNumberFormat="1" applyFont="1" applyFill="1" applyBorder="1"/>
    <xf numFmtId="0" fontId="12" fillId="0" borderId="102" xfId="38" applyFont="1" applyBorder="1" applyAlignment="1">
      <alignment wrapText="1"/>
    </xf>
    <xf numFmtId="170" fontId="25" fillId="13" borderId="100" xfId="38" applyNumberFormat="1" applyFont="1" applyFill="1" applyBorder="1"/>
    <xf numFmtId="39" fontId="104" fillId="0" borderId="0" xfId="0" applyNumberFormat="1" applyFont="1" applyProtection="1">
      <protection locked="0"/>
    </xf>
    <xf numFmtId="0" fontId="109" fillId="0" borderId="0" xfId="0" applyFont="1"/>
    <xf numFmtId="39" fontId="109" fillId="0" borderId="0" xfId="0" applyNumberFormat="1" applyFont="1"/>
    <xf numFmtId="0" fontId="111" fillId="0" borderId="0" xfId="0" applyFont="1" applyProtection="1">
      <protection locked="0"/>
    </xf>
    <xf numFmtId="0" fontId="109" fillId="0" borderId="0" xfId="0" applyFont="1" applyProtection="1">
      <protection locked="0"/>
    </xf>
    <xf numFmtId="39" fontId="111" fillId="0" borderId="0" xfId="0" applyNumberFormat="1" applyFont="1"/>
    <xf numFmtId="0" fontId="114" fillId="0" borderId="0" xfId="10" applyFont="1"/>
    <xf numFmtId="0" fontId="37" fillId="0" borderId="0" xfId="9" applyFont="1"/>
    <xf numFmtId="0" fontId="19" fillId="0" borderId="0" xfId="9" applyAlignment="1">
      <alignment horizontal="center"/>
    </xf>
    <xf numFmtId="4" fontId="62" fillId="0" borderId="90" xfId="10" applyNumberFormat="1" applyFont="1" applyBorder="1"/>
    <xf numFmtId="0" fontId="55" fillId="0" borderId="0" xfId="10" applyFont="1" applyAlignment="1">
      <alignment horizontal="right" vertical="center"/>
    </xf>
    <xf numFmtId="165" fontId="62" fillId="0" borderId="84" xfId="10" applyNumberFormat="1" applyFont="1" applyBorder="1"/>
    <xf numFmtId="0" fontId="68" fillId="0" borderId="0" xfId="10" applyFont="1" applyAlignment="1" applyProtection="1">
      <alignment horizontal="center" wrapText="1"/>
      <protection locked="0"/>
    </xf>
    <xf numFmtId="0" fontId="62" fillId="12" borderId="84" xfId="10" applyFont="1" applyFill="1" applyBorder="1" applyProtection="1">
      <protection locked="0"/>
    </xf>
    <xf numFmtId="165" fontId="63" fillId="0" borderId="91" xfId="10" applyNumberFormat="1" applyFont="1" applyBorder="1"/>
    <xf numFmtId="4" fontId="62" fillId="12" borderId="84" xfId="10" applyNumberFormat="1" applyFont="1" applyFill="1" applyBorder="1" applyProtection="1">
      <protection locked="0"/>
    </xf>
    <xf numFmtId="0" fontId="44" fillId="0" borderId="100" xfId="38" applyFont="1" applyBorder="1" applyAlignment="1" applyProtection="1">
      <alignment horizontal="center"/>
      <protection locked="0"/>
    </xf>
    <xf numFmtId="0" fontId="25" fillId="0" borderId="103" xfId="38" applyFont="1" applyBorder="1" applyAlignment="1" applyProtection="1">
      <alignment horizontal="center"/>
      <protection locked="0"/>
    </xf>
    <xf numFmtId="3" fontId="25" fillId="0" borderId="100" xfId="38" applyNumberFormat="1" applyFont="1" applyBorder="1" applyProtection="1">
      <protection locked="0"/>
    </xf>
    <xf numFmtId="3" fontId="25" fillId="0" borderId="101" xfId="38" applyNumberFormat="1" applyFont="1" applyBorder="1" applyProtection="1">
      <protection locked="0"/>
    </xf>
    <xf numFmtId="3" fontId="25" fillId="0" borderId="103" xfId="38" applyNumberFormat="1" applyFont="1" applyBorder="1" applyProtection="1">
      <protection locked="0"/>
    </xf>
    <xf numFmtId="0" fontId="25" fillId="0" borderId="103" xfId="38" applyFont="1" applyBorder="1" applyProtection="1">
      <protection locked="0"/>
    </xf>
    <xf numFmtId="0" fontId="44" fillId="0" borderId="100" xfId="38" applyFont="1" applyBorder="1" applyProtection="1">
      <protection locked="0"/>
    </xf>
    <xf numFmtId="0" fontId="25" fillId="0" borderId="101" xfId="38" applyFont="1" applyBorder="1" applyProtection="1">
      <protection locked="0"/>
    </xf>
    <xf numFmtId="0" fontId="25" fillId="4" borderId="100" xfId="38" applyFont="1" applyFill="1" applyBorder="1" applyProtection="1">
      <protection locked="0"/>
    </xf>
    <xf numFmtId="0" fontId="25" fillId="4" borderId="101" xfId="38" applyFont="1" applyFill="1" applyBorder="1" applyProtection="1">
      <protection locked="0"/>
    </xf>
    <xf numFmtId="0" fontId="25" fillId="4" borderId="103" xfId="38" applyFont="1" applyFill="1" applyBorder="1" applyProtection="1">
      <protection locked="0"/>
    </xf>
    <xf numFmtId="44" fontId="25" fillId="0" borderId="100" xfId="38" applyNumberFormat="1" applyFont="1" applyBorder="1" applyProtection="1">
      <protection locked="0"/>
    </xf>
    <xf numFmtId="44" fontId="25" fillId="0" borderId="101" xfId="38" applyNumberFormat="1" applyFont="1" applyBorder="1" applyProtection="1">
      <protection locked="0"/>
    </xf>
    <xf numFmtId="44" fontId="25" fillId="0" borderId="103" xfId="38" applyNumberFormat="1" applyFont="1" applyBorder="1" applyProtection="1">
      <protection locked="0"/>
    </xf>
    <xf numFmtId="0" fontId="25" fillId="0" borderId="100" xfId="38" applyFont="1" applyBorder="1" applyProtection="1">
      <protection locked="0"/>
    </xf>
    <xf numFmtId="0" fontId="19" fillId="0" borderId="100" xfId="38" applyBorder="1" applyProtection="1">
      <protection locked="0"/>
    </xf>
    <xf numFmtId="0" fontId="19" fillId="0" borderId="103" xfId="38" applyBorder="1" applyProtection="1">
      <protection locked="0"/>
    </xf>
    <xf numFmtId="44" fontId="19" fillId="0" borderId="100" xfId="38" applyNumberFormat="1" applyBorder="1" applyProtection="1">
      <protection locked="0"/>
    </xf>
    <xf numFmtId="44" fontId="19" fillId="0" borderId="101" xfId="38" applyNumberFormat="1" applyBorder="1" applyProtection="1">
      <protection locked="0"/>
    </xf>
    <xf numFmtId="44" fontId="19" fillId="0" borderId="103" xfId="38" applyNumberFormat="1" applyBorder="1" applyProtection="1">
      <protection locked="0"/>
    </xf>
    <xf numFmtId="169" fontId="19" fillId="0" borderId="100" xfId="38" applyNumberFormat="1" applyBorder="1" applyProtection="1">
      <protection locked="0"/>
    </xf>
    <xf numFmtId="169" fontId="19" fillId="0" borderId="101" xfId="38" applyNumberFormat="1" applyBorder="1" applyProtection="1">
      <protection locked="0"/>
    </xf>
    <xf numFmtId="169" fontId="19" fillId="0" borderId="103" xfId="38" applyNumberFormat="1" applyBorder="1" applyProtection="1">
      <protection locked="0"/>
    </xf>
    <xf numFmtId="0" fontId="19" fillId="0" borderId="102" xfId="38" applyBorder="1" applyProtection="1">
      <protection locked="0"/>
    </xf>
    <xf numFmtId="0" fontId="19" fillId="0" borderId="100" xfId="38" applyBorder="1" applyAlignment="1" applyProtection="1">
      <alignment wrapText="1"/>
      <protection locked="0"/>
    </xf>
    <xf numFmtId="0" fontId="19" fillId="0" borderId="0" xfId="38" applyAlignment="1" applyProtection="1">
      <alignment wrapText="1"/>
      <protection locked="0"/>
    </xf>
    <xf numFmtId="0" fontId="19" fillId="0" borderId="0" xfId="38" applyProtection="1">
      <protection locked="0"/>
    </xf>
    <xf numFmtId="0" fontId="37" fillId="0" borderId="0" xfId="38" applyFont="1" applyAlignment="1" applyProtection="1">
      <alignment wrapText="1"/>
      <protection locked="0"/>
    </xf>
    <xf numFmtId="0" fontId="19" fillId="0" borderId="0" xfId="38" applyAlignment="1" applyProtection="1">
      <alignment horizontal="left" wrapText="1"/>
      <protection locked="0"/>
    </xf>
    <xf numFmtId="0" fontId="19" fillId="0" borderId="1" xfId="38" applyBorder="1" applyAlignment="1" applyProtection="1">
      <alignment horizontal="left" wrapText="1"/>
      <protection locked="0"/>
    </xf>
    <xf numFmtId="0" fontId="25" fillId="0" borderId="100" xfId="38" applyFont="1" applyBorder="1" applyAlignment="1" applyProtection="1">
      <alignment horizontal="center"/>
      <protection locked="0"/>
    </xf>
    <xf numFmtId="0" fontId="19" fillId="0" borderId="100" xfId="38" applyBorder="1" applyAlignment="1" applyProtection="1">
      <alignment horizontal="left" wrapText="1"/>
      <protection locked="0"/>
    </xf>
    <xf numFmtId="0" fontId="19" fillId="4" borderId="100" xfId="38" applyFill="1" applyBorder="1" applyProtection="1">
      <protection locked="0"/>
    </xf>
    <xf numFmtId="0" fontId="68" fillId="0" borderId="0" xfId="10" applyFont="1" applyAlignment="1">
      <alignment horizontal="center" wrapText="1"/>
    </xf>
    <xf numFmtId="0" fontId="12" fillId="0" borderId="101" xfId="0" applyFont="1" applyBorder="1"/>
    <xf numFmtId="0" fontId="12" fillId="0" borderId="103" xfId="0" applyFont="1" applyBorder="1"/>
    <xf numFmtId="0" fontId="19" fillId="0" borderId="100" xfId="0" applyFont="1" applyBorder="1"/>
    <xf numFmtId="171" fontId="19" fillId="0" borderId="100" xfId="0" applyNumberFormat="1" applyFont="1" applyBorder="1"/>
    <xf numFmtId="172" fontId="19" fillId="0" borderId="100" xfId="232" applyNumberFormat="1" applyBorder="1"/>
    <xf numFmtId="0" fontId="19" fillId="0" borderId="100" xfId="0" applyFont="1" applyBorder="1" applyAlignment="1">
      <alignment wrapText="1"/>
    </xf>
    <xf numFmtId="171" fontId="19" fillId="13" borderId="100" xfId="0" applyNumberFormat="1" applyFont="1" applyFill="1" applyBorder="1"/>
    <xf numFmtId="172" fontId="0" fillId="0" borderId="100" xfId="232" applyNumberFormat="1" applyFont="1" applyBorder="1"/>
    <xf numFmtId="0" fontId="12" fillId="0" borderId="100" xfId="0" applyFont="1" applyBorder="1" applyAlignment="1">
      <alignment wrapText="1"/>
    </xf>
    <xf numFmtId="0" fontId="19" fillId="0" borderId="29" xfId="0" applyFont="1" applyBorder="1" applyAlignment="1">
      <alignment wrapText="1"/>
    </xf>
    <xf numFmtId="0" fontId="12" fillId="0" borderId="0" xfId="0" applyFont="1" applyAlignment="1">
      <alignment wrapText="1"/>
    </xf>
    <xf numFmtId="10" fontId="0" fillId="13" borderId="0" xfId="233" applyNumberFormat="1" applyFont="1" applyFill="1"/>
    <xf numFmtId="0" fontId="47" fillId="0" borderId="29" xfId="0" applyFont="1" applyBorder="1"/>
    <xf numFmtId="0" fontId="19" fillId="0" borderId="0" xfId="0" applyFont="1" applyAlignment="1">
      <alignment wrapText="1"/>
    </xf>
    <xf numFmtId="0" fontId="125" fillId="0" borderId="0" xfId="0" applyFont="1" applyAlignment="1">
      <alignment horizontal="left" wrapText="1"/>
    </xf>
    <xf numFmtId="0" fontId="19" fillId="0" borderId="0" xfId="0" applyFont="1" applyAlignment="1">
      <alignment horizontal="right" wrapText="1"/>
    </xf>
    <xf numFmtId="0" fontId="39" fillId="0" borderId="0" xfId="0" applyFont="1" applyAlignment="1">
      <alignment wrapText="1"/>
    </xf>
    <xf numFmtId="0" fontId="15" fillId="0" borderId="0" xfId="0" applyFont="1" applyAlignment="1">
      <alignment horizontal="right" wrapText="1"/>
    </xf>
    <xf numFmtId="0" fontId="19" fillId="0" borderId="0" xfId="38" applyAlignment="1" applyProtection="1">
      <alignment horizontal="center"/>
      <protection locked="0"/>
    </xf>
    <xf numFmtId="0" fontId="39" fillId="0" borderId="0" xfId="38" applyFont="1"/>
    <xf numFmtId="0" fontId="88" fillId="0" borderId="0" xfId="38" applyFont="1"/>
    <xf numFmtId="0" fontId="43" fillId="0" borderId="0" xfId="38" applyFont="1"/>
    <xf numFmtId="0" fontId="78" fillId="0" borderId="93" xfId="38" applyFont="1" applyBorder="1" applyAlignment="1">
      <alignment horizontal="center"/>
    </xf>
    <xf numFmtId="0" fontId="19" fillId="13" borderId="60" xfId="38" applyFill="1" applyBorder="1" applyAlignment="1">
      <alignment horizontal="center"/>
    </xf>
    <xf numFmtId="0" fontId="19" fillId="0" borderId="1" xfId="38" applyBorder="1" applyAlignment="1">
      <alignment horizontal="center"/>
    </xf>
    <xf numFmtId="171" fontId="0" fillId="0" borderId="93" xfId="211" applyNumberFormat="1" applyFont="1" applyBorder="1"/>
    <xf numFmtId="0" fontId="19" fillId="0" borderId="0" xfId="38" quotePrefix="1"/>
    <xf numFmtId="2" fontId="19" fillId="0" borderId="0" xfId="38" applyNumberFormat="1" applyAlignment="1">
      <alignment horizontal="center"/>
    </xf>
    <xf numFmtId="171" fontId="19" fillId="0" borderId="93" xfId="211" applyNumberFormat="1" applyBorder="1"/>
    <xf numFmtId="171" fontId="19" fillId="13" borderId="93" xfId="211" applyNumberFormat="1" applyFill="1" applyBorder="1"/>
    <xf numFmtId="171" fontId="19" fillId="13" borderId="60" xfId="38" applyNumberFormat="1" applyFill="1" applyBorder="1"/>
    <xf numFmtId="0" fontId="12" fillId="0" borderId="93" xfId="0" applyFont="1" applyBorder="1"/>
    <xf numFmtId="0" fontId="12" fillId="0" borderId="99" xfId="0" applyFont="1" applyBorder="1"/>
    <xf numFmtId="10" fontId="0" fillId="0" borderId="0" xfId="233" applyNumberFormat="1" applyFont="1"/>
    <xf numFmtId="0" fontId="19" fillId="0" borderId="0" xfId="38" applyAlignment="1">
      <alignment horizontal="center"/>
    </xf>
    <xf numFmtId="0" fontId="13" fillId="0" borderId="0" xfId="38" applyFont="1" applyAlignment="1" applyProtection="1">
      <alignment horizontal="center"/>
      <protection locked="0"/>
    </xf>
    <xf numFmtId="164" fontId="13" fillId="0" borderId="0" xfId="38" applyNumberFormat="1" applyFont="1" applyAlignment="1" applyProtection="1">
      <alignment horizontal="center"/>
      <protection locked="0"/>
    </xf>
    <xf numFmtId="0" fontId="12" fillId="0" borderId="0" xfId="38" applyFont="1" applyAlignment="1">
      <alignment horizontal="center"/>
    </xf>
    <xf numFmtId="0" fontId="19" fillId="0" borderId="0" xfId="38" applyAlignment="1">
      <alignment horizontal="centerContinuous"/>
    </xf>
    <xf numFmtId="0" fontId="12" fillId="0" borderId="0" xfId="38" quotePrefix="1" applyFont="1" applyAlignment="1">
      <alignment horizontal="center"/>
    </xf>
    <xf numFmtId="44" fontId="0" fillId="0" borderId="0" xfId="211" applyFont="1"/>
    <xf numFmtId="167" fontId="0" fillId="0" borderId="61" xfId="211" applyNumberFormat="1" applyFont="1" applyBorder="1"/>
    <xf numFmtId="167" fontId="19" fillId="0" borderId="0" xfId="38" applyNumberFormat="1"/>
    <xf numFmtId="42" fontId="0" fillId="0" borderId="0" xfId="32" applyFont="1"/>
    <xf numFmtId="42" fontId="0" fillId="0" borderId="60" xfId="32" applyFont="1" applyBorder="1"/>
    <xf numFmtId="0" fontId="17" fillId="0" borderId="0" xfId="38" applyFont="1" applyAlignment="1">
      <alignment horizontal="center"/>
    </xf>
    <xf numFmtId="42" fontId="0" fillId="0" borderId="0" xfId="211" applyNumberFormat="1" applyFont="1"/>
    <xf numFmtId="42" fontId="0" fillId="0" borderId="61" xfId="211" applyNumberFormat="1" applyFont="1" applyBorder="1"/>
    <xf numFmtId="0" fontId="15" fillId="0" borderId="0" xfId="38" quotePrefix="1" applyFont="1" applyAlignment="1">
      <alignment horizontal="centerContinuous"/>
    </xf>
    <xf numFmtId="0" fontId="4" fillId="0" borderId="0" xfId="234"/>
    <xf numFmtId="0" fontId="13" fillId="0" borderId="0" xfId="38" applyFont="1" applyProtection="1">
      <protection locked="0"/>
    </xf>
    <xf numFmtId="164" fontId="13" fillId="0" borderId="0" xfId="38" applyNumberFormat="1" applyFont="1" applyProtection="1">
      <protection locked="0"/>
    </xf>
    <xf numFmtId="0" fontId="49" fillId="0" borderId="0" xfId="234" applyFont="1"/>
    <xf numFmtId="0" fontId="77" fillId="0" borderId="0" xfId="234" applyFont="1"/>
    <xf numFmtId="0" fontId="132" fillId="0" borderId="0" xfId="38" applyFont="1"/>
    <xf numFmtId="0" fontId="16" fillId="0" borderId="0" xfId="38" applyFont="1"/>
    <xf numFmtId="0" fontId="77" fillId="0" borderId="0" xfId="234" applyFont="1" applyAlignment="1">
      <alignment horizontal="center"/>
    </xf>
    <xf numFmtId="43" fontId="77" fillId="0" borderId="0" xfId="235" applyFont="1"/>
    <xf numFmtId="0" fontId="50" fillId="0" borderId="0" xfId="234" applyFont="1"/>
    <xf numFmtId="0" fontId="49" fillId="0" borderId="0" xfId="234" applyFont="1" applyAlignment="1">
      <alignment horizontal="center"/>
    </xf>
    <xf numFmtId="43" fontId="77" fillId="0" borderId="0" xfId="235" applyFont="1" applyAlignment="1">
      <alignment horizontal="center"/>
    </xf>
    <xf numFmtId="0" fontId="133" fillId="0" borderId="0" xfId="234" applyFont="1" applyAlignment="1">
      <alignment horizontal="center"/>
    </xf>
    <xf numFmtId="0" fontId="50" fillId="0" borderId="11" xfId="234" applyFont="1" applyBorder="1"/>
    <xf numFmtId="0" fontId="50" fillId="0" borderId="0" xfId="234" quotePrefix="1" applyFont="1" applyAlignment="1">
      <alignment horizontal="center"/>
    </xf>
    <xf numFmtId="0" fontId="50" fillId="0" borderId="41" xfId="234" quotePrefix="1" applyFont="1" applyBorder="1" applyAlignment="1">
      <alignment horizontal="center"/>
    </xf>
    <xf numFmtId="0" fontId="50" fillId="0" borderId="0" xfId="234" quotePrefix="1" applyFont="1" applyAlignment="1">
      <alignment horizontal="center" wrapText="1"/>
    </xf>
    <xf numFmtId="0" fontId="50" fillId="0" borderId="41" xfId="234" quotePrefix="1" applyFont="1" applyBorder="1" applyAlignment="1">
      <alignment horizontal="center" wrapText="1"/>
    </xf>
    <xf numFmtId="0" fontId="49" fillId="0" borderId="11" xfId="234" applyFont="1" applyBorder="1" applyAlignment="1">
      <alignment wrapText="1"/>
    </xf>
    <xf numFmtId="44" fontId="49" fillId="0" borderId="0" xfId="236" applyFont="1"/>
    <xf numFmtId="0" fontId="49" fillId="5" borderId="0" xfId="234" applyFont="1" applyFill="1" applyAlignment="1">
      <alignment horizontal="center"/>
    </xf>
    <xf numFmtId="173" fontId="49" fillId="0" borderId="41" xfId="234" applyNumberFormat="1" applyFont="1" applyBorder="1" applyAlignment="1">
      <alignment horizontal="center" wrapText="1"/>
    </xf>
    <xf numFmtId="0" fontId="49" fillId="15" borderId="41" xfId="234" applyFont="1" applyFill="1" applyBorder="1" applyAlignment="1">
      <alignment wrapText="1"/>
    </xf>
    <xf numFmtId="44" fontId="49" fillId="0" borderId="93" xfId="236" applyFont="1" applyBorder="1"/>
    <xf numFmtId="9" fontId="49" fillId="0" borderId="0" xfId="237" applyFont="1" applyAlignment="1">
      <alignment horizontal="center"/>
    </xf>
    <xf numFmtId="0" fontId="49" fillId="0" borderId="94" xfId="234" applyFont="1" applyBorder="1" applyAlignment="1">
      <alignment wrapText="1"/>
    </xf>
    <xf numFmtId="0" fontId="49" fillId="0" borderId="93" xfId="234" applyFont="1" applyBorder="1" applyAlignment="1">
      <alignment horizontal="center"/>
    </xf>
    <xf numFmtId="0" fontId="49" fillId="0" borderId="95" xfId="234" applyFont="1" applyBorder="1"/>
    <xf numFmtId="0" fontId="49" fillId="0" borderId="0" xfId="234" applyFont="1" applyAlignment="1">
      <alignment horizontal="left" indent="3"/>
    </xf>
    <xf numFmtId="0" fontId="4" fillId="0" borderId="0" xfId="234" applyAlignment="1">
      <alignment horizontal="right"/>
    </xf>
    <xf numFmtId="0" fontId="4" fillId="0" borderId="0" xfId="234" applyAlignment="1">
      <alignment horizontal="center"/>
    </xf>
    <xf numFmtId="0" fontId="49" fillId="0" borderId="93" xfId="234" applyFont="1" applyBorder="1"/>
    <xf numFmtId="0" fontId="39" fillId="0" borderId="0" xfId="38" applyFont="1" applyAlignment="1">
      <alignment horizontal="center" vertical="center"/>
    </xf>
    <xf numFmtId="0" fontId="49" fillId="0" borderId="0" xfId="234" applyFont="1" applyAlignment="1">
      <alignment vertical="center"/>
    </xf>
    <xf numFmtId="0" fontId="49" fillId="0" borderId="0" xfId="234" applyFont="1" applyAlignment="1">
      <alignment vertical="top"/>
    </xf>
    <xf numFmtId="0" fontId="49" fillId="0" borderId="0" xfId="234" applyFont="1" applyAlignment="1">
      <alignment horizontal="center" vertical="center"/>
    </xf>
    <xf numFmtId="0" fontId="86" fillId="0" borderId="0" xfId="234" applyFont="1"/>
    <xf numFmtId="0" fontId="58" fillId="0" borderId="0" xfId="12" applyAlignment="1"/>
    <xf numFmtId="39" fontId="0" fillId="5" borderId="0" xfId="0" applyNumberFormat="1" applyFill="1"/>
    <xf numFmtId="39" fontId="0" fillId="5" borderId="0" xfId="0" applyNumberFormat="1" applyFill="1" applyProtection="1">
      <protection locked="0"/>
    </xf>
    <xf numFmtId="39" fontId="0" fillId="5" borderId="1" xfId="0" applyNumberFormat="1" applyFill="1" applyBorder="1" applyProtection="1">
      <protection locked="0"/>
    </xf>
    <xf numFmtId="39" fontId="0" fillId="0" borderId="49" xfId="0" applyNumberFormat="1" applyBorder="1" applyProtection="1">
      <protection locked="0"/>
    </xf>
    <xf numFmtId="39" fontId="0" fillId="0" borderId="100" xfId="0" applyNumberFormat="1" applyBorder="1" applyProtection="1">
      <protection locked="0"/>
    </xf>
    <xf numFmtId="39" fontId="0" fillId="0" borderId="101" xfId="0" applyNumberFormat="1" applyBorder="1" applyProtection="1">
      <protection locked="0"/>
    </xf>
    <xf numFmtId="39" fontId="0" fillId="0" borderId="29" xfId="0" applyNumberFormat="1" applyBorder="1" applyProtection="1">
      <protection locked="0"/>
    </xf>
    <xf numFmtId="39" fontId="0" fillId="0" borderId="92" xfId="0" applyNumberFormat="1" applyBorder="1" applyProtection="1">
      <protection locked="0"/>
    </xf>
    <xf numFmtId="39" fontId="19" fillId="0" borderId="100" xfId="0" applyNumberFormat="1" applyFont="1" applyBorder="1" applyProtection="1">
      <protection locked="0"/>
    </xf>
    <xf numFmtId="0" fontId="0" fillId="0" borderId="1" xfId="0" applyBorder="1" applyProtection="1">
      <protection locked="0"/>
    </xf>
    <xf numFmtId="0" fontId="16" fillId="0" borderId="0" xfId="0" applyFont="1" applyAlignment="1">
      <alignment horizontal="left" wrapText="1" indent="1"/>
    </xf>
    <xf numFmtId="0" fontId="12" fillId="0" borderId="31" xfId="0" quotePrefix="1" applyFont="1" applyBorder="1" applyAlignment="1" applyProtection="1">
      <alignment horizontal="right"/>
      <protection locked="0"/>
    </xf>
    <xf numFmtId="0" fontId="12" fillId="0" borderId="93" xfId="0" applyFont="1" applyBorder="1" applyProtection="1">
      <protection locked="0"/>
    </xf>
    <xf numFmtId="0" fontId="12" fillId="0" borderId="99" xfId="0" applyFont="1" applyBorder="1" applyAlignment="1" applyProtection="1">
      <alignment horizontal="center"/>
      <protection locked="0"/>
    </xf>
    <xf numFmtId="0" fontId="12" fillId="0" borderId="31" xfId="0" applyFont="1" applyBorder="1" applyAlignment="1" applyProtection="1">
      <alignment horizontal="right"/>
      <protection locked="0"/>
    </xf>
    <xf numFmtId="0" fontId="136" fillId="0" borderId="0" xfId="0" applyFont="1" applyAlignment="1">
      <alignment horizontal="left"/>
    </xf>
    <xf numFmtId="0" fontId="137" fillId="0" borderId="0" xfId="0" applyFont="1" applyAlignment="1">
      <alignment horizontal="left"/>
    </xf>
    <xf numFmtId="0" fontId="140" fillId="0" borderId="0" xfId="0" applyFont="1" applyAlignment="1">
      <alignment horizontal="center"/>
    </xf>
    <xf numFmtId="0" fontId="142" fillId="0" borderId="0" xfId="0" applyFont="1" applyAlignment="1">
      <alignment horizontal="centerContinuous"/>
    </xf>
    <xf numFmtId="0" fontId="143" fillId="0" borderId="0" xfId="0" applyFont="1" applyAlignment="1">
      <alignment horizontal="centerContinuous"/>
    </xf>
    <xf numFmtId="0" fontId="144" fillId="0" borderId="0" xfId="0" applyFont="1" applyAlignment="1">
      <alignment horizontal="centerContinuous"/>
    </xf>
    <xf numFmtId="0" fontId="141" fillId="0" borderId="0" xfId="0" applyFont="1" applyProtection="1">
      <protection locked="0"/>
    </xf>
    <xf numFmtId="0" fontId="146" fillId="0" borderId="0" xfId="0" applyFont="1" applyAlignment="1">
      <alignment horizontal="centerContinuous"/>
    </xf>
    <xf numFmtId="0" fontId="104" fillId="0" borderId="0" xfId="0" applyFont="1" applyAlignment="1">
      <alignment horizontal="centerContinuous"/>
    </xf>
    <xf numFmtId="0" fontId="147" fillId="0" borderId="0" xfId="0" applyFont="1"/>
    <xf numFmtId="0" fontId="15" fillId="0" borderId="17" xfId="0" applyFont="1" applyBorder="1" applyAlignment="1" applyProtection="1">
      <alignment horizontal="center"/>
      <protection locked="0"/>
    </xf>
    <xf numFmtId="0" fontId="15" fillId="0" borderId="9" xfId="0" applyFont="1" applyBorder="1" applyAlignment="1" applyProtection="1">
      <alignment horizontal="center"/>
      <protection locked="0"/>
    </xf>
    <xf numFmtId="0" fontId="15" fillId="0" borderId="31" xfId="0" applyFont="1" applyBorder="1" applyAlignment="1" applyProtection="1">
      <alignment horizontal="center" wrapText="1"/>
      <protection locked="0"/>
    </xf>
    <xf numFmtId="0" fontId="15" fillId="0" borderId="5" xfId="0" applyFont="1" applyBorder="1" applyAlignment="1" applyProtection="1">
      <alignment horizontal="center" wrapText="1"/>
      <protection locked="0"/>
    </xf>
    <xf numFmtId="0" fontId="15" fillId="0" borderId="19" xfId="0" applyFont="1" applyBorder="1" applyAlignment="1" applyProtection="1">
      <alignment horizontal="center"/>
      <protection locked="0"/>
    </xf>
    <xf numFmtId="0" fontId="15" fillId="0" borderId="4" xfId="0" applyFont="1" applyBorder="1" applyAlignment="1" applyProtection="1">
      <alignment horizontal="center"/>
      <protection locked="0"/>
    </xf>
    <xf numFmtId="0" fontId="15" fillId="0" borderId="17" xfId="0" applyFont="1" applyBorder="1" applyAlignment="1" applyProtection="1">
      <alignment horizontal="centerContinuous"/>
      <protection locked="0"/>
    </xf>
    <xf numFmtId="0" fontId="15" fillId="0" borderId="8" xfId="0" applyFont="1" applyBorder="1" applyAlignment="1" applyProtection="1">
      <alignment horizontal="center"/>
      <protection locked="0"/>
    </xf>
    <xf numFmtId="0" fontId="15" fillId="0" borderId="31"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0" xfId="0" applyFont="1" applyBorder="1" applyAlignment="1" applyProtection="1">
      <alignment horizontal="centerContinuous"/>
      <protection locked="0"/>
    </xf>
    <xf numFmtId="0" fontId="12" fillId="0" borderId="2" xfId="0" applyFont="1" applyBorder="1" applyAlignment="1" applyProtection="1">
      <alignment horizontal="centerContinuous"/>
      <protection locked="0"/>
    </xf>
    <xf numFmtId="0" fontId="0" fillId="0" borderId="3" xfId="0" applyBorder="1" applyAlignment="1" applyProtection="1">
      <alignment horizontal="centerContinuous"/>
      <protection locked="0"/>
    </xf>
    <xf numFmtId="0" fontId="19" fillId="0" borderId="44" xfId="0" applyFont="1" applyBorder="1" applyProtection="1">
      <protection locked="0"/>
    </xf>
    <xf numFmtId="0" fontId="15" fillId="0" borderId="10" xfId="0" applyFont="1" applyBorder="1" applyAlignment="1">
      <alignment horizontal="centerContinuous"/>
    </xf>
    <xf numFmtId="0" fontId="12" fillId="0" borderId="2" xfId="0" applyFont="1" applyBorder="1" applyAlignment="1">
      <alignment horizontal="centerContinuous"/>
    </xf>
    <xf numFmtId="0" fontId="0" fillId="0" borderId="3" xfId="0" applyBorder="1" applyAlignment="1">
      <alignment horizontal="centerContinuous"/>
    </xf>
    <xf numFmtId="0" fontId="15" fillId="0" borderId="17" xfId="0" applyFont="1" applyBorder="1" applyAlignment="1">
      <alignment horizontal="centerContinuous"/>
    </xf>
    <xf numFmtId="0" fontId="15" fillId="0" borderId="8" xfId="0" applyFont="1" applyBorder="1" applyAlignment="1">
      <alignment horizontal="center"/>
    </xf>
    <xf numFmtId="0" fontId="15" fillId="0" borderId="9" xfId="0" applyFont="1" applyBorder="1" applyAlignment="1">
      <alignment horizontal="center"/>
    </xf>
    <xf numFmtId="0" fontId="15" fillId="0" borderId="17" xfId="0" applyFont="1" applyBorder="1" applyAlignment="1">
      <alignment horizontal="center"/>
    </xf>
    <xf numFmtId="0" fontId="15" fillId="0" borderId="31" xfId="0" applyFont="1" applyBorder="1" applyAlignment="1">
      <alignment horizontal="center"/>
    </xf>
    <xf numFmtId="0" fontId="15" fillId="0" borderId="5" xfId="0" applyFont="1" applyBorder="1" applyAlignment="1">
      <alignment horizontal="center"/>
    </xf>
    <xf numFmtId="0" fontId="15" fillId="0" borderId="31" xfId="0" applyFont="1" applyBorder="1" applyAlignment="1">
      <alignment horizontal="center" wrapText="1"/>
    </xf>
    <xf numFmtId="0" fontId="15" fillId="0" borderId="5" xfId="0" applyFont="1" applyBorder="1" applyAlignment="1">
      <alignment horizontal="center" wrapText="1"/>
    </xf>
    <xf numFmtId="0" fontId="15" fillId="0" borderId="19" xfId="0" applyFont="1" applyBorder="1" applyAlignment="1">
      <alignment horizontal="center"/>
    </xf>
    <xf numFmtId="0" fontId="15" fillId="0" borderId="4" xfId="0" applyFont="1" applyBorder="1" applyAlignment="1">
      <alignment horizontal="center"/>
    </xf>
    <xf numFmtId="0" fontId="19" fillId="0" borderId="0" xfId="38" applyAlignment="1">
      <alignment horizontal="left" vertical="top" wrapText="1"/>
    </xf>
    <xf numFmtId="0" fontId="19" fillId="0" borderId="0" xfId="38" applyAlignment="1">
      <alignment vertical="top"/>
    </xf>
    <xf numFmtId="0" fontId="19" fillId="0" borderId="0" xfId="38" applyAlignment="1">
      <alignment horizontal="center" vertical="top" wrapText="1"/>
    </xf>
    <xf numFmtId="0" fontId="19" fillId="0" borderId="93" xfId="38" applyBorder="1" applyAlignment="1">
      <alignment horizontal="left" vertical="top" wrapText="1"/>
    </xf>
    <xf numFmtId="0" fontId="19" fillId="0" borderId="99" xfId="38" applyBorder="1" applyAlignment="1">
      <alignment horizontal="left" vertical="top" wrapText="1"/>
    </xf>
    <xf numFmtId="0" fontId="19" fillId="0" borderId="0" xfId="38" applyAlignment="1">
      <alignment horizontal="left" vertical="center" wrapText="1"/>
    </xf>
    <xf numFmtId="0" fontId="19" fillId="0" borderId="93" xfId="38" applyBorder="1" applyAlignment="1">
      <alignment horizontal="left" vertical="center" wrapText="1"/>
    </xf>
    <xf numFmtId="0" fontId="18" fillId="0" borderId="0" xfId="38" applyFont="1" applyAlignment="1">
      <alignment horizontal="center" vertical="center" wrapText="1"/>
    </xf>
    <xf numFmtId="0" fontId="90" fillId="0" borderId="0" xfId="38" applyFont="1"/>
    <xf numFmtId="0" fontId="19" fillId="0" borderId="0" xfId="38" applyAlignment="1">
      <alignment horizontal="left" vertical="top"/>
    </xf>
    <xf numFmtId="0" fontId="13" fillId="0" borderId="0" xfId="38" applyFont="1" applyAlignment="1">
      <alignment horizontal="center"/>
    </xf>
    <xf numFmtId="164" fontId="13" fillId="0" borderId="0" xfId="38" applyNumberFormat="1" applyFont="1" applyAlignment="1">
      <alignment horizontal="center"/>
    </xf>
    <xf numFmtId="0" fontId="12" fillId="0" borderId="93" xfId="38" applyFont="1" applyBorder="1" applyAlignment="1">
      <alignment horizontal="center"/>
    </xf>
    <xf numFmtId="0" fontId="12" fillId="0" borderId="0" xfId="38" applyFont="1" applyAlignment="1">
      <alignment horizontal="center" vertical="center"/>
    </xf>
    <xf numFmtId="0" fontId="37" fillId="0" borderId="0" xfId="38" applyFont="1" applyAlignment="1">
      <alignment horizontal="center"/>
    </xf>
    <xf numFmtId="0" fontId="19" fillId="0" borderId="104" xfId="38" applyBorder="1" applyAlignment="1">
      <alignment horizontal="left" wrapText="1"/>
    </xf>
    <xf numFmtId="0" fontId="12" fillId="0" borderId="100" xfId="38" applyFont="1" applyBorder="1" applyAlignment="1">
      <alignment horizontal="center" wrapText="1"/>
    </xf>
    <xf numFmtId="0" fontId="19" fillId="0" borderId="98" xfId="38" applyBorder="1" applyAlignment="1">
      <alignment horizontal="left" wrapText="1"/>
    </xf>
    <xf numFmtId="0" fontId="12" fillId="0" borderId="98" xfId="38" applyFont="1" applyBorder="1" applyAlignment="1">
      <alignment horizontal="center" wrapText="1"/>
    </xf>
    <xf numFmtId="0" fontId="19" fillId="0" borderId="98" xfId="38" applyBorder="1" applyAlignment="1">
      <alignment horizontal="left"/>
    </xf>
    <xf numFmtId="0" fontId="19" fillId="0" borderId="98" xfId="38" applyBorder="1" applyAlignment="1">
      <alignment horizontal="right"/>
    </xf>
    <xf numFmtId="0" fontId="19" fillId="0" borderId="99" xfId="38" applyBorder="1" applyAlignment="1">
      <alignment horizontal="right"/>
    </xf>
    <xf numFmtId="0" fontId="51" fillId="0" borderId="0" xfId="5" quotePrefix="1" applyFont="1" applyAlignment="1">
      <alignment horizontal="center" textRotation="90"/>
    </xf>
    <xf numFmtId="164" fontId="19" fillId="0" borderId="0" xfId="0" applyNumberFormat="1" applyFont="1" applyAlignment="1" applyProtection="1">
      <alignment horizontal="left"/>
      <protection locked="0"/>
    </xf>
    <xf numFmtId="0" fontId="12" fillId="0" borderId="100" xfId="38" applyFont="1" applyBorder="1"/>
    <xf numFmtId="0" fontId="12" fillId="0" borderId="102" xfId="38" applyFont="1" applyBorder="1" applyAlignment="1">
      <alignment horizontal="center"/>
    </xf>
    <xf numFmtId="0" fontId="109" fillId="0" borderId="100" xfId="38" applyFont="1" applyBorder="1"/>
    <xf numFmtId="0" fontId="109" fillId="0" borderId="102" xfId="38" applyFont="1" applyBorder="1" applyAlignment="1">
      <alignment horizontal="center"/>
    </xf>
    <xf numFmtId="170" fontId="19" fillId="0" borderId="102" xfId="38" applyNumberFormat="1" applyBorder="1" applyAlignment="1" applyProtection="1">
      <alignment horizontal="left" wrapText="1"/>
      <protection locked="0"/>
    </xf>
    <xf numFmtId="170" fontId="19" fillId="0" borderId="100" xfId="38" applyNumberFormat="1" applyBorder="1" applyAlignment="1" applyProtection="1">
      <alignment horizontal="right"/>
      <protection locked="0"/>
    </xf>
    <xf numFmtId="3" fontId="19" fillId="0" borderId="102" xfId="38" applyNumberFormat="1" applyBorder="1" applyAlignment="1" applyProtection="1">
      <alignment horizontal="left" wrapText="1"/>
      <protection locked="0"/>
    </xf>
    <xf numFmtId="3" fontId="19" fillId="0" borderId="100" xfId="38" applyNumberFormat="1" applyBorder="1" applyAlignment="1" applyProtection="1">
      <alignment horizontal="right"/>
      <protection locked="0"/>
    </xf>
    <xf numFmtId="44" fontId="12" fillId="13" borderId="100" xfId="38" applyNumberFormat="1" applyFont="1" applyFill="1" applyBorder="1" applyAlignment="1">
      <alignment horizontal="right"/>
    </xf>
    <xf numFmtId="0" fontId="19" fillId="0" borderId="41" xfId="38" applyBorder="1" applyAlignment="1">
      <alignment horizontal="right"/>
    </xf>
    <xf numFmtId="3" fontId="19" fillId="0" borderId="102" xfId="38" applyNumberFormat="1" applyBorder="1" applyAlignment="1" applyProtection="1">
      <alignment horizontal="left"/>
      <protection locked="0"/>
    </xf>
    <xf numFmtId="10" fontId="19" fillId="0" borderId="102" xfId="38" applyNumberFormat="1" applyBorder="1" applyAlignment="1" applyProtection="1">
      <alignment horizontal="left" wrapText="1"/>
      <protection locked="0"/>
    </xf>
    <xf numFmtId="10" fontId="19" fillId="0" borderId="100" xfId="38" applyNumberFormat="1" applyBorder="1" applyAlignment="1" applyProtection="1">
      <alignment horizontal="right"/>
      <protection locked="0"/>
    </xf>
    <xf numFmtId="0" fontId="47" fillId="0" borderId="0" xfId="38" applyFont="1"/>
    <xf numFmtId="0" fontId="12" fillId="0" borderId="100" xfId="38" applyFont="1" applyBorder="1" applyAlignment="1">
      <alignment horizontal="center"/>
    </xf>
    <xf numFmtId="3" fontId="12" fillId="0" borderId="102" xfId="38" applyNumberFormat="1" applyFont="1" applyBorder="1" applyAlignment="1" applyProtection="1">
      <alignment horizontal="left"/>
      <protection locked="0"/>
    </xf>
    <xf numFmtId="10" fontId="19" fillId="0" borderId="102" xfId="38" applyNumberFormat="1" applyBorder="1" applyAlignment="1" applyProtection="1">
      <alignment horizontal="left"/>
      <protection locked="0"/>
    </xf>
    <xf numFmtId="0" fontId="12" fillId="0" borderId="0" xfId="38" applyFont="1" applyAlignment="1">
      <alignment vertical="center"/>
    </xf>
    <xf numFmtId="10" fontId="127" fillId="0" borderId="0" xfId="38" applyNumberFormat="1" applyFont="1" applyAlignment="1">
      <alignment vertical="top" shrinkToFit="1"/>
    </xf>
    <xf numFmtId="0" fontId="126" fillId="0" borderId="0" xfId="38" applyFont="1" applyAlignment="1">
      <alignment vertical="top" wrapText="1"/>
    </xf>
    <xf numFmtId="0" fontId="19" fillId="0" borderId="0" xfId="38" applyAlignment="1">
      <alignment horizontal="right" vertical="top"/>
    </xf>
    <xf numFmtId="0" fontId="109" fillId="0" borderId="100" xfId="38" applyFont="1" applyBorder="1" applyAlignment="1">
      <alignment horizontal="center"/>
    </xf>
    <xf numFmtId="0" fontId="19" fillId="0" borderId="100" xfId="38" applyBorder="1" applyAlignment="1">
      <alignment horizontal="left" wrapText="1"/>
    </xf>
    <xf numFmtId="170" fontId="19" fillId="0" borderId="102" xfId="38" applyNumberFormat="1" applyBorder="1" applyAlignment="1">
      <alignment horizontal="center" wrapText="1"/>
    </xf>
    <xf numFmtId="170" fontId="19" fillId="0" borderId="102" xfId="38" applyNumberFormat="1" applyBorder="1" applyAlignment="1" applyProtection="1">
      <alignment wrapText="1"/>
      <protection locked="0"/>
    </xf>
    <xf numFmtId="3" fontId="19" fillId="0" borderId="102" xfId="38" applyNumberFormat="1" applyBorder="1" applyAlignment="1">
      <alignment horizontal="center" wrapText="1"/>
    </xf>
    <xf numFmtId="3" fontId="19" fillId="0" borderId="102" xfId="38" applyNumberFormat="1" applyBorder="1" applyAlignment="1" applyProtection="1">
      <alignment wrapText="1"/>
      <protection locked="0"/>
    </xf>
    <xf numFmtId="0" fontId="19" fillId="0" borderId="100" xfId="38" applyBorder="1" applyAlignment="1">
      <alignment horizontal="left"/>
    </xf>
    <xf numFmtId="3" fontId="19" fillId="0" borderId="102" xfId="38" applyNumberFormat="1" applyBorder="1" applyAlignment="1">
      <alignment horizontal="center"/>
    </xf>
    <xf numFmtId="3" fontId="19" fillId="0" borderId="102" xfId="38" applyNumberFormat="1" applyBorder="1" applyProtection="1">
      <protection locked="0"/>
    </xf>
    <xf numFmtId="10" fontId="19" fillId="0" borderId="102" xfId="38" applyNumberFormat="1" applyBorder="1" applyAlignment="1">
      <alignment horizontal="center" wrapText="1"/>
    </xf>
    <xf numFmtId="10" fontId="19" fillId="0" borderId="102" xfId="38" applyNumberFormat="1" applyBorder="1" applyAlignment="1" applyProtection="1">
      <alignment wrapText="1"/>
      <protection locked="0"/>
    </xf>
    <xf numFmtId="3" fontId="12" fillId="0" borderId="102" xfId="38" applyNumberFormat="1" applyFont="1" applyBorder="1" applyProtection="1">
      <protection locked="0"/>
    </xf>
    <xf numFmtId="10" fontId="19" fillId="0" borderId="102" xfId="38" applyNumberFormat="1" applyBorder="1" applyAlignment="1">
      <alignment horizontal="center"/>
    </xf>
    <xf numFmtId="10" fontId="19" fillId="0" borderId="102" xfId="38" applyNumberFormat="1" applyBorder="1" applyProtection="1">
      <protection locked="0"/>
    </xf>
    <xf numFmtId="0" fontId="19" fillId="0" borderId="0" xfId="38" applyAlignment="1">
      <alignment horizontal="left" indent="7"/>
    </xf>
    <xf numFmtId="0" fontId="19" fillId="0" borderId="0" xfId="38" applyAlignment="1">
      <alignment horizontal="left" indent="8"/>
    </xf>
    <xf numFmtId="46" fontId="12" fillId="0" borderId="0" xfId="38" applyNumberFormat="1" applyFont="1" applyAlignment="1">
      <alignment vertical="center"/>
    </xf>
    <xf numFmtId="0" fontId="19" fillId="0" borderId="0" xfId="38" applyAlignment="1">
      <alignment horizontal="left" indent="6"/>
    </xf>
    <xf numFmtId="0" fontId="19" fillId="0" borderId="0" xfId="38" applyAlignment="1">
      <alignment horizontal="left" indent="4"/>
    </xf>
    <xf numFmtId="10" fontId="128" fillId="0" borderId="0" xfId="38" applyNumberFormat="1" applyFont="1" applyAlignment="1">
      <alignment vertical="top" shrinkToFit="1"/>
    </xf>
    <xf numFmtId="0" fontId="25" fillId="0" borderId="0" xfId="38" applyFont="1" applyAlignment="1">
      <alignment vertical="top" wrapText="1"/>
    </xf>
    <xf numFmtId="10" fontId="112" fillId="0" borderId="104" xfId="38" applyNumberFormat="1" applyFont="1" applyBorder="1" applyAlignment="1">
      <alignment horizontal="left" shrinkToFit="1"/>
    </xf>
    <xf numFmtId="10" fontId="19" fillId="0" borderId="0" xfId="38" applyNumberFormat="1" applyAlignment="1">
      <alignment horizontal="left" vertical="center" wrapText="1"/>
    </xf>
    <xf numFmtId="0" fontId="112" fillId="0" borderId="0" xfId="38" applyFont="1" applyAlignment="1">
      <alignment vertical="center"/>
    </xf>
    <xf numFmtId="0" fontId="19" fillId="0" borderId="0" xfId="38" applyAlignment="1">
      <alignment horizontal="justify" vertical="center"/>
    </xf>
    <xf numFmtId="0" fontId="19" fillId="0" borderId="0" xfId="38" applyAlignment="1">
      <alignment horizontal="justify" vertical="center" wrapText="1"/>
    </xf>
    <xf numFmtId="170" fontId="19" fillId="0" borderId="102" xfId="38" applyNumberFormat="1" applyBorder="1" applyAlignment="1">
      <alignment horizontal="left" wrapText="1"/>
    </xf>
    <xf numFmtId="3" fontId="19" fillId="0" borderId="102" xfId="38" applyNumberFormat="1" applyBorder="1" applyAlignment="1">
      <alignment horizontal="left" wrapText="1"/>
    </xf>
    <xf numFmtId="3" fontId="19" fillId="0" borderId="102" xfId="38" applyNumberFormat="1" applyBorder="1" applyAlignment="1">
      <alignment horizontal="left"/>
    </xf>
    <xf numFmtId="10" fontId="19" fillId="0" borderId="102" xfId="38" applyNumberFormat="1" applyBorder="1" applyAlignment="1">
      <alignment horizontal="left" wrapText="1"/>
    </xf>
    <xf numFmtId="3" fontId="12" fillId="0" borderId="102" xfId="38" applyNumberFormat="1" applyFont="1" applyBorder="1" applyAlignment="1">
      <alignment horizontal="left"/>
    </xf>
    <xf numFmtId="10" fontId="19" fillId="0" borderId="102" xfId="38" applyNumberFormat="1" applyBorder="1" applyAlignment="1">
      <alignment horizontal="left"/>
    </xf>
    <xf numFmtId="10" fontId="19" fillId="0" borderId="0" xfId="38" applyNumberFormat="1" applyAlignment="1">
      <alignment horizontal="left"/>
    </xf>
    <xf numFmtId="10" fontId="19" fillId="0" borderId="0" xfId="38" applyNumberFormat="1" applyAlignment="1" applyProtection="1">
      <alignment horizontal="left"/>
      <protection locked="0"/>
    </xf>
    <xf numFmtId="10" fontId="19" fillId="0" borderId="0" xfId="38" applyNumberFormat="1" applyAlignment="1" applyProtection="1">
      <alignment horizontal="right"/>
      <protection locked="0"/>
    </xf>
    <xf numFmtId="0" fontId="44" fillId="0" borderId="0" xfId="38" applyFont="1" applyAlignment="1">
      <alignment vertical="center"/>
    </xf>
    <xf numFmtId="0" fontId="25" fillId="0" borderId="0" xfId="38" applyFont="1"/>
    <xf numFmtId="0" fontId="25" fillId="0" borderId="0" xfId="38" applyFont="1" applyAlignment="1">
      <alignment vertical="center"/>
    </xf>
    <xf numFmtId="0" fontId="44" fillId="0" borderId="0" xfId="38" applyFont="1"/>
    <xf numFmtId="0" fontId="25" fillId="0" borderId="0" xfId="38" applyFont="1" applyAlignment="1">
      <alignment horizontal="left" indent="2"/>
    </xf>
    <xf numFmtId="0" fontId="25" fillId="0" borderId="0" xfId="38" applyFont="1" applyAlignment="1">
      <alignment horizontal="left" indent="6"/>
    </xf>
    <xf numFmtId="0" fontId="25" fillId="0" borderId="0" xfId="38" applyFont="1" applyAlignment="1">
      <alignment horizontal="left" indent="10"/>
    </xf>
    <xf numFmtId="10" fontId="19" fillId="0" borderId="100" xfId="38" applyNumberFormat="1" applyBorder="1" applyProtection="1">
      <protection locked="0"/>
    </xf>
    <xf numFmtId="0" fontId="25" fillId="0" borderId="0" xfId="38" applyFont="1" applyAlignment="1">
      <alignment horizontal="center"/>
    </xf>
    <xf numFmtId="0" fontId="25" fillId="0" borderId="0" xfId="38" applyFont="1" applyAlignment="1">
      <alignment horizontal="left" indent="4"/>
    </xf>
    <xf numFmtId="0" fontId="25" fillId="0" borderId="0" xfId="38" applyFont="1" applyAlignment="1">
      <alignment horizontal="left" indent="8"/>
    </xf>
    <xf numFmtId="0" fontId="25" fillId="0" borderId="0" xfId="38" applyFont="1" applyAlignment="1">
      <alignment vertical="top"/>
    </xf>
    <xf numFmtId="0" fontId="112" fillId="0" borderId="0" xfId="38" applyFont="1"/>
    <xf numFmtId="0" fontId="19" fillId="0" borderId="0" xfId="38" applyAlignment="1">
      <alignment horizontal="justify"/>
    </xf>
    <xf numFmtId="10" fontId="19" fillId="0" borderId="0" xfId="38" applyNumberFormat="1"/>
    <xf numFmtId="0" fontId="19" fillId="0" borderId="102" xfId="38" applyBorder="1"/>
    <xf numFmtId="164" fontId="13" fillId="0" borderId="0" xfId="38" applyNumberFormat="1" applyFont="1" applyAlignment="1">
      <alignment horizontal="centerContinuous"/>
    </xf>
    <xf numFmtId="0" fontId="17" fillId="0" borderId="0" xfId="38" applyFont="1" applyAlignment="1">
      <alignment horizontal="left"/>
    </xf>
    <xf numFmtId="0" fontId="13" fillId="0" borderId="0" xfId="38" applyFont="1" applyAlignment="1">
      <alignment horizontal="centerContinuous"/>
    </xf>
    <xf numFmtId="0" fontId="12" fillId="0" borderId="0" xfId="38" applyFont="1" applyAlignment="1">
      <alignment horizontal="left" vertical="center"/>
    </xf>
    <xf numFmtId="0" fontId="18" fillId="0" borderId="0" xfId="38" applyFont="1" applyAlignment="1">
      <alignment horizontal="right"/>
    </xf>
    <xf numFmtId="0" fontId="18" fillId="0" borderId="0" xfId="38" applyFont="1" applyAlignment="1">
      <alignment horizontal="left"/>
    </xf>
    <xf numFmtId="0" fontId="19" fillId="0" borderId="10" xfId="38" applyBorder="1"/>
    <xf numFmtId="0" fontId="19" fillId="0" borderId="2" xfId="38" applyBorder="1"/>
    <xf numFmtId="0" fontId="19" fillId="0" borderId="10" xfId="38" applyBorder="1" applyAlignment="1">
      <alignment horizontal="centerContinuous"/>
    </xf>
    <xf numFmtId="0" fontId="19" fillId="0" borderId="2" xfId="38" applyBorder="1" applyAlignment="1">
      <alignment horizontal="center"/>
    </xf>
    <xf numFmtId="0" fontId="19" fillId="0" borderId="3" xfId="38" applyBorder="1" applyAlignment="1">
      <alignment horizontal="center"/>
    </xf>
    <xf numFmtId="0" fontId="19" fillId="0" borderId="31" xfId="38" applyBorder="1"/>
    <xf numFmtId="0" fontId="19" fillId="0" borderId="94" xfId="38" applyBorder="1"/>
    <xf numFmtId="0" fontId="19" fillId="0" borderId="95" xfId="38" applyBorder="1"/>
    <xf numFmtId="0" fontId="19" fillId="0" borderId="18" xfId="38" applyBorder="1"/>
    <xf numFmtId="0" fontId="19" fillId="0" borderId="41" xfId="38" applyBorder="1"/>
    <xf numFmtId="0" fontId="19" fillId="0" borderId="19" xfId="38" applyBorder="1"/>
    <xf numFmtId="0" fontId="19" fillId="0" borderId="1" xfId="38" applyBorder="1"/>
    <xf numFmtId="0" fontId="19" fillId="0" borderId="21" xfId="38" applyBorder="1"/>
    <xf numFmtId="0" fontId="19" fillId="0" borderId="47" xfId="38" applyBorder="1"/>
    <xf numFmtId="0" fontId="54" fillId="0" borderId="0" xfId="238" quotePrefix="1" applyFont="1" applyAlignment="1">
      <alignment horizontal="right"/>
    </xf>
    <xf numFmtId="0" fontId="17" fillId="0" borderId="0" xfId="38" applyFont="1" applyProtection="1">
      <protection locked="0"/>
    </xf>
    <xf numFmtId="0" fontId="12" fillId="0" borderId="99" xfId="38" applyFont="1" applyBorder="1" applyAlignment="1">
      <alignment horizontal="center"/>
    </xf>
    <xf numFmtId="0" fontId="3" fillId="0" borderId="0" xfId="238"/>
    <xf numFmtId="164" fontId="17" fillId="0" borderId="0" xfId="38" applyNumberFormat="1" applyFont="1" applyAlignment="1" applyProtection="1">
      <alignment horizontal="left"/>
      <protection locked="0"/>
    </xf>
    <xf numFmtId="0" fontId="19" fillId="0" borderId="105" xfId="38" applyBorder="1"/>
    <xf numFmtId="0" fontId="19" fillId="0" borderId="104" xfId="38" applyBorder="1"/>
    <xf numFmtId="0" fontId="19" fillId="0" borderId="103" xfId="38" applyBorder="1"/>
    <xf numFmtId="0" fontId="12" fillId="0" borderId="0" xfId="38" quotePrefix="1" applyFont="1" applyAlignment="1" applyProtection="1">
      <alignment horizontal="center"/>
      <protection locked="0"/>
    </xf>
    <xf numFmtId="0" fontId="13" fillId="0" borderId="0" xfId="38" applyFont="1" applyAlignment="1" applyProtection="1">
      <alignment horizontal="centerContinuous"/>
      <protection locked="0"/>
    </xf>
    <xf numFmtId="0" fontId="19" fillId="0" borderId="0" xfId="38" applyAlignment="1" applyProtection="1">
      <alignment horizontal="centerContinuous"/>
      <protection locked="0"/>
    </xf>
    <xf numFmtId="164" fontId="13" fillId="0" borderId="0" xfId="38" applyNumberFormat="1" applyFont="1" applyAlignment="1" applyProtection="1">
      <alignment horizontal="centerContinuous"/>
      <protection locked="0"/>
    </xf>
    <xf numFmtId="0" fontId="12" fillId="0" borderId="0" xfId="38" applyFont="1" applyAlignment="1" applyProtection="1">
      <alignment horizontal="center"/>
      <protection locked="0"/>
    </xf>
    <xf numFmtId="0" fontId="19" fillId="0" borderId="105" xfId="38" applyBorder="1" applyProtection="1">
      <protection locked="0"/>
    </xf>
    <xf numFmtId="0" fontId="19" fillId="0" borderId="104" xfId="38" applyBorder="1" applyProtection="1">
      <protection locked="0"/>
    </xf>
    <xf numFmtId="0" fontId="12" fillId="0" borderId="100" xfId="38" applyFont="1" applyBorder="1" applyAlignment="1" applyProtection="1">
      <alignment horizontal="centerContinuous"/>
      <protection locked="0"/>
    </xf>
    <xf numFmtId="0" fontId="19" fillId="0" borderId="100" xfId="38" applyBorder="1" applyAlignment="1" applyProtection="1">
      <alignment horizontal="centerContinuous"/>
      <protection locked="0"/>
    </xf>
    <xf numFmtId="0" fontId="19" fillId="0" borderId="102" xfId="38" applyBorder="1" applyAlignment="1" applyProtection="1">
      <alignment horizontal="centerContinuous"/>
      <protection locked="0"/>
    </xf>
    <xf numFmtId="0" fontId="12" fillId="0" borderId="94" xfId="38" applyFont="1" applyBorder="1" applyAlignment="1" applyProtection="1">
      <alignment horizontal="centerContinuous"/>
      <protection locked="0"/>
    </xf>
    <xf numFmtId="0" fontId="12" fillId="0" borderId="93" xfId="38" applyFont="1" applyBorder="1" applyAlignment="1" applyProtection="1">
      <alignment horizontal="centerContinuous"/>
      <protection locked="0"/>
    </xf>
    <xf numFmtId="0" fontId="12" fillId="0" borderId="94" xfId="38" quotePrefix="1" applyFont="1" applyBorder="1" applyAlignment="1" applyProtection="1">
      <alignment horizontal="center"/>
      <protection locked="0"/>
    </xf>
    <xf numFmtId="0" fontId="12" fillId="0" borderId="92" xfId="38" quotePrefix="1" applyFont="1" applyBorder="1" applyAlignment="1" applyProtection="1">
      <alignment horizontal="center"/>
      <protection locked="0"/>
    </xf>
    <xf numFmtId="0" fontId="12" fillId="0" borderId="95" xfId="38" quotePrefix="1" applyFont="1" applyBorder="1" applyAlignment="1" applyProtection="1">
      <alignment horizontal="center"/>
      <protection locked="0"/>
    </xf>
    <xf numFmtId="0" fontId="19" fillId="0" borderId="98" xfId="38" applyBorder="1" applyProtection="1">
      <protection locked="0"/>
    </xf>
    <xf numFmtId="0" fontId="19" fillId="0" borderId="99" xfId="38" applyBorder="1" applyProtection="1">
      <protection locked="0"/>
    </xf>
    <xf numFmtId="0" fontId="12" fillId="0" borderId="0" xfId="38" applyFont="1" applyProtection="1">
      <protection locked="0"/>
    </xf>
    <xf numFmtId="0" fontId="12" fillId="0" borderId="98" xfId="38" applyFont="1" applyBorder="1" applyAlignment="1" applyProtection="1">
      <alignment horizontal="centerContinuous"/>
      <protection locked="0"/>
    </xf>
    <xf numFmtId="0" fontId="19" fillId="0" borderId="99" xfId="38" applyBorder="1" applyAlignment="1" applyProtection="1">
      <alignment horizontal="centerContinuous"/>
      <protection locked="0"/>
    </xf>
    <xf numFmtId="0" fontId="12" fillId="0" borderId="99" xfId="38" applyFont="1" applyBorder="1" applyAlignment="1" applyProtection="1">
      <alignment horizontal="centerContinuous"/>
      <protection locked="0"/>
    </xf>
    <xf numFmtId="0" fontId="12" fillId="0" borderId="102" xfId="38" applyFont="1" applyBorder="1" applyAlignment="1" applyProtection="1">
      <alignment horizontal="centerContinuous"/>
      <protection locked="0"/>
    </xf>
    <xf numFmtId="0" fontId="19" fillId="0" borderId="98" xfId="38" applyBorder="1" applyAlignment="1" applyProtection="1">
      <alignment horizontal="left"/>
      <protection locked="0"/>
    </xf>
    <xf numFmtId="0" fontId="19" fillId="0" borderId="99" xfId="38" applyBorder="1" applyAlignment="1" applyProtection="1">
      <alignment horizontal="left"/>
      <protection locked="0"/>
    </xf>
    <xf numFmtId="0" fontId="19" fillId="0" borderId="102" xfId="38" applyBorder="1" applyAlignment="1" applyProtection="1">
      <alignment horizontal="left"/>
      <protection locked="0"/>
    </xf>
    <xf numFmtId="0" fontId="19" fillId="0" borderId="98" xfId="38" applyBorder="1" applyAlignment="1" applyProtection="1">
      <alignment horizontal="centerContinuous"/>
      <protection locked="0"/>
    </xf>
    <xf numFmtId="0" fontId="12" fillId="0" borderId="0" xfId="38" applyFont="1" applyAlignment="1" applyProtection="1">
      <alignment horizontal="centerContinuous"/>
      <protection locked="0"/>
    </xf>
    <xf numFmtId="4" fontId="19" fillId="0" borderId="0" xfId="38" applyNumberFormat="1" applyAlignment="1" applyProtection="1">
      <alignment horizontal="centerContinuous"/>
      <protection locked="0"/>
    </xf>
    <xf numFmtId="4" fontId="19" fillId="0" borderId="0" xfId="38" applyNumberFormat="1" applyAlignment="1">
      <alignment horizontal="centerContinuous"/>
    </xf>
    <xf numFmtId="0" fontId="19" fillId="0" borderId="93" xfId="38" applyBorder="1" applyAlignment="1">
      <alignment horizontal="right"/>
    </xf>
    <xf numFmtId="0" fontId="18" fillId="0" borderId="0" xfId="38" applyFont="1"/>
    <xf numFmtId="0" fontId="12" fillId="0" borderId="21" xfId="38" applyFont="1" applyBorder="1"/>
    <xf numFmtId="0" fontId="12" fillId="0" borderId="23" xfId="38" applyFont="1" applyBorder="1"/>
    <xf numFmtId="0" fontId="12" fillId="0" borderId="104" xfId="38" applyFont="1" applyBorder="1"/>
    <xf numFmtId="0" fontId="18" fillId="0" borderId="93" xfId="38" applyFont="1" applyBorder="1"/>
    <xf numFmtId="0" fontId="54" fillId="0" borderId="0" xfId="5" applyFont="1"/>
    <xf numFmtId="164" fontId="17" fillId="0" borderId="0" xfId="0" applyNumberFormat="1" applyFont="1" applyAlignment="1" applyProtection="1">
      <alignment horizontal="left"/>
      <protection locked="0"/>
    </xf>
    <xf numFmtId="0" fontId="39" fillId="0" borderId="0" xfId="38" applyFont="1" applyAlignment="1">
      <alignment horizontal="left"/>
    </xf>
    <xf numFmtId="0" fontId="12" fillId="0" borderId="0" xfId="38" applyFont="1" applyAlignment="1">
      <alignment horizontal="left" wrapText="1"/>
    </xf>
    <xf numFmtId="0" fontId="37" fillId="0" borderId="0" xfId="38" applyFont="1" applyAlignment="1">
      <alignment horizontal="left"/>
    </xf>
    <xf numFmtId="0" fontId="19" fillId="0" borderId="93" xfId="38" applyBorder="1" applyAlignment="1">
      <alignment horizontal="left"/>
    </xf>
    <xf numFmtId="0" fontId="0" fillId="0" borderId="0" xfId="0" applyAlignment="1">
      <alignment horizontal="left" wrapText="1"/>
    </xf>
    <xf numFmtId="0" fontId="12" fillId="0" borderId="93" xfId="38" applyFont="1" applyBorder="1" applyAlignment="1">
      <alignment horizontal="left"/>
    </xf>
    <xf numFmtId="0" fontId="27" fillId="0" borderId="0" xfId="38" applyFont="1" applyAlignment="1">
      <alignment horizontal="left"/>
    </xf>
    <xf numFmtId="0" fontId="50" fillId="0" borderId="0" xfId="38" applyFont="1" applyAlignment="1">
      <alignment horizontal="left"/>
    </xf>
    <xf numFmtId="0" fontId="58" fillId="0" borderId="0" xfId="12" applyFill="1" applyAlignment="1">
      <alignment horizontal="left"/>
    </xf>
    <xf numFmtId="0" fontId="148" fillId="0" borderId="0" xfId="12" applyFont="1" applyFill="1" applyAlignment="1">
      <alignment horizontal="left"/>
    </xf>
    <xf numFmtId="0" fontId="58" fillId="0" borderId="0" xfId="12" applyAlignment="1">
      <alignment horizontal="left"/>
    </xf>
    <xf numFmtId="0" fontId="22" fillId="0" borderId="0" xfId="38" applyFont="1" applyAlignment="1">
      <alignment horizontal="left"/>
    </xf>
    <xf numFmtId="0" fontId="81" fillId="0" borderId="0" xfId="38" applyFont="1" applyAlignment="1">
      <alignment horizontal="left"/>
    </xf>
    <xf numFmtId="0" fontId="149" fillId="0" borderId="0" xfId="38" applyFont="1" applyAlignment="1">
      <alignment horizontal="left"/>
    </xf>
    <xf numFmtId="0" fontId="75" fillId="0" borderId="93" xfId="38" applyFont="1" applyBorder="1" applyAlignment="1">
      <alignment horizontal="left"/>
    </xf>
    <xf numFmtId="0" fontId="74" fillId="0" borderId="93" xfId="38" applyFont="1" applyBorder="1" applyAlignment="1">
      <alignment horizontal="left"/>
    </xf>
    <xf numFmtId="0" fontId="37" fillId="10" borderId="0" xfId="38" applyFont="1" applyFill="1" applyAlignment="1">
      <alignment horizontal="left"/>
    </xf>
    <xf numFmtId="0" fontId="12" fillId="10" borderId="0" xfId="38" applyFont="1" applyFill="1" applyAlignment="1">
      <alignment horizontal="left"/>
    </xf>
    <xf numFmtId="0" fontId="19" fillId="10" borderId="0" xfId="38" applyFill="1" applyAlignment="1">
      <alignment horizontal="left"/>
    </xf>
    <xf numFmtId="0" fontId="19" fillId="10" borderId="104" xfId="38" applyFill="1" applyBorder="1" applyAlignment="1">
      <alignment horizontal="left"/>
    </xf>
    <xf numFmtId="0" fontId="12" fillId="10" borderId="93" xfId="38" applyFont="1" applyFill="1" applyBorder="1" applyAlignment="1">
      <alignment horizontal="left"/>
    </xf>
    <xf numFmtId="0" fontId="19" fillId="10" borderId="93" xfId="38" applyFill="1" applyBorder="1" applyAlignment="1">
      <alignment horizontal="left"/>
    </xf>
    <xf numFmtId="0" fontId="19" fillId="10" borderId="99" xfId="38" applyFill="1" applyBorder="1" applyAlignment="1">
      <alignment horizontal="left"/>
    </xf>
    <xf numFmtId="0" fontId="151" fillId="0" borderId="0" xfId="38" applyFont="1" applyAlignment="1">
      <alignment horizontal="left"/>
    </xf>
    <xf numFmtId="0" fontId="22" fillId="0" borderId="0" xfId="38" applyFont="1" applyAlignment="1">
      <alignment horizontal="center"/>
    </xf>
    <xf numFmtId="0" fontId="25" fillId="0" borderId="0" xfId="38" applyFont="1" applyAlignment="1">
      <alignment horizontal="left"/>
    </xf>
    <xf numFmtId="0" fontId="14" fillId="0" borderId="0" xfId="38" applyFont="1" applyAlignment="1">
      <alignment horizontal="left"/>
    </xf>
    <xf numFmtId="0" fontId="16" fillId="0" borderId="0" xfId="38" applyFont="1" applyAlignment="1">
      <alignment horizontal="left"/>
    </xf>
    <xf numFmtId="0" fontId="19" fillId="0" borderId="0" xfId="0" applyFont="1" applyAlignment="1">
      <alignment horizontal="left" wrapText="1"/>
    </xf>
    <xf numFmtId="0" fontId="25" fillId="0" borderId="104" xfId="38" applyFont="1" applyBorder="1" applyAlignment="1">
      <alignment horizontal="left" wrapText="1"/>
    </xf>
    <xf numFmtId="0" fontId="25" fillId="0" borderId="0" xfId="38" applyFont="1" applyAlignment="1">
      <alignment horizontal="left" wrapText="1"/>
    </xf>
    <xf numFmtId="10" fontId="127" fillId="0" borderId="0" xfId="38" applyNumberFormat="1" applyFont="1" applyAlignment="1">
      <alignment shrinkToFit="1"/>
    </xf>
    <xf numFmtId="0" fontId="126" fillId="0" borderId="0" xfId="38" applyFont="1" applyAlignment="1">
      <alignment wrapText="1"/>
    </xf>
    <xf numFmtId="10" fontId="128" fillId="0" borderId="0" xfId="38" applyNumberFormat="1" applyFont="1" applyAlignment="1">
      <alignment horizontal="left" shrinkToFit="1"/>
    </xf>
    <xf numFmtId="10" fontId="128" fillId="0" borderId="104" xfId="38" applyNumberFormat="1" applyFont="1" applyBorder="1" applyAlignment="1">
      <alignment horizontal="left" shrinkToFit="1"/>
    </xf>
    <xf numFmtId="168" fontId="28" fillId="0" borderId="72" xfId="6" applyNumberFormat="1" applyBorder="1" applyAlignment="1" applyProtection="1">
      <alignment horizontal="center"/>
      <protection locked="0"/>
    </xf>
    <xf numFmtId="0" fontId="101" fillId="0" borderId="0" xfId="0" applyFont="1" applyAlignment="1" applyProtection="1">
      <alignment horizontal="right"/>
      <protection locked="0"/>
    </xf>
    <xf numFmtId="0" fontId="19" fillId="0" borderId="99" xfId="38" applyBorder="1" applyAlignment="1">
      <alignment wrapText="1"/>
    </xf>
    <xf numFmtId="0" fontId="19" fillId="0" borderId="102" xfId="38" applyBorder="1" applyAlignment="1">
      <alignment wrapText="1"/>
    </xf>
    <xf numFmtId="39" fontId="28" fillId="0" borderId="117" xfId="6" applyBorder="1" applyProtection="1">
      <protection locked="0"/>
    </xf>
    <xf numFmtId="39" fontId="0" fillId="0" borderId="99" xfId="0" applyNumberFormat="1" applyBorder="1" applyProtection="1">
      <protection locked="0"/>
    </xf>
    <xf numFmtId="0" fontId="14" fillId="0" borderId="105" xfId="0" applyFont="1" applyBorder="1" applyAlignment="1" applyProtection="1">
      <alignment horizontal="center"/>
      <protection locked="0"/>
    </xf>
    <xf numFmtId="0" fontId="14" fillId="0" borderId="104" xfId="0" applyFont="1" applyBorder="1" applyProtection="1">
      <protection locked="0"/>
    </xf>
    <xf numFmtId="39" fontId="14" fillId="0" borderId="103" xfId="0" applyNumberFormat="1" applyFont="1" applyBorder="1"/>
    <xf numFmtId="0" fontId="14" fillId="0" borderId="11" xfId="0" applyFont="1" applyBorder="1" applyAlignment="1" applyProtection="1">
      <alignment horizontal="center"/>
      <protection locked="0"/>
    </xf>
    <xf numFmtId="39" fontId="14" fillId="0" borderId="41" xfId="0" applyNumberFormat="1" applyFont="1" applyBorder="1"/>
    <xf numFmtId="0" fontId="14" fillId="0" borderId="11" xfId="0" applyFont="1" applyBorder="1" applyAlignment="1">
      <alignment horizontal="center"/>
    </xf>
    <xf numFmtId="0" fontId="14" fillId="0" borderId="26" xfId="0" applyFont="1" applyBorder="1" applyAlignment="1" applyProtection="1">
      <alignment horizontal="center"/>
      <protection locked="0"/>
    </xf>
    <xf numFmtId="0" fontId="0" fillId="0" borderId="104" xfId="0" applyBorder="1" applyProtection="1">
      <protection locked="0"/>
    </xf>
    <xf numFmtId="0" fontId="15" fillId="0" borderId="12" xfId="0" applyFont="1" applyBorder="1" applyAlignment="1" applyProtection="1">
      <alignment horizontal="center"/>
      <protection locked="0"/>
    </xf>
    <xf numFmtId="0" fontId="0" fillId="0" borderId="29" xfId="0" applyBorder="1" applyProtection="1">
      <protection locked="0"/>
    </xf>
    <xf numFmtId="0" fontId="14" fillId="0" borderId="29" xfId="0" applyFont="1" applyBorder="1" applyAlignment="1" applyProtection="1">
      <alignment horizontal="center"/>
      <protection locked="0"/>
    </xf>
    <xf numFmtId="0" fontId="14" fillId="0" borderId="29" xfId="0" applyFont="1" applyBorder="1" applyAlignment="1">
      <alignment horizontal="center"/>
    </xf>
    <xf numFmtId="0" fontId="14" fillId="0" borderId="101" xfId="0" applyFont="1" applyBorder="1" applyProtection="1">
      <protection locked="0"/>
    </xf>
    <xf numFmtId="0" fontId="14" fillId="0" borderId="29" xfId="0" applyFont="1" applyBorder="1" applyProtection="1">
      <protection locked="0"/>
    </xf>
    <xf numFmtId="0" fontId="14" fillId="0" borderId="29" xfId="0" applyFont="1" applyBorder="1"/>
    <xf numFmtId="0" fontId="14" fillId="0" borderId="29" xfId="0" applyFont="1" applyBorder="1" applyAlignment="1" applyProtection="1">
      <alignment wrapText="1"/>
      <protection locked="0"/>
    </xf>
    <xf numFmtId="0" fontId="14" fillId="0" borderId="39" xfId="0" applyFont="1" applyBorder="1" applyProtection="1">
      <protection locked="0"/>
    </xf>
    <xf numFmtId="39" fontId="14" fillId="0" borderId="29" xfId="0" applyNumberFormat="1" applyFont="1" applyBorder="1" applyProtection="1">
      <protection locked="0"/>
    </xf>
    <xf numFmtId="39" fontId="14" fillId="0" borderId="29" xfId="0" applyNumberFormat="1" applyFont="1" applyBorder="1"/>
    <xf numFmtId="39" fontId="14" fillId="0" borderId="39" xfId="0" applyNumberFormat="1" applyFont="1" applyBorder="1" applyProtection="1">
      <protection locked="0"/>
    </xf>
    <xf numFmtId="0" fontId="14" fillId="0" borderId="11" xfId="0" applyFont="1" applyBorder="1" applyProtection="1">
      <protection locked="0"/>
    </xf>
    <xf numFmtId="0" fontId="14" fillId="0" borderId="105" xfId="0" applyFont="1" applyBorder="1" applyProtection="1">
      <protection locked="0"/>
    </xf>
    <xf numFmtId="0" fontId="14" fillId="0" borderId="11" xfId="0" applyFont="1" applyBorder="1"/>
    <xf numFmtId="0" fontId="14" fillId="0" borderId="11" xfId="0" applyFont="1" applyBorder="1" applyAlignment="1" applyProtection="1">
      <alignment wrapText="1"/>
      <protection locked="0"/>
    </xf>
    <xf numFmtId="0" fontId="14" fillId="0" borderId="26" xfId="0" applyFont="1" applyBorder="1" applyProtection="1">
      <protection locked="0"/>
    </xf>
    <xf numFmtId="0" fontId="0" fillId="0" borderId="11" xfId="0" applyBorder="1" applyProtection="1">
      <protection locked="0"/>
    </xf>
    <xf numFmtId="39" fontId="14" fillId="0" borderId="118" xfId="0" applyNumberFormat="1" applyFont="1" applyBorder="1"/>
    <xf numFmtId="0" fontId="14" fillId="0" borderId="101" xfId="0" applyFont="1" applyBorder="1" applyAlignment="1" applyProtection="1">
      <alignment horizontal="center"/>
      <protection locked="0"/>
    </xf>
    <xf numFmtId="0" fontId="0" fillId="0" borderId="39" xfId="0" applyBorder="1" applyProtection="1">
      <protection locked="0"/>
    </xf>
    <xf numFmtId="39" fontId="14" fillId="0" borderId="101" xfId="0" applyNumberFormat="1" applyFont="1" applyBorder="1" applyProtection="1">
      <protection locked="0"/>
    </xf>
    <xf numFmtId="39" fontId="14" fillId="0" borderId="39" xfId="0" applyNumberFormat="1" applyFont="1" applyBorder="1"/>
    <xf numFmtId="39" fontId="14" fillId="0" borderId="101" xfId="0" applyNumberFormat="1" applyFont="1" applyBorder="1"/>
    <xf numFmtId="39" fontId="14" fillId="0" borderId="99" xfId="0" applyNumberFormat="1" applyFont="1" applyBorder="1"/>
    <xf numFmtId="39" fontId="14" fillId="0" borderId="119" xfId="0" applyNumberFormat="1" applyFont="1" applyBorder="1"/>
    <xf numFmtId="39" fontId="14" fillId="0" borderId="120" xfId="0" applyNumberFormat="1" applyFont="1" applyBorder="1"/>
    <xf numFmtId="0" fontId="0" fillId="4" borderId="105" xfId="0" applyFill="1" applyBorder="1" applyProtection="1">
      <protection locked="0"/>
    </xf>
    <xf numFmtId="0" fontId="14" fillId="4" borderId="101" xfId="0" applyFont="1" applyFill="1" applyBorder="1" applyProtection="1">
      <protection locked="0"/>
    </xf>
    <xf numFmtId="0" fontId="0" fillId="4" borderId="101" xfId="0" applyFill="1" applyBorder="1" applyProtection="1">
      <protection locked="0"/>
    </xf>
    <xf numFmtId="0" fontId="15" fillId="4" borderId="101" xfId="0" applyFont="1" applyFill="1" applyBorder="1" applyAlignment="1" applyProtection="1">
      <alignment horizontal="center"/>
      <protection locked="0"/>
    </xf>
    <xf numFmtId="0" fontId="15" fillId="4" borderId="11" xfId="0" applyFont="1" applyFill="1" applyBorder="1" applyAlignment="1" applyProtection="1">
      <alignment horizontal="center"/>
      <protection locked="0"/>
    </xf>
    <xf numFmtId="0" fontId="14" fillId="4" borderId="29" xfId="0" applyFont="1" applyFill="1" applyBorder="1" applyProtection="1">
      <protection locked="0"/>
    </xf>
    <xf numFmtId="0" fontId="15" fillId="4" borderId="29" xfId="0" applyFont="1" applyFill="1" applyBorder="1" applyAlignment="1" applyProtection="1">
      <alignment horizontal="center"/>
      <protection locked="0"/>
    </xf>
    <xf numFmtId="0" fontId="15" fillId="4" borderId="26" xfId="0" applyFont="1" applyFill="1" applyBorder="1" applyAlignment="1" applyProtection="1">
      <alignment horizontal="center"/>
      <protection locked="0"/>
    </xf>
    <xf numFmtId="0" fontId="15" fillId="4" borderId="39" xfId="0" applyFont="1" applyFill="1" applyBorder="1" applyAlignment="1" applyProtection="1">
      <alignment horizontal="center"/>
      <protection locked="0"/>
    </xf>
    <xf numFmtId="164" fontId="15" fillId="4" borderId="39" xfId="0" applyNumberFormat="1" applyFont="1" applyFill="1" applyBorder="1" applyAlignment="1" applyProtection="1">
      <alignment horizontal="center"/>
      <protection locked="0"/>
    </xf>
    <xf numFmtId="0" fontId="14" fillId="4" borderId="100" xfId="0" applyFont="1" applyFill="1" applyBorder="1" applyAlignment="1" applyProtection="1">
      <alignment horizontal="center"/>
      <protection locked="0"/>
    </xf>
    <xf numFmtId="0" fontId="15" fillId="4" borderId="100" xfId="0" applyFont="1" applyFill="1" applyBorder="1" applyAlignment="1" applyProtection="1">
      <alignment horizontal="right"/>
      <protection locked="0"/>
    </xf>
    <xf numFmtId="39" fontId="14" fillId="4" borderId="100" xfId="0" applyNumberFormat="1" applyFont="1" applyFill="1" applyBorder="1" applyProtection="1">
      <protection locked="0"/>
    </xf>
    <xf numFmtId="39" fontId="14" fillId="4" borderId="100" xfId="0" applyNumberFormat="1" applyFont="1" applyFill="1" applyBorder="1"/>
    <xf numFmtId="0" fontId="14" fillId="4" borderId="98" xfId="0" applyFont="1" applyFill="1" applyBorder="1" applyAlignment="1" applyProtection="1">
      <alignment horizontal="center"/>
      <protection locked="0"/>
    </xf>
    <xf numFmtId="0" fontId="15" fillId="4" borderId="99" xfId="0" applyFont="1" applyFill="1" applyBorder="1" applyAlignment="1" applyProtection="1">
      <alignment horizontal="center"/>
      <protection locked="0"/>
    </xf>
    <xf numFmtId="39" fontId="14" fillId="4" borderId="99" xfId="0" applyNumberFormat="1" applyFont="1" applyFill="1" applyBorder="1"/>
    <xf numFmtId="39" fontId="14" fillId="4" borderId="102" xfId="0" applyNumberFormat="1" applyFont="1" applyFill="1" applyBorder="1"/>
    <xf numFmtId="39" fontId="14" fillId="4" borderId="99" xfId="0" applyNumberFormat="1" applyFont="1" applyFill="1" applyBorder="1" applyProtection="1">
      <protection locked="0"/>
    </xf>
    <xf numFmtId="0" fontId="15" fillId="0" borderId="103" xfId="0" applyFont="1" applyBorder="1" applyAlignment="1" applyProtection="1">
      <alignment horizontal="right"/>
      <protection locked="0"/>
    </xf>
    <xf numFmtId="0" fontId="15" fillId="0" borderId="27" xfId="0" applyFont="1" applyBorder="1" applyAlignment="1" applyProtection="1">
      <alignment horizontal="right"/>
      <protection locked="0"/>
    </xf>
    <xf numFmtId="0" fontId="15" fillId="4" borderId="99" xfId="0" applyFont="1" applyFill="1" applyBorder="1" applyAlignment="1" applyProtection="1">
      <alignment horizontal="right"/>
      <protection locked="0"/>
    </xf>
    <xf numFmtId="39" fontId="15" fillId="2" borderId="66" xfId="6" applyFont="1" applyFill="1" applyBorder="1" applyAlignment="1" applyProtection="1">
      <alignment horizontal="center" vertical="center"/>
      <protection locked="0"/>
    </xf>
    <xf numFmtId="39" fontId="15" fillId="2" borderId="66" xfId="6" applyFont="1" applyFill="1" applyBorder="1" applyAlignment="1" applyProtection="1">
      <alignment horizontal="center"/>
      <protection locked="0"/>
    </xf>
    <xf numFmtId="39" fontId="15" fillId="2" borderId="67" xfId="6" applyFont="1" applyFill="1" applyBorder="1" applyAlignment="1" applyProtection="1">
      <alignment horizontal="center" vertical="center"/>
      <protection locked="0"/>
    </xf>
    <xf numFmtId="164" fontId="15" fillId="2" borderId="68" xfId="6" applyNumberFormat="1" applyFont="1" applyFill="1" applyBorder="1" applyAlignment="1" applyProtection="1">
      <alignment horizontal="center" vertical="center"/>
      <protection locked="0"/>
    </xf>
    <xf numFmtId="39" fontId="15" fillId="2" borderId="68" xfId="6" applyFont="1" applyFill="1" applyBorder="1" applyAlignment="1" applyProtection="1">
      <alignment horizontal="center"/>
      <protection locked="0"/>
    </xf>
    <xf numFmtId="164" fontId="15" fillId="2" borderId="69" xfId="6" applyNumberFormat="1" applyFont="1" applyFill="1" applyBorder="1" applyAlignment="1" applyProtection="1">
      <alignment horizontal="center" vertical="center"/>
      <protection locked="0"/>
    </xf>
    <xf numFmtId="39" fontId="28" fillId="2" borderId="105" xfId="6" applyFill="1" applyBorder="1" applyProtection="1">
      <protection locked="0"/>
    </xf>
    <xf numFmtId="39" fontId="28" fillId="2" borderId="104" xfId="6" applyFill="1" applyBorder="1" applyProtection="1">
      <protection locked="0"/>
    </xf>
    <xf numFmtId="39" fontId="28" fillId="2" borderId="103" xfId="6" applyFill="1" applyBorder="1" applyProtection="1">
      <protection locked="0"/>
    </xf>
    <xf numFmtId="39" fontId="14" fillId="2" borderId="11" xfId="6" applyFont="1" applyFill="1" applyBorder="1" applyProtection="1">
      <protection locked="0"/>
    </xf>
    <xf numFmtId="39" fontId="28" fillId="2" borderId="41" xfId="6" applyFill="1" applyBorder="1" applyProtection="1">
      <protection locked="0"/>
    </xf>
    <xf numFmtId="39" fontId="14" fillId="2" borderId="26" xfId="6" applyFont="1" applyFill="1" applyBorder="1" applyProtection="1">
      <protection locked="0"/>
    </xf>
    <xf numFmtId="39" fontId="14" fillId="0" borderId="12" xfId="6" applyFont="1" applyBorder="1" applyProtection="1">
      <protection locked="0"/>
    </xf>
    <xf numFmtId="39" fontId="28" fillId="0" borderId="12" xfId="6" applyBorder="1" applyProtection="1">
      <protection locked="0"/>
    </xf>
    <xf numFmtId="39" fontId="28" fillId="0" borderId="27" xfId="6" applyBorder="1" applyProtection="1">
      <protection locked="0"/>
    </xf>
    <xf numFmtId="39" fontId="28" fillId="4" borderId="70" xfId="6" applyFill="1" applyBorder="1" applyProtection="1">
      <protection locked="0"/>
    </xf>
    <xf numFmtId="39" fontId="28" fillId="4" borderId="74" xfId="6" applyFill="1" applyBorder="1" applyProtection="1">
      <protection locked="0"/>
    </xf>
    <xf numFmtId="39" fontId="0" fillId="0" borderId="99" xfId="0" applyNumberFormat="1" applyBorder="1" applyAlignment="1">
      <alignment horizontal="centerContinuous"/>
    </xf>
    <xf numFmtId="0" fontId="12" fillId="0" borderId="12" xfId="38" applyFont="1" applyBorder="1" applyAlignment="1">
      <alignment horizontal="center" vertical="center"/>
    </xf>
    <xf numFmtId="0" fontId="19" fillId="0" borderId="12" xfId="38" applyBorder="1"/>
    <xf numFmtId="0" fontId="17" fillId="0" borderId="25" xfId="0" applyFont="1" applyBorder="1" applyAlignment="1" applyProtection="1">
      <alignment horizontal="centerContinuous"/>
      <protection locked="0"/>
    </xf>
    <xf numFmtId="0" fontId="17" fillId="0" borderId="24" xfId="0" applyFont="1" applyBorder="1" applyAlignment="1" applyProtection="1">
      <alignment horizontal="centerContinuous"/>
      <protection locked="0"/>
    </xf>
    <xf numFmtId="0" fontId="17" fillId="0" borderId="58" xfId="0" applyFont="1" applyBorder="1" applyAlignment="1" applyProtection="1">
      <alignment horizontal="centerContinuous"/>
      <protection locked="0"/>
    </xf>
    <xf numFmtId="10" fontId="0" fillId="0" borderId="0" xfId="0" applyNumberFormat="1" applyAlignment="1" applyProtection="1">
      <alignment horizontal="center"/>
      <protection locked="0"/>
    </xf>
    <xf numFmtId="166" fontId="0" fillId="0" borderId="0" xfId="0" applyNumberFormat="1" applyAlignment="1" applyProtection="1">
      <alignment horizontal="center"/>
      <protection locked="0"/>
    </xf>
    <xf numFmtId="0" fontId="19" fillId="0" borderId="0" xfId="0" applyFont="1" applyAlignment="1" applyProtection="1">
      <alignment horizontal="left" wrapText="1"/>
      <protection locked="0"/>
    </xf>
    <xf numFmtId="0" fontId="0" fillId="0" borderId="0" xfId="0" applyAlignment="1" applyProtection="1">
      <alignment horizontal="left" wrapText="1"/>
      <protection locked="0"/>
    </xf>
    <xf numFmtId="0" fontId="39" fillId="0" borderId="0" xfId="38" applyFont="1" applyAlignment="1">
      <alignment vertical="top" wrapText="1"/>
    </xf>
    <xf numFmtId="42" fontId="0" fillId="0" borderId="0" xfId="211" applyNumberFormat="1" applyFont="1" applyBorder="1"/>
    <xf numFmtId="0" fontId="12" fillId="0" borderId="12" xfId="38" applyFont="1" applyBorder="1" applyAlignment="1">
      <alignment horizontal="center"/>
    </xf>
    <xf numFmtId="39" fontId="14" fillId="0" borderId="11" xfId="0" applyNumberFormat="1" applyFont="1" applyBorder="1" applyProtection="1">
      <protection locked="0"/>
    </xf>
    <xf numFmtId="39" fontId="14" fillId="0" borderId="102" xfId="0" applyNumberFormat="1" applyFont="1" applyBorder="1"/>
    <xf numFmtId="0" fontId="154" fillId="0" borderId="0" xfId="0" applyFont="1"/>
    <xf numFmtId="0" fontId="0" fillId="0" borderId="12" xfId="0" applyBorder="1" applyAlignment="1">
      <alignment horizontal="right"/>
    </xf>
    <xf numFmtId="39" fontId="0" fillId="12" borderId="121" xfId="0" applyNumberFormat="1" applyFill="1" applyBorder="1" applyProtection="1">
      <protection locked="0"/>
    </xf>
    <xf numFmtId="39" fontId="19" fillId="0" borderId="121" xfId="0" applyNumberFormat="1" applyFont="1" applyBorder="1" applyProtection="1">
      <protection locked="0"/>
    </xf>
    <xf numFmtId="39" fontId="0" fillId="0" borderId="122" xfId="0" applyNumberFormat="1" applyBorder="1" applyProtection="1">
      <protection locked="0"/>
    </xf>
    <xf numFmtId="39" fontId="14" fillId="0" borderId="105" xfId="0" applyNumberFormat="1" applyFont="1" applyBorder="1" applyProtection="1">
      <protection locked="0"/>
    </xf>
    <xf numFmtId="39" fontId="14" fillId="0" borderId="11" xfId="0" applyNumberFormat="1" applyFont="1" applyBorder="1"/>
    <xf numFmtId="39" fontId="14" fillId="0" borderId="122" xfId="0" applyNumberFormat="1" applyFont="1" applyBorder="1" applyProtection="1">
      <protection locked="0"/>
    </xf>
    <xf numFmtId="39" fontId="14" fillId="0" borderId="16" xfId="0" applyNumberFormat="1" applyFont="1" applyBorder="1" applyProtection="1">
      <protection locked="0"/>
    </xf>
    <xf numFmtId="39" fontId="14" fillId="0" borderId="118" xfId="0" applyNumberFormat="1" applyFont="1" applyBorder="1" applyProtection="1">
      <protection locked="0"/>
    </xf>
    <xf numFmtId="39" fontId="16" fillId="0" borderId="1" xfId="0" applyNumberFormat="1" applyFont="1" applyBorder="1" applyProtection="1">
      <protection locked="0"/>
    </xf>
    <xf numFmtId="39" fontId="16" fillId="0" borderId="2" xfId="0" applyNumberFormat="1" applyFont="1" applyBorder="1"/>
    <xf numFmtId="39" fontId="16" fillId="0" borderId="1" xfId="0" applyNumberFormat="1" applyFont="1" applyBorder="1"/>
    <xf numFmtId="0" fontId="37" fillId="0" borderId="0" xfId="0" applyFont="1" applyAlignment="1">
      <alignment horizontal="left"/>
    </xf>
    <xf numFmtId="39" fontId="16" fillId="0" borderId="59" xfId="0" applyNumberFormat="1" applyFont="1" applyBorder="1"/>
    <xf numFmtId="0" fontId="15" fillId="0" borderId="0" xfId="0" applyFont="1" applyAlignment="1">
      <alignment horizontal="left" indent="1"/>
    </xf>
    <xf numFmtId="0" fontId="12" fillId="0" borderId="93" xfId="38" applyFont="1" applyBorder="1" applyAlignment="1">
      <alignment horizontal="center" vertical="center"/>
    </xf>
    <xf numFmtId="0" fontId="12" fillId="0" borderId="123" xfId="38" applyFont="1" applyBorder="1" applyAlignment="1">
      <alignment horizontal="right"/>
    </xf>
    <xf numFmtId="0" fontId="109" fillId="0" borderId="123" xfId="38" applyFont="1" applyBorder="1" applyAlignment="1">
      <alignment horizontal="right" wrapText="1"/>
    </xf>
    <xf numFmtId="0" fontId="19" fillId="0" borderId="123" xfId="38" applyBorder="1" applyAlignment="1">
      <alignment horizontal="left" wrapText="1"/>
    </xf>
    <xf numFmtId="0" fontId="12" fillId="0" borderId="123" xfId="38" applyFont="1" applyBorder="1" applyAlignment="1">
      <alignment horizontal="center"/>
    </xf>
    <xf numFmtId="0" fontId="25" fillId="0" borderId="124" xfId="38" applyFont="1" applyBorder="1" applyAlignment="1">
      <alignment horizontal="left" wrapText="1"/>
    </xf>
    <xf numFmtId="0" fontId="19" fillId="0" borderId="124" xfId="38" applyBorder="1" applyAlignment="1">
      <alignment horizontal="left" wrapText="1"/>
    </xf>
    <xf numFmtId="0" fontId="12" fillId="0" borderId="123" xfId="38" applyFont="1" applyBorder="1" applyAlignment="1">
      <alignment horizontal="center" wrapText="1"/>
    </xf>
    <xf numFmtId="0" fontId="109" fillId="0" borderId="123" xfId="38" applyFont="1" applyBorder="1" applyAlignment="1">
      <alignment horizontal="center" wrapText="1"/>
    </xf>
    <xf numFmtId="0" fontId="44" fillId="0" borderId="103" xfId="38" applyFont="1" applyBorder="1" applyAlignment="1" applyProtection="1">
      <alignment horizontal="center"/>
      <protection locked="0"/>
    </xf>
    <xf numFmtId="0" fontId="17" fillId="0" borderId="126" xfId="38" applyFont="1" applyBorder="1" applyAlignment="1" applyProtection="1">
      <alignment horizontal="centerContinuous"/>
      <protection locked="0"/>
    </xf>
    <xf numFmtId="0" fontId="17" fillId="0" borderId="124" xfId="38" applyFont="1" applyBorder="1" applyAlignment="1" applyProtection="1">
      <alignment horizontal="centerContinuous"/>
      <protection locked="0"/>
    </xf>
    <xf numFmtId="0" fontId="17" fillId="0" borderId="127" xfId="38" applyFont="1" applyBorder="1" applyAlignment="1" applyProtection="1">
      <alignment horizontal="centerContinuous"/>
      <protection locked="0"/>
    </xf>
    <xf numFmtId="10" fontId="19" fillId="0" borderId="0" xfId="38" applyNumberFormat="1" applyAlignment="1" applyProtection="1">
      <alignment horizontal="center"/>
      <protection locked="0"/>
    </xf>
    <xf numFmtId="166" fontId="19" fillId="0" borderId="0" xfId="38" applyNumberFormat="1" applyAlignment="1" applyProtection="1">
      <alignment horizontal="center"/>
      <protection locked="0"/>
    </xf>
    <xf numFmtId="0" fontId="19" fillId="0" borderId="0" xfId="38" applyAlignment="1" applyProtection="1">
      <alignment vertical="top" wrapText="1"/>
      <protection locked="0"/>
    </xf>
    <xf numFmtId="0" fontId="15" fillId="0" borderId="0" xfId="38" quotePrefix="1" applyFont="1" applyAlignment="1" applyProtection="1">
      <alignment horizontal="centerContinuous"/>
      <protection locked="0"/>
    </xf>
    <xf numFmtId="0" fontId="19" fillId="0" borderId="93" xfId="38" applyBorder="1" applyProtection="1">
      <protection locked="0"/>
    </xf>
    <xf numFmtId="0" fontId="58" fillId="0" borderId="0" xfId="12" applyFill="1"/>
    <xf numFmtId="0" fontId="58" fillId="0" borderId="0" xfId="12" applyProtection="1">
      <protection locked="0"/>
    </xf>
    <xf numFmtId="0" fontId="12" fillId="9" borderId="0" xfId="38" applyFont="1" applyFill="1" applyAlignment="1">
      <alignment horizontal="left"/>
    </xf>
    <xf numFmtId="0" fontId="19" fillId="9" borderId="0" xfId="38" applyFill="1" applyAlignment="1">
      <alignment horizontal="left"/>
    </xf>
    <xf numFmtId="0" fontId="157" fillId="0" borderId="0" xfId="0" applyFont="1" applyAlignment="1">
      <alignment horizontal="center" vertical="center"/>
    </xf>
    <xf numFmtId="0" fontId="156" fillId="0" borderId="0" xfId="0" applyFont="1" applyAlignment="1">
      <alignment vertical="center"/>
    </xf>
    <xf numFmtId="0" fontId="155" fillId="0" borderId="0" xfId="0" applyFont="1" applyAlignment="1">
      <alignment vertical="center"/>
    </xf>
    <xf numFmtId="0" fontId="17" fillId="9" borderId="0" xfId="38" applyFont="1" applyFill="1" applyAlignment="1">
      <alignment horizontal="left"/>
    </xf>
    <xf numFmtId="0" fontId="0" fillId="0" borderId="0" xfId="0" applyAlignment="1">
      <alignment vertical="center"/>
    </xf>
    <xf numFmtId="0" fontId="0" fillId="0" borderId="126" xfId="0" applyBorder="1"/>
    <xf numFmtId="0" fontId="0" fillId="0" borderId="124" xfId="0" applyBorder="1"/>
    <xf numFmtId="0" fontId="0" fillId="0" borderId="127" xfId="0" applyBorder="1"/>
    <xf numFmtId="0" fontId="0" fillId="0" borderId="94" xfId="0" applyBorder="1"/>
    <xf numFmtId="0" fontId="0" fillId="0" borderId="95" xfId="0" applyBorder="1"/>
    <xf numFmtId="0" fontId="155" fillId="0" borderId="0" xfId="0" applyFont="1"/>
    <xf numFmtId="0" fontId="159" fillId="0" borderId="0" xfId="38" applyFont="1" applyAlignment="1">
      <alignment horizontal="left"/>
    </xf>
    <xf numFmtId="0" fontId="54" fillId="0" borderId="0" xfId="0" applyFont="1" applyAlignment="1">
      <alignment horizontal="center" vertical="center"/>
    </xf>
    <xf numFmtId="49" fontId="0" fillId="0" borderId="0" xfId="0" applyNumberFormat="1"/>
    <xf numFmtId="167" fontId="19" fillId="4" borderId="26" xfId="11" applyNumberFormat="1" applyFill="1" applyBorder="1" applyAlignment="1">
      <alignment horizontal="right" indent="22"/>
    </xf>
    <xf numFmtId="0" fontId="15" fillId="9" borderId="0" xfId="38" applyFont="1" applyFill="1" applyAlignment="1">
      <alignment horizontal="left"/>
    </xf>
    <xf numFmtId="0" fontId="81" fillId="9" borderId="0" xfId="38" applyFont="1" applyFill="1" applyAlignment="1">
      <alignment horizontal="left"/>
    </xf>
    <xf numFmtId="15" fontId="15" fillId="0" borderId="0" xfId="1" applyNumberFormat="1" applyFont="1" applyAlignment="1">
      <alignment horizontal="center"/>
    </xf>
    <xf numFmtId="0" fontId="15" fillId="0" borderId="0" xfId="1" applyFont="1" applyAlignment="1">
      <alignment horizontal="center"/>
    </xf>
    <xf numFmtId="0" fontId="14" fillId="0" borderId="0" xfId="7" applyFont="1" applyAlignment="1">
      <alignment horizontal="centerContinuous"/>
    </xf>
    <xf numFmtId="0" fontId="15" fillId="9" borderId="0" xfId="0" applyFont="1" applyFill="1"/>
    <xf numFmtId="0" fontId="12" fillId="9" borderId="0" xfId="0" applyFont="1" applyFill="1"/>
    <xf numFmtId="0" fontId="0" fillId="9" borderId="0" xfId="0" applyFill="1"/>
    <xf numFmtId="0" fontId="12" fillId="9" borderId="0" xfId="38" applyFont="1" applyFill="1" applyAlignment="1">
      <alignment horizontal="left" wrapText="1"/>
    </xf>
    <xf numFmtId="0" fontId="19" fillId="0" borderId="0" xfId="0" applyFont="1" applyAlignment="1">
      <alignment horizontal="left"/>
    </xf>
    <xf numFmtId="0" fontId="12" fillId="0" borderId="0" xfId="38" applyFont="1" applyAlignment="1">
      <alignment horizontal="center" vertical="top"/>
    </xf>
    <xf numFmtId="0" fontId="14" fillId="9" borderId="0" xfId="0" applyFont="1" applyFill="1" applyProtection="1">
      <protection locked="0"/>
    </xf>
    <xf numFmtId="0" fontId="14" fillId="9" borderId="0" xfId="0" applyFont="1" applyFill="1" applyAlignment="1" applyProtection="1">
      <alignment horizontal="left"/>
      <protection locked="0"/>
    </xf>
    <xf numFmtId="39" fontId="14" fillId="9" borderId="0" xfId="0" applyNumberFormat="1" applyFont="1" applyFill="1"/>
    <xf numFmtId="0" fontId="162" fillId="0" borderId="0" xfId="0" applyFont="1" applyAlignment="1" applyProtection="1">
      <alignment wrapText="1"/>
      <protection locked="0"/>
    </xf>
    <xf numFmtId="0" fontId="162" fillId="0" borderId="0" xfId="0" applyFont="1" applyProtection="1">
      <protection locked="0"/>
    </xf>
    <xf numFmtId="0" fontId="19" fillId="0" borderId="36" xfId="0" applyFont="1" applyBorder="1" applyProtection="1">
      <protection locked="0"/>
    </xf>
    <xf numFmtId="0" fontId="163" fillId="9" borderId="0" xfId="0" applyFont="1" applyFill="1" applyProtection="1">
      <protection locked="0"/>
    </xf>
    <xf numFmtId="0" fontId="19" fillId="9" borderId="0" xfId="0" applyFont="1" applyFill="1" applyProtection="1">
      <protection locked="0"/>
    </xf>
    <xf numFmtId="0" fontId="164" fillId="0" borderId="0" xfId="0" applyFont="1" applyProtection="1">
      <protection locked="0"/>
    </xf>
    <xf numFmtId="37" fontId="164" fillId="0" borderId="0" xfId="0" applyNumberFormat="1" applyFont="1" applyAlignment="1" applyProtection="1">
      <alignment horizontal="left"/>
      <protection locked="0"/>
    </xf>
    <xf numFmtId="0" fontId="62" fillId="0" borderId="0" xfId="0" applyFont="1"/>
    <xf numFmtId="0" fontId="62" fillId="0" borderId="123" xfId="0" applyFont="1" applyBorder="1" applyAlignment="1">
      <alignment horizontal="center" wrapText="1"/>
    </xf>
    <xf numFmtId="0" fontId="62" fillId="0" borderId="124" xfId="0" applyFont="1" applyBorder="1" applyAlignment="1">
      <alignment wrapText="1"/>
    </xf>
    <xf numFmtId="0" fontId="62" fillId="0" borderId="0" xfId="0" applyFont="1" applyAlignment="1">
      <alignment horizontal="center"/>
    </xf>
    <xf numFmtId="0" fontId="62" fillId="0" borderId="0" xfId="0" applyFont="1" applyAlignment="1">
      <alignment wrapText="1"/>
    </xf>
    <xf numFmtId="0" fontId="62" fillId="0" borderId="0" xfId="0" applyFont="1" applyAlignment="1">
      <alignment horizontal="center" wrapText="1"/>
    </xf>
    <xf numFmtId="42" fontId="67" fillId="0" borderId="0" xfId="0" applyNumberFormat="1" applyFont="1"/>
    <xf numFmtId="41" fontId="62" fillId="0" borderId="0" xfId="0" applyNumberFormat="1" applyFont="1"/>
    <xf numFmtId="41" fontId="62" fillId="0" borderId="12" xfId="0" applyNumberFormat="1" applyFont="1" applyBorder="1"/>
    <xf numFmtId="42" fontId="67" fillId="0" borderId="61" xfId="0" applyNumberFormat="1" applyFont="1" applyBorder="1"/>
    <xf numFmtId="0" fontId="23" fillId="9" borderId="0" xfId="0" applyFont="1" applyFill="1" applyProtection="1">
      <protection locked="0"/>
    </xf>
    <xf numFmtId="0" fontId="50" fillId="0" borderId="12" xfId="5" applyFont="1" applyBorder="1" applyAlignment="1">
      <alignment horizontal="center" wrapText="1"/>
    </xf>
    <xf numFmtId="0" fontId="0" fillId="0" borderId="44" xfId="0" applyBorder="1" applyAlignment="1">
      <alignment horizontal="center"/>
    </xf>
    <xf numFmtId="39" fontId="0" fillId="0" borderId="130" xfId="0" applyNumberFormat="1" applyBorder="1"/>
    <xf numFmtId="0" fontId="15" fillId="0" borderId="0" xfId="0" applyFont="1" applyAlignment="1" applyProtection="1">
      <alignment horizontal="left" vertical="top" wrapText="1"/>
      <protection locked="0"/>
    </xf>
    <xf numFmtId="0" fontId="14" fillId="0" borderId="0" xfId="0" applyFont="1" applyAlignment="1" applyProtection="1">
      <alignment vertical="top" wrapText="1"/>
      <protection locked="0"/>
    </xf>
    <xf numFmtId="0" fontId="67" fillId="0" borderId="0" xfId="0" applyFont="1" applyAlignment="1">
      <alignment horizontal="center"/>
    </xf>
    <xf numFmtId="0" fontId="67" fillId="0" borderId="0" xfId="0" applyFont="1"/>
    <xf numFmtId="0" fontId="67" fillId="0" borderId="12" xfId="0" applyFont="1" applyBorder="1" applyAlignment="1">
      <alignment horizontal="center"/>
    </xf>
    <xf numFmtId="0" fontId="165" fillId="0" borderId="0" xfId="0" applyFont="1" applyAlignment="1">
      <alignment horizontal="center"/>
    </xf>
    <xf numFmtId="0" fontId="166" fillId="0" borderId="0" xfId="0" applyFont="1"/>
    <xf numFmtId="172" fontId="67" fillId="0" borderId="0" xfId="232" applyNumberFormat="1" applyFont="1" applyFill="1"/>
    <xf numFmtId="172" fontId="67" fillId="0" borderId="0" xfId="232" applyNumberFormat="1" applyFont="1" applyFill="1" applyBorder="1"/>
    <xf numFmtId="42" fontId="67" fillId="0" borderId="12" xfId="232" applyNumberFormat="1" applyFont="1" applyFill="1" applyBorder="1"/>
    <xf numFmtId="42" fontId="67" fillId="0" borderId="0" xfId="232" applyNumberFormat="1" applyFont="1" applyFill="1" applyBorder="1"/>
    <xf numFmtId="42" fontId="62" fillId="0" borderId="0" xfId="0" applyNumberFormat="1" applyFont="1"/>
    <xf numFmtId="172" fontId="67" fillId="0" borderId="12" xfId="232" applyNumberFormat="1" applyFont="1" applyFill="1" applyBorder="1"/>
    <xf numFmtId="41" fontId="67" fillId="0" borderId="0" xfId="0" applyNumberFormat="1" applyFont="1"/>
    <xf numFmtId="41" fontId="67" fillId="0" borderId="12" xfId="232" applyNumberFormat="1" applyFont="1" applyFill="1" applyBorder="1"/>
    <xf numFmtId="41" fontId="67" fillId="0" borderId="0" xfId="232" applyNumberFormat="1" applyFont="1" applyFill="1" applyBorder="1"/>
    <xf numFmtId="41" fontId="67" fillId="0" borderId="12" xfId="0" applyNumberFormat="1" applyFont="1" applyBorder="1"/>
    <xf numFmtId="0" fontId="166" fillId="0" borderId="0" xfId="0" applyFont="1" applyAlignment="1">
      <alignment horizontal="left" indent="1"/>
    </xf>
    <xf numFmtId="172" fontId="166" fillId="0" borderId="0" xfId="232" applyNumberFormat="1" applyFont="1" applyFill="1" applyBorder="1" applyAlignment="1">
      <alignment wrapText="1"/>
    </xf>
    <xf numFmtId="41" fontId="166" fillId="0" borderId="0" xfId="0" applyNumberFormat="1" applyFont="1" applyAlignment="1">
      <alignment wrapText="1"/>
    </xf>
    <xf numFmtId="41" fontId="166" fillId="0" borderId="0" xfId="0" applyNumberFormat="1" applyFont="1"/>
    <xf numFmtId="0" fontId="167" fillId="0" borderId="0" xfId="0" applyFont="1" applyAlignment="1">
      <alignment wrapText="1"/>
    </xf>
    <xf numFmtId="172" fontId="166" fillId="0" borderId="0" xfId="232" applyNumberFormat="1" applyFont="1" applyFill="1" applyBorder="1"/>
    <xf numFmtId="42" fontId="67" fillId="0" borderId="60" xfId="232" applyNumberFormat="1" applyFont="1" applyFill="1" applyBorder="1" applyAlignment="1">
      <alignment wrapText="1"/>
    </xf>
    <xf numFmtId="42" fontId="67" fillId="0" borderId="60" xfId="232" applyNumberFormat="1" applyFont="1" applyFill="1" applyBorder="1"/>
    <xf numFmtId="0" fontId="19" fillId="9" borderId="0" xfId="38" applyFill="1"/>
    <xf numFmtId="39" fontId="14" fillId="8" borderId="60" xfId="0" applyNumberFormat="1" applyFont="1" applyFill="1" applyBorder="1" applyProtection="1">
      <protection locked="0"/>
    </xf>
    <xf numFmtId="0" fontId="168" fillId="0" borderId="0" xfId="0" applyFont="1"/>
    <xf numFmtId="0" fontId="12" fillId="0" borderId="123" xfId="0" applyFont="1" applyBorder="1"/>
    <xf numFmtId="0" fontId="19" fillId="0" borderId="0" xfId="38" applyAlignment="1">
      <alignment horizontal="left" wrapText="1"/>
    </xf>
    <xf numFmtId="0" fontId="160" fillId="0" borderId="93" xfId="38" applyFont="1" applyBorder="1" applyAlignment="1">
      <alignment horizontal="center"/>
    </xf>
    <xf numFmtId="0" fontId="22" fillId="0" borderId="0" xfId="38" applyFont="1" applyAlignment="1">
      <alignment horizontal="center"/>
    </xf>
    <xf numFmtId="0" fontId="37" fillId="9" borderId="0" xfId="38" applyFont="1" applyFill="1" applyAlignment="1">
      <alignment horizontal="left" vertical="top" wrapText="1"/>
    </xf>
    <xf numFmtId="0" fontId="12" fillId="9" borderId="0" xfId="38" applyFont="1" applyFill="1" applyAlignment="1">
      <alignment horizontal="left" vertical="top" wrapText="1"/>
    </xf>
    <xf numFmtId="0" fontId="148" fillId="0" borderId="0" xfId="12" applyFont="1" applyFill="1" applyAlignment="1">
      <alignment horizontal="left"/>
    </xf>
    <xf numFmtId="0" fontId="12" fillId="0" borderId="0" xfId="38" applyFont="1" applyAlignment="1">
      <alignment horizontal="left"/>
    </xf>
    <xf numFmtId="0" fontId="12" fillId="0" borderId="0" xfId="38" applyFont="1" applyAlignment="1">
      <alignment horizontal="left" wrapText="1"/>
    </xf>
    <xf numFmtId="0" fontId="12" fillId="0" borderId="0" xfId="38" applyFont="1" applyAlignment="1">
      <alignment horizontal="left" vertical="top" wrapText="1"/>
    </xf>
    <xf numFmtId="0" fontId="19" fillId="0" borderId="0" xfId="38" applyAlignment="1">
      <alignment horizontal="left"/>
    </xf>
    <xf numFmtId="0" fontId="37" fillId="0" borderId="0" xfId="38" applyFont="1" applyAlignment="1">
      <alignment horizontal="left" wrapText="1"/>
    </xf>
    <xf numFmtId="0" fontId="13" fillId="10" borderId="23" xfId="38" applyFont="1" applyFill="1" applyBorder="1" applyAlignment="1">
      <alignment horizontal="center"/>
    </xf>
    <xf numFmtId="0" fontId="19" fillId="0" borderId="0" xfId="38" applyAlignment="1">
      <alignment horizontal="justify" wrapText="1"/>
    </xf>
    <xf numFmtId="0" fontId="19" fillId="9" borderId="0" xfId="38" applyFill="1" applyAlignment="1">
      <alignment horizontal="justify" wrapText="1"/>
    </xf>
    <xf numFmtId="0" fontId="143" fillId="0" borderId="0" xfId="0" applyFont="1" applyAlignment="1" applyProtection="1">
      <alignment horizontal="center"/>
      <protection locked="0"/>
    </xf>
    <xf numFmtId="0" fontId="146" fillId="0" borderId="0" xfId="0" applyFont="1" applyAlignment="1" applyProtection="1">
      <alignment horizontal="center"/>
      <protection locked="0"/>
    </xf>
    <xf numFmtId="0" fontId="140" fillId="0" borderId="0" xfId="0" applyFont="1" applyAlignment="1">
      <alignment horizontal="center"/>
    </xf>
    <xf numFmtId="0" fontId="138" fillId="0" borderId="0" xfId="0" applyFont="1" applyAlignment="1">
      <alignment horizontal="left"/>
    </xf>
    <xf numFmtId="0" fontId="139" fillId="0" borderId="0" xfId="12" applyFont="1" applyAlignment="1">
      <alignment horizontal="left"/>
    </xf>
    <xf numFmtId="0" fontId="0" fillId="0" borderId="0" xfId="0" applyAlignment="1">
      <alignment horizontal="center"/>
    </xf>
    <xf numFmtId="0" fontId="140" fillId="0" borderId="0" xfId="0" applyFont="1" applyAlignment="1">
      <alignment horizontal="right"/>
    </xf>
    <xf numFmtId="0" fontId="12" fillId="0" borderId="0" xfId="0" applyFont="1" applyAlignment="1">
      <alignment horizontal="center"/>
    </xf>
    <xf numFmtId="0" fontId="34" fillId="0" borderId="0" xfId="0" applyFont="1" applyAlignment="1">
      <alignment horizontal="center"/>
    </xf>
    <xf numFmtId="0" fontId="12" fillId="0" borderId="0" xfId="0" applyFont="1" applyAlignment="1">
      <alignment horizontal="left" vertical="top"/>
    </xf>
    <xf numFmtId="0" fontId="34" fillId="0" borderId="0" xfId="0" applyFont="1" applyAlignment="1">
      <alignment horizontal="left" vertical="top"/>
    </xf>
    <xf numFmtId="0" fontId="35" fillId="0" borderId="0" xfId="0" applyFont="1" applyAlignment="1">
      <alignment horizontal="center"/>
    </xf>
    <xf numFmtId="0" fontId="19" fillId="0" borderId="0" xfId="11" applyAlignment="1">
      <alignment horizontal="center" wrapText="1"/>
    </xf>
    <xf numFmtId="0" fontId="13" fillId="0" borderId="0" xfId="9" applyFont="1" applyAlignment="1">
      <alignment horizontal="center"/>
    </xf>
    <xf numFmtId="0" fontId="15" fillId="0" borderId="0" xfId="11" applyFont="1" applyAlignment="1">
      <alignment horizontal="center"/>
    </xf>
    <xf numFmtId="0" fontId="19" fillId="0" borderId="11" xfId="11" applyBorder="1" applyAlignment="1">
      <alignment horizontal="center"/>
    </xf>
    <xf numFmtId="0" fontId="19" fillId="0" borderId="0" xfId="11" applyAlignment="1">
      <alignment horizontal="center"/>
    </xf>
    <xf numFmtId="0" fontId="19" fillId="0" borderId="26" xfId="11" applyBorder="1" applyAlignment="1" applyProtection="1">
      <alignment horizontal="center"/>
      <protection locked="0"/>
    </xf>
    <xf numFmtId="0" fontId="19" fillId="0" borderId="12" xfId="11" applyBorder="1" applyAlignment="1" applyProtection="1">
      <alignment horizontal="center"/>
      <protection locked="0"/>
    </xf>
    <xf numFmtId="0" fontId="67" fillId="0" borderId="10" xfId="13" applyFont="1" applyBorder="1" applyAlignment="1">
      <alignment horizontal="left" vertical="center" wrapText="1" indent="1"/>
    </xf>
    <xf numFmtId="0" fontId="67" fillId="0" borderId="2" xfId="13" applyFont="1" applyBorder="1" applyAlignment="1">
      <alignment horizontal="left" vertical="center" wrapText="1" indent="1"/>
    </xf>
    <xf numFmtId="0" fontId="67" fillId="0" borderId="3" xfId="13" applyFont="1" applyBorder="1" applyAlignment="1">
      <alignment horizontal="left" vertical="center" wrapText="1" indent="1"/>
    </xf>
    <xf numFmtId="0" fontId="16" fillId="0" borderId="26" xfId="11" applyFont="1" applyBorder="1" applyAlignment="1" applyProtection="1">
      <alignment horizontal="center"/>
      <protection locked="0"/>
    </xf>
    <xf numFmtId="0" fontId="16" fillId="0" borderId="12" xfId="11" applyFont="1" applyBorder="1" applyAlignment="1" applyProtection="1">
      <alignment horizontal="center"/>
      <protection locked="0"/>
    </xf>
    <xf numFmtId="0" fontId="14" fillId="0" borderId="0" xfId="9" applyFont="1" applyAlignment="1">
      <alignment horizontal="left" vertical="top" wrapText="1"/>
    </xf>
    <xf numFmtId="0" fontId="12" fillId="0" borderId="0" xfId="11" applyFont="1" applyAlignment="1">
      <alignment horizontal="center"/>
    </xf>
    <xf numFmtId="0" fontId="115" fillId="0" borderId="10" xfId="10" applyFont="1" applyBorder="1" applyAlignment="1">
      <alignment vertical="center" wrapText="1"/>
    </xf>
    <xf numFmtId="0" fontId="115" fillId="0" borderId="2" xfId="10" applyFont="1" applyBorder="1" applyAlignment="1">
      <alignment vertical="center" wrapText="1"/>
    </xf>
    <xf numFmtId="0" fontId="115" fillId="0" borderId="3" xfId="10" applyFont="1" applyBorder="1" applyAlignment="1">
      <alignment vertical="center" wrapText="1"/>
    </xf>
    <xf numFmtId="0" fontId="12" fillId="0" borderId="81" xfId="11" applyFont="1" applyBorder="1" applyAlignment="1">
      <alignment horizontal="center"/>
    </xf>
    <xf numFmtId="0" fontId="12" fillId="0" borderId="82" xfId="11" applyFont="1" applyBorder="1" applyAlignment="1">
      <alignment horizontal="center"/>
    </xf>
    <xf numFmtId="0" fontId="12" fillId="0" borderId="12" xfId="11" applyFont="1" applyBorder="1" applyAlignment="1">
      <alignment horizontal="center"/>
    </xf>
    <xf numFmtId="0" fontId="12" fillId="0" borderId="27" xfId="11" applyFont="1" applyBorder="1" applyAlignment="1">
      <alignment horizontal="center"/>
    </xf>
    <xf numFmtId="167" fontId="19" fillId="0" borderId="81" xfId="11" applyNumberFormat="1" applyBorder="1" applyAlignment="1">
      <alignment horizontal="right" indent="5"/>
    </xf>
    <xf numFmtId="167" fontId="19" fillId="0" borderId="81" xfId="11" applyNumberFormat="1" applyBorder="1" applyAlignment="1">
      <alignment horizontal="center"/>
    </xf>
    <xf numFmtId="167" fontId="19" fillId="0" borderId="82" xfId="11" applyNumberFormat="1" applyBorder="1" applyAlignment="1">
      <alignment horizontal="center"/>
    </xf>
    <xf numFmtId="167" fontId="19" fillId="5" borderId="0" xfId="11" applyNumberFormat="1" applyFill="1" applyAlignment="1">
      <alignment horizontal="right" wrapText="1" indent="5"/>
    </xf>
    <xf numFmtId="167" fontId="19" fillId="5" borderId="0" xfId="11" applyNumberFormat="1" applyFill="1" applyAlignment="1">
      <alignment horizontal="right" indent="5"/>
    </xf>
    <xf numFmtId="167" fontId="19" fillId="5" borderId="0" xfId="11" applyNumberFormat="1" applyFill="1" applyAlignment="1">
      <alignment horizontal="center"/>
    </xf>
    <xf numFmtId="167" fontId="19" fillId="5" borderId="41" xfId="11" applyNumberFormat="1" applyFill="1" applyBorder="1" applyAlignment="1">
      <alignment horizontal="center"/>
    </xf>
    <xf numFmtId="167" fontId="19" fillId="0" borderId="0" xfId="11" applyNumberFormat="1" applyAlignment="1">
      <alignment horizontal="right" indent="5"/>
    </xf>
    <xf numFmtId="167" fontId="19" fillId="0" borderId="0" xfId="11" applyNumberFormat="1" applyAlignment="1">
      <alignment horizontal="center"/>
    </xf>
    <xf numFmtId="167" fontId="19" fillId="0" borderId="41" xfId="11" applyNumberFormat="1" applyBorder="1" applyAlignment="1">
      <alignment horizontal="center"/>
    </xf>
    <xf numFmtId="167" fontId="19" fillId="0" borderId="12" xfId="11" applyNumberFormat="1" applyBorder="1" applyAlignment="1">
      <alignment horizontal="right" indent="5"/>
    </xf>
    <xf numFmtId="167" fontId="19" fillId="0" borderId="12" xfId="11" applyNumberFormat="1" applyBorder="1" applyAlignment="1">
      <alignment horizontal="center"/>
    </xf>
    <xf numFmtId="167" fontId="19" fillId="0" borderId="27" xfId="11" applyNumberFormat="1" applyBorder="1" applyAlignment="1">
      <alignment horizontal="center"/>
    </xf>
    <xf numFmtId="0" fontId="12" fillId="0" borderId="0" xfId="9" applyFont="1" applyAlignment="1">
      <alignment horizontal="center"/>
    </xf>
    <xf numFmtId="0" fontId="54" fillId="0" borderId="17" xfId="10" applyFont="1" applyBorder="1" applyAlignment="1">
      <alignment horizontal="left" vertical="top"/>
    </xf>
    <xf numFmtId="0" fontId="54" fillId="0" borderId="31" xfId="10" applyFont="1" applyBorder="1" applyAlignment="1">
      <alignment horizontal="left" vertical="top"/>
    </xf>
    <xf numFmtId="0" fontId="12" fillId="0" borderId="17" xfId="9" applyFont="1" applyBorder="1" applyAlignment="1">
      <alignment horizontal="center"/>
    </xf>
    <xf numFmtId="0" fontId="12" fillId="0" borderId="8" xfId="9" applyFont="1" applyBorder="1" applyAlignment="1">
      <alignment horizontal="center"/>
    </xf>
    <xf numFmtId="0" fontId="12" fillId="0" borderId="32" xfId="9" applyFont="1" applyBorder="1" applyAlignment="1">
      <alignment horizontal="left"/>
    </xf>
    <xf numFmtId="0" fontId="12" fillId="0" borderId="12" xfId="9" applyFont="1" applyBorder="1" applyAlignment="1">
      <alignment horizontal="left"/>
    </xf>
    <xf numFmtId="0" fontId="12" fillId="0" borderId="12" xfId="9" applyFont="1" applyBorder="1" applyAlignment="1">
      <alignment horizontal="center"/>
    </xf>
    <xf numFmtId="0" fontId="12" fillId="0" borderId="33" xfId="9" applyFont="1" applyBorder="1" applyAlignment="1">
      <alignment horizontal="center"/>
    </xf>
    <xf numFmtId="165" fontId="65" fillId="0" borderId="8" xfId="10" applyNumberFormat="1" applyFont="1" applyBorder="1" applyAlignment="1">
      <alignment horizontal="center" vertical="center"/>
    </xf>
    <xf numFmtId="165" fontId="65" fillId="0" borderId="9" xfId="10" applyNumberFormat="1" applyFont="1" applyBorder="1" applyAlignment="1">
      <alignment horizontal="center" vertical="center"/>
    </xf>
    <xf numFmtId="165" fontId="65" fillId="0" borderId="0" xfId="10" applyNumberFormat="1" applyFont="1" applyAlignment="1">
      <alignment horizontal="center" vertical="center"/>
    </xf>
    <xf numFmtId="165" fontId="65" fillId="0" borderId="5" xfId="10" applyNumberFormat="1" applyFont="1" applyBorder="1" applyAlignment="1">
      <alignment horizontal="center" vertical="center"/>
    </xf>
    <xf numFmtId="165" fontId="65" fillId="0" borderId="1" xfId="10" applyNumberFormat="1" applyFont="1" applyBorder="1" applyAlignment="1">
      <alignment horizontal="center" vertical="center"/>
    </xf>
    <xf numFmtId="165" fontId="65" fillId="0" borderId="4" xfId="10" applyNumberFormat="1" applyFont="1" applyBorder="1" applyAlignment="1">
      <alignment horizontal="center" vertical="center"/>
    </xf>
    <xf numFmtId="0" fontId="11" fillId="0" borderId="17" xfId="10" applyBorder="1" applyAlignment="1">
      <alignment horizontal="left" vertical="top"/>
    </xf>
    <xf numFmtId="0" fontId="11" fillId="0" borderId="31" xfId="10" applyBorder="1" applyAlignment="1">
      <alignment horizontal="left" vertical="top"/>
    </xf>
    <xf numFmtId="0" fontId="12" fillId="0" borderId="33" xfId="9" applyFont="1" applyBorder="1" applyAlignment="1">
      <alignment horizontal="left"/>
    </xf>
    <xf numFmtId="0" fontId="19" fillId="0" borderId="0" xfId="9" applyAlignment="1">
      <alignment horizontal="center"/>
    </xf>
    <xf numFmtId="0" fontId="56" fillId="0" borderId="0" xfId="10" applyFont="1" applyAlignment="1">
      <alignment horizontal="center"/>
    </xf>
    <xf numFmtId="0" fontId="19" fillId="0" borderId="0" xfId="0" applyFont="1" applyAlignment="1">
      <alignment vertical="center" wrapText="1"/>
    </xf>
    <xf numFmtId="0" fontId="0" fillId="0" borderId="0" xfId="0" applyAlignment="1">
      <alignment vertical="center" wrapText="1"/>
    </xf>
    <xf numFmtId="0" fontId="0" fillId="0" borderId="1" xfId="0" applyBorder="1" applyAlignment="1">
      <alignment vertical="center" wrapText="1"/>
    </xf>
    <xf numFmtId="0" fontId="123" fillId="0" borderId="10" xfId="10" applyFont="1" applyBorder="1" applyAlignment="1">
      <alignment horizontal="left" vertical="center" wrapText="1"/>
    </xf>
    <xf numFmtId="0" fontId="123" fillId="0" borderId="2" xfId="10" applyFont="1" applyBorder="1" applyAlignment="1">
      <alignment horizontal="left" vertical="center" wrapText="1"/>
    </xf>
    <xf numFmtId="0" fontId="123" fillId="0" borderId="3" xfId="10" applyFont="1" applyBorder="1" applyAlignment="1">
      <alignment horizontal="left" vertical="center" wrapText="1"/>
    </xf>
    <xf numFmtId="0" fontId="70" fillId="0" borderId="17" xfId="10" applyFont="1" applyBorder="1" applyAlignment="1">
      <alignment horizontal="center" vertical="center" wrapText="1"/>
    </xf>
    <xf numFmtId="0" fontId="70" fillId="0" borderId="8" xfId="10" applyFont="1" applyBorder="1" applyAlignment="1">
      <alignment horizontal="center" vertical="center" wrapText="1"/>
    </xf>
    <xf numFmtId="0" fontId="70" fillId="0" borderId="31" xfId="10" applyFont="1" applyBorder="1" applyAlignment="1">
      <alignment horizontal="center" vertical="center" wrapText="1"/>
    </xf>
    <xf numFmtId="0" fontId="70" fillId="0" borderId="0" xfId="10" applyFont="1" applyAlignment="1">
      <alignment horizontal="center" vertical="center" wrapText="1"/>
    </xf>
    <xf numFmtId="0" fontId="70" fillId="0" borderId="19" xfId="10" applyFont="1" applyBorder="1" applyAlignment="1">
      <alignment horizontal="center" vertical="center" wrapText="1"/>
    </xf>
    <xf numFmtId="0" fontId="70" fillId="0" borderId="1" xfId="10" applyFont="1" applyBorder="1" applyAlignment="1">
      <alignment horizontal="center" vertical="center" wrapText="1"/>
    </xf>
    <xf numFmtId="0" fontId="65" fillId="0" borderId="8" xfId="10" applyFont="1" applyBorder="1" applyAlignment="1">
      <alignment horizontal="center" vertical="center"/>
    </xf>
    <xf numFmtId="0" fontId="65" fillId="0" borderId="9" xfId="10" applyFont="1" applyBorder="1" applyAlignment="1">
      <alignment horizontal="center" vertical="center"/>
    </xf>
    <xf numFmtId="0" fontId="65" fillId="0" borderId="0" xfId="10" applyFont="1" applyAlignment="1">
      <alignment horizontal="center" vertical="center"/>
    </xf>
    <xf numFmtId="0" fontId="65" fillId="0" borderId="5" xfId="10" applyFont="1" applyBorder="1" applyAlignment="1">
      <alignment horizontal="center" vertical="center"/>
    </xf>
    <xf numFmtId="0" fontId="65" fillId="0" borderId="1" xfId="10" applyFont="1" applyBorder="1" applyAlignment="1">
      <alignment horizontal="center" vertical="center"/>
    </xf>
    <xf numFmtId="0" fontId="65" fillId="0" borderId="4" xfId="10" applyFont="1" applyBorder="1" applyAlignment="1">
      <alignment horizontal="center" vertical="center"/>
    </xf>
    <xf numFmtId="0" fontId="55" fillId="0" borderId="0" xfId="10" applyFont="1" applyAlignment="1">
      <alignment horizontal="left" wrapText="1"/>
    </xf>
    <xf numFmtId="0" fontId="0" fillId="0" borderId="0" xfId="0"/>
    <xf numFmtId="0" fontId="59" fillId="6" borderId="0" xfId="12" applyFont="1" applyFill="1" applyAlignment="1">
      <alignment horizontal="left" vertical="center"/>
    </xf>
    <xf numFmtId="0" fontId="59" fillId="6" borderId="0" xfId="10" applyFont="1" applyFill="1" applyAlignment="1">
      <alignment horizontal="left"/>
    </xf>
    <xf numFmtId="0" fontId="61" fillId="6" borderId="0" xfId="10" applyFont="1" applyFill="1" applyAlignment="1">
      <alignment horizontal="left" indent="8"/>
    </xf>
    <xf numFmtId="0" fontId="2" fillId="0" borderId="0" xfId="10" applyFont="1" applyAlignment="1">
      <alignment horizontal="left" vertical="center" wrapText="1"/>
    </xf>
    <xf numFmtId="0" fontId="5" fillId="0" borderId="0" xfId="10" applyFont="1" applyAlignment="1">
      <alignment horizontal="left" vertical="center" wrapText="1"/>
    </xf>
    <xf numFmtId="0" fontId="69" fillId="0" borderId="10" xfId="10" applyFont="1" applyBorder="1" applyAlignment="1">
      <alignment horizontal="center" wrapText="1"/>
    </xf>
    <xf numFmtId="0" fontId="69" fillId="0" borderId="2" xfId="10" applyFont="1" applyBorder="1" applyAlignment="1">
      <alignment horizontal="center" wrapText="1"/>
    </xf>
    <xf numFmtId="0" fontId="69" fillId="0" borderId="3" xfId="10" applyFont="1" applyBorder="1" applyAlignment="1">
      <alignment horizontal="center" wrapText="1"/>
    </xf>
    <xf numFmtId="0" fontId="63" fillId="0" borderId="10" xfId="10" applyFont="1" applyBorder="1" applyAlignment="1">
      <alignment horizontal="center" vertical="center" wrapText="1"/>
    </xf>
    <xf numFmtId="0" fontId="63" fillId="0" borderId="2" xfId="10" applyFont="1" applyBorder="1" applyAlignment="1">
      <alignment horizontal="center" vertical="center" wrapText="1"/>
    </xf>
    <xf numFmtId="0" fontId="63" fillId="0" borderId="3" xfId="10" applyFont="1" applyBorder="1" applyAlignment="1">
      <alignment horizontal="center" vertical="center" wrapText="1"/>
    </xf>
    <xf numFmtId="0" fontId="63" fillId="0" borderId="17" xfId="10" applyFont="1" applyBorder="1" applyAlignment="1">
      <alignment horizontal="center" vertical="center" wrapText="1"/>
    </xf>
    <xf numFmtId="0" fontId="63" fillId="0" borderId="8" xfId="10" applyFont="1" applyBorder="1" applyAlignment="1">
      <alignment horizontal="center" vertical="center" wrapText="1"/>
    </xf>
    <xf numFmtId="0" fontId="63" fillId="0" borderId="31" xfId="10" applyFont="1" applyBorder="1" applyAlignment="1">
      <alignment horizontal="center" vertical="center" wrapText="1"/>
    </xf>
    <xf numFmtId="0" fontId="63" fillId="0" borderId="0" xfId="10" applyFont="1" applyAlignment="1">
      <alignment horizontal="center" vertical="center" wrapText="1"/>
    </xf>
    <xf numFmtId="0" fontId="63" fillId="0" borderId="19" xfId="10" applyFont="1" applyBorder="1" applyAlignment="1">
      <alignment horizontal="center" vertical="center" wrapText="1"/>
    </xf>
    <xf numFmtId="0" fontId="63" fillId="0" borderId="1" xfId="10" applyFont="1" applyBorder="1" applyAlignment="1">
      <alignment horizontal="center" vertical="center" wrapText="1"/>
    </xf>
    <xf numFmtId="0" fontId="37" fillId="0" borderId="0" xfId="0" applyFont="1" applyAlignment="1">
      <alignment horizontal="left" wrapText="1"/>
    </xf>
    <xf numFmtId="0" fontId="15" fillId="0" borderId="0" xfId="0" applyFont="1" applyAlignment="1">
      <alignment horizontal="left" wrapText="1"/>
    </xf>
    <xf numFmtId="0" fontId="26" fillId="0" borderId="0" xfId="0" applyFont="1" applyAlignment="1">
      <alignment horizontal="center"/>
    </xf>
    <xf numFmtId="0" fontId="132" fillId="0" borderId="31" xfId="0" applyFont="1" applyBorder="1" applyAlignment="1">
      <alignment horizontal="center"/>
    </xf>
    <xf numFmtId="0" fontId="132" fillId="0" borderId="0" xfId="0" applyFont="1" applyAlignment="1">
      <alignment horizontal="center"/>
    </xf>
    <xf numFmtId="0" fontId="132" fillId="0" borderId="5" xfId="0" applyFont="1" applyBorder="1" applyAlignment="1">
      <alignment horizontal="center"/>
    </xf>
    <xf numFmtId="0" fontId="13" fillId="0" borderId="17" xfId="0" applyFont="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3" fillId="0" borderId="31" xfId="0" applyFont="1" applyBorder="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132" fillId="0" borderId="17" xfId="0" applyFont="1" applyBorder="1" applyAlignment="1">
      <alignment horizontal="center"/>
    </xf>
    <xf numFmtId="0" fontId="132" fillId="0" borderId="8" xfId="0" applyFont="1" applyBorder="1" applyAlignment="1">
      <alignment horizontal="center"/>
    </xf>
    <xf numFmtId="0" fontId="132" fillId="0" borderId="9" xfId="0" applyFont="1" applyBorder="1" applyAlignment="1">
      <alignment horizontal="center"/>
    </xf>
    <xf numFmtId="0" fontId="62" fillId="0" borderId="123" xfId="0" applyFont="1" applyBorder="1" applyAlignment="1">
      <alignment horizontal="center" wrapText="1"/>
    </xf>
    <xf numFmtId="0" fontId="62" fillId="0" borderId="12" xfId="0" applyFont="1" applyBorder="1" applyAlignment="1">
      <alignment horizontal="center"/>
    </xf>
    <xf numFmtId="0" fontId="62" fillId="0" borderId="0" xfId="0" applyFont="1" applyAlignment="1">
      <alignment horizontal="center"/>
    </xf>
    <xf numFmtId="0" fontId="14" fillId="0" borderId="0" xfId="0" applyFont="1" applyAlignment="1" applyProtection="1">
      <alignment horizontal="center" wrapText="1"/>
      <protection locked="0"/>
    </xf>
    <xf numFmtId="0" fontId="14" fillId="0" borderId="0" xfId="0" applyFont="1" applyAlignment="1" applyProtection="1">
      <alignment horizontal="left" wrapText="1"/>
      <protection locked="0"/>
    </xf>
    <xf numFmtId="0" fontId="15" fillId="0" borderId="0" xfId="0" applyFont="1" applyAlignment="1" applyProtection="1">
      <alignment horizontal="center" wrapText="1"/>
      <protection locked="0"/>
    </xf>
    <xf numFmtId="0" fontId="15" fillId="0" borderId="1" xfId="0" applyFont="1" applyBorder="1" applyAlignment="1" applyProtection="1">
      <alignment horizontal="center" wrapText="1"/>
      <protection locked="0"/>
    </xf>
    <xf numFmtId="0" fontId="15" fillId="0" borderId="0" xfId="0" applyFont="1" applyAlignment="1">
      <alignment horizontal="center" wrapText="1"/>
    </xf>
    <xf numFmtId="0" fontId="15" fillId="0" borderId="1" xfId="0" applyFont="1" applyBorder="1" applyAlignment="1">
      <alignment horizontal="center" wrapText="1"/>
    </xf>
    <xf numFmtId="0" fontId="23" fillId="9" borderId="0" xfId="0" applyFont="1" applyFill="1" applyAlignment="1" applyProtection="1">
      <alignment horizontal="center" wrapText="1"/>
      <protection locked="0"/>
    </xf>
    <xf numFmtId="0" fontId="15" fillId="0" borderId="0" xfId="0" quotePrefix="1" applyFont="1" applyAlignment="1" applyProtection="1">
      <alignment horizontal="center"/>
      <protection locked="0"/>
    </xf>
    <xf numFmtId="0" fontId="15" fillId="0" borderId="1" xfId="0" applyFont="1" applyBorder="1" applyAlignment="1" applyProtection="1">
      <alignment horizontal="center"/>
      <protection locked="0"/>
    </xf>
    <xf numFmtId="0" fontId="15" fillId="0" borderId="10" xfId="0" applyFont="1" applyBorder="1" applyAlignment="1" applyProtection="1">
      <alignment horizontal="center"/>
      <protection locked="0"/>
    </xf>
    <xf numFmtId="0" fontId="15" fillId="0" borderId="3" xfId="0" applyFont="1" applyBorder="1" applyAlignment="1" applyProtection="1">
      <alignment horizontal="center"/>
      <protection locked="0"/>
    </xf>
    <xf numFmtId="0" fontId="15" fillId="0" borderId="10" xfId="0" applyFont="1" applyBorder="1" applyAlignment="1">
      <alignment horizontal="center"/>
    </xf>
    <xf numFmtId="0" fontId="15" fillId="0" borderId="3" xfId="0" applyFont="1" applyBorder="1" applyAlignment="1">
      <alignment horizontal="center"/>
    </xf>
    <xf numFmtId="0" fontId="13" fillId="0" borderId="0" xfId="38" applyFont="1" applyAlignment="1">
      <alignment horizontal="center"/>
    </xf>
    <xf numFmtId="164" fontId="13" fillId="0" borderId="0" xfId="38" applyNumberFormat="1" applyFont="1" applyAlignment="1">
      <alignment horizontal="center"/>
    </xf>
    <xf numFmtId="0" fontId="96" fillId="0" borderId="0" xfId="38" applyFont="1" applyAlignment="1">
      <alignment horizontal="left" vertical="center" wrapText="1"/>
    </xf>
    <xf numFmtId="0" fontId="19" fillId="0" borderId="0" xfId="38" applyAlignment="1">
      <alignment horizontal="left" vertical="top" wrapText="1"/>
    </xf>
    <xf numFmtId="0" fontId="15" fillId="0" borderId="0" xfId="38" quotePrefix="1" applyFont="1" applyAlignment="1">
      <alignment horizontal="center"/>
    </xf>
    <xf numFmtId="0" fontId="88" fillId="0" borderId="0" xfId="38" applyFont="1" applyAlignment="1">
      <alignment vertical="top" wrapText="1"/>
    </xf>
    <xf numFmtId="0" fontId="19" fillId="0" borderId="0" xfId="38" applyAlignment="1">
      <alignment vertical="top"/>
    </xf>
    <xf numFmtId="0" fontId="19" fillId="0" borderId="0" xfId="0" applyFont="1" applyAlignment="1">
      <alignment horizontal="left" wrapText="1"/>
    </xf>
    <xf numFmtId="0" fontId="0" fillId="0" borderId="0" xfId="0" applyAlignment="1">
      <alignment horizontal="left" wrapText="1"/>
    </xf>
    <xf numFmtId="0" fontId="13" fillId="0" borderId="0" xfId="0" applyFont="1" applyAlignment="1">
      <alignment horizontal="center"/>
    </xf>
    <xf numFmtId="164" fontId="13" fillId="0" borderId="0" xfId="0" applyNumberFormat="1" applyFont="1" applyAlignment="1">
      <alignment horizontal="center"/>
    </xf>
    <xf numFmtId="0" fontId="19" fillId="0" borderId="0" xfId="0" applyFont="1" applyAlignment="1">
      <alignment horizontal="left"/>
    </xf>
    <xf numFmtId="0" fontId="49" fillId="0" borderId="0" xfId="38" applyFont="1" applyAlignment="1">
      <alignment horizontal="left" vertical="top" wrapText="1"/>
    </xf>
    <xf numFmtId="0" fontId="19" fillId="0" borderId="0" xfId="38" applyAlignment="1">
      <alignment horizontal="center"/>
    </xf>
    <xf numFmtId="0" fontId="19" fillId="0" borderId="99" xfId="38" applyBorder="1" applyAlignment="1">
      <alignment horizontal="center"/>
    </xf>
    <xf numFmtId="0" fontId="19" fillId="0" borderId="93" xfId="38" applyBorder="1" applyAlignment="1">
      <alignment horizontal="center"/>
    </xf>
    <xf numFmtId="0" fontId="49" fillId="0" borderId="0" xfId="38" applyFont="1" applyAlignment="1">
      <alignment horizontal="left" wrapText="1"/>
    </xf>
    <xf numFmtId="0" fontId="49" fillId="0" borderId="0" xfId="38" applyFont="1" applyAlignment="1">
      <alignment horizontal="left" wrapText="1" indent="1"/>
    </xf>
    <xf numFmtId="0" fontId="19" fillId="0" borderId="0" xfId="38" applyAlignment="1">
      <alignment horizontal="left" wrapText="1" indent="1"/>
    </xf>
    <xf numFmtId="0" fontId="87" fillId="0" borderId="0" xfId="38" applyFont="1" applyAlignment="1">
      <alignment horizontal="left" wrapText="1" indent="1"/>
    </xf>
    <xf numFmtId="0" fontId="19" fillId="0" borderId="0" xfId="38" applyAlignment="1">
      <alignment horizontal="left" wrapText="1" indent="2"/>
    </xf>
    <xf numFmtId="0" fontId="39" fillId="0" borderId="0" xfId="38" applyFont="1" applyAlignment="1">
      <alignment horizontal="left" wrapText="1"/>
    </xf>
    <xf numFmtId="0" fontId="86" fillId="0" borderId="0" xfId="38" applyFont="1" applyAlignment="1">
      <alignment horizontal="left" wrapText="1"/>
    </xf>
    <xf numFmtId="42" fontId="19" fillId="0" borderId="93" xfId="38" applyNumberFormat="1" applyBorder="1" applyAlignment="1">
      <alignment horizontal="center"/>
    </xf>
    <xf numFmtId="41" fontId="19" fillId="0" borderId="93" xfId="38" applyNumberFormat="1" applyBorder="1" applyAlignment="1">
      <alignment horizontal="center"/>
    </xf>
    <xf numFmtId="42" fontId="19" fillId="0" borderId="61" xfId="38" applyNumberFormat="1" applyBorder="1" applyAlignment="1">
      <alignment horizontal="center"/>
    </xf>
    <xf numFmtId="0" fontId="19" fillId="0" borderId="93" xfId="38" applyBorder="1" applyAlignment="1">
      <alignment horizontal="center" wrapText="1"/>
    </xf>
    <xf numFmtId="41" fontId="19" fillId="0" borderId="0" xfId="38" applyNumberFormat="1" applyAlignment="1">
      <alignment horizontal="center"/>
    </xf>
    <xf numFmtId="0" fontId="19" fillId="0" borderId="0" xfId="38" applyAlignment="1">
      <alignment horizontal="left" indent="1"/>
    </xf>
    <xf numFmtId="44" fontId="19" fillId="0" borderId="61" xfId="38" applyNumberFormat="1" applyBorder="1" applyAlignment="1">
      <alignment horizontal="left" wrapText="1"/>
    </xf>
    <xf numFmtId="44" fontId="19" fillId="0" borderId="0" xfId="38" applyNumberFormat="1" applyAlignment="1">
      <alignment horizontal="left" wrapText="1"/>
    </xf>
    <xf numFmtId="44" fontId="19" fillId="0" borderId="99" xfId="38" applyNumberFormat="1" applyBorder="1" applyAlignment="1">
      <alignment horizontal="left" wrapText="1"/>
    </xf>
    <xf numFmtId="165" fontId="19" fillId="0" borderId="93" xfId="38" applyNumberFormat="1" applyBorder="1" applyAlignment="1">
      <alignment horizontal="left" vertical="top" wrapText="1"/>
    </xf>
    <xf numFmtId="0" fontId="101" fillId="0" borderId="0" xfId="38" applyFont="1" applyAlignment="1">
      <alignment horizontal="left" vertical="top" wrapText="1"/>
    </xf>
    <xf numFmtId="0" fontId="17" fillId="0" borderId="0" xfId="38" applyFont="1" applyAlignment="1">
      <alignment horizontal="left" vertical="top" wrapText="1"/>
    </xf>
    <xf numFmtId="0" fontId="19" fillId="0" borderId="93" xfId="38" applyBorder="1" applyAlignment="1">
      <alignment horizontal="left" vertical="top" wrapText="1"/>
    </xf>
    <xf numFmtId="0" fontId="19" fillId="0" borderId="0" xfId="38" applyAlignment="1">
      <alignment horizontal="center" vertical="top" wrapText="1"/>
    </xf>
    <xf numFmtId="0" fontId="19" fillId="0" borderId="93" xfId="38" applyBorder="1" applyAlignment="1">
      <alignment horizontal="center" vertical="top" wrapText="1"/>
    </xf>
    <xf numFmtId="0" fontId="19" fillId="0" borderId="99" xfId="38" applyBorder="1" applyAlignment="1">
      <alignment horizontal="left" vertical="top" wrapText="1"/>
    </xf>
    <xf numFmtId="0" fontId="19" fillId="0" borderId="99" xfId="38" applyBorder="1" applyAlignment="1">
      <alignment horizontal="center" vertical="top" wrapText="1"/>
    </xf>
    <xf numFmtId="0" fontId="19" fillId="0" borderId="0" xfId="38" applyAlignment="1">
      <alignment horizontal="left" vertical="center" wrapText="1"/>
    </xf>
    <xf numFmtId="0" fontId="19" fillId="0" borderId="93" xfId="38" applyBorder="1" applyAlignment="1">
      <alignment horizontal="left" vertical="center" wrapText="1"/>
    </xf>
    <xf numFmtId="0" fontId="19" fillId="0" borderId="99" xfId="38" applyBorder="1" applyAlignment="1">
      <alignment horizontal="left" vertical="center" wrapText="1"/>
    </xf>
    <xf numFmtId="0" fontId="19" fillId="0" borderId="0" xfId="38" applyAlignment="1">
      <alignment horizontal="center" vertical="center" wrapText="1"/>
    </xf>
    <xf numFmtId="42" fontId="19" fillId="0" borderId="0" xfId="38" applyNumberFormat="1" applyAlignment="1">
      <alignment horizontal="center"/>
    </xf>
    <xf numFmtId="0" fontId="18" fillId="0" borderId="0" xfId="38" applyFont="1" applyAlignment="1">
      <alignment horizontal="center" vertical="center" wrapText="1"/>
    </xf>
    <xf numFmtId="0" fontId="19" fillId="0" borderId="93" xfId="38" applyBorder="1" applyAlignment="1">
      <alignment horizontal="left" vertical="top"/>
    </xf>
    <xf numFmtId="0" fontId="19" fillId="0" borderId="99" xfId="38" applyBorder="1" applyAlignment="1">
      <alignment horizontal="left" wrapText="1"/>
    </xf>
    <xf numFmtId="0" fontId="19" fillId="0" borderId="99" xfId="38" applyBorder="1" applyAlignment="1">
      <alignment horizontal="left" wrapText="1" indent="1"/>
    </xf>
    <xf numFmtId="0" fontId="18" fillId="0" borderId="0" xfId="38" applyFont="1" applyAlignment="1">
      <alignment horizontal="left" vertical="center" wrapText="1"/>
    </xf>
    <xf numFmtId="0" fontId="19" fillId="0" borderId="99" xfId="229" applyNumberFormat="1" applyBorder="1" applyAlignment="1">
      <alignment horizontal="left" vertical="center" wrapText="1"/>
    </xf>
    <xf numFmtId="0" fontId="90" fillId="0" borderId="0" xfId="38" applyFont="1"/>
    <xf numFmtId="0" fontId="19" fillId="0" borderId="98" xfId="38" applyBorder="1" applyAlignment="1">
      <alignment horizontal="center"/>
    </xf>
    <xf numFmtId="0" fontId="19" fillId="0" borderId="102" xfId="38" applyBorder="1" applyAlignment="1">
      <alignment horizontal="center"/>
    </xf>
    <xf numFmtId="0" fontId="19" fillId="0" borderId="112" xfId="38" applyBorder="1" applyAlignment="1">
      <alignment horizontal="center"/>
    </xf>
    <xf numFmtId="0" fontId="19" fillId="0" borderId="0" xfId="38"/>
    <xf numFmtId="0" fontId="19" fillId="0" borderId="10" xfId="38" applyBorder="1" applyAlignment="1">
      <alignment horizontal="center"/>
    </xf>
    <xf numFmtId="0" fontId="19" fillId="0" borderId="2" xfId="38" applyBorder="1" applyAlignment="1">
      <alignment horizontal="center"/>
    </xf>
    <xf numFmtId="0" fontId="19" fillId="0" borderId="3" xfId="38" applyBorder="1" applyAlignment="1">
      <alignment horizontal="center"/>
    </xf>
    <xf numFmtId="0" fontId="19" fillId="0" borderId="94" xfId="38" applyBorder="1" applyAlignment="1">
      <alignment horizontal="center"/>
    </xf>
    <xf numFmtId="0" fontId="19" fillId="0" borderId="95" xfId="38" applyBorder="1" applyAlignment="1">
      <alignment horizontal="center"/>
    </xf>
    <xf numFmtId="0" fontId="19" fillId="0" borderId="20" xfId="38" applyBorder="1" applyAlignment="1">
      <alignment horizontal="center"/>
    </xf>
    <xf numFmtId="0" fontId="19" fillId="0" borderId="22" xfId="38" applyBorder="1" applyAlignment="1">
      <alignment horizontal="center"/>
    </xf>
    <xf numFmtId="0" fontId="19" fillId="0" borderId="34" xfId="38" applyBorder="1" applyAlignment="1">
      <alignment horizontal="center"/>
    </xf>
    <xf numFmtId="0" fontId="19" fillId="0" borderId="21" xfId="38" applyBorder="1" applyAlignment="1">
      <alignment horizontal="center"/>
    </xf>
    <xf numFmtId="0" fontId="19" fillId="0" borderId="23" xfId="38" applyBorder="1" applyAlignment="1">
      <alignment horizontal="center"/>
    </xf>
    <xf numFmtId="0" fontId="19" fillId="0" borderId="76" xfId="38" applyBorder="1" applyAlignment="1">
      <alignment horizontal="center"/>
    </xf>
    <xf numFmtId="0" fontId="19" fillId="0" borderId="38" xfId="38" applyBorder="1" applyAlignment="1">
      <alignment horizontal="center"/>
    </xf>
    <xf numFmtId="0" fontId="101" fillId="0" borderId="0" xfId="0" applyFont="1" applyAlignment="1" applyProtection="1">
      <alignment horizontal="right"/>
      <protection locked="0"/>
    </xf>
    <xf numFmtId="0" fontId="19" fillId="0" borderId="0" xfId="0" applyFont="1" applyAlignment="1" applyProtection="1">
      <alignment horizontal="right"/>
      <protection locked="0"/>
    </xf>
    <xf numFmtId="39" fontId="0" fillId="0" borderId="12" xfId="0" applyNumberFormat="1" applyBorder="1" applyAlignment="1" applyProtection="1">
      <alignment horizontal="center"/>
      <protection locked="0"/>
    </xf>
    <xf numFmtId="0" fontId="50" fillId="0" borderId="0" xfId="234" quotePrefix="1" applyFont="1" applyAlignment="1">
      <alignment horizontal="center"/>
    </xf>
    <xf numFmtId="0" fontId="49" fillId="0" borderId="0" xfId="234" applyFont="1" applyAlignment="1">
      <alignment horizontal="center"/>
    </xf>
    <xf numFmtId="0" fontId="49" fillId="0" borderId="84" xfId="234" applyFont="1" applyBorder="1" applyAlignment="1">
      <alignment horizontal="left"/>
    </xf>
    <xf numFmtId="0" fontId="49" fillId="0" borderId="85" xfId="234" applyFont="1" applyBorder="1" applyAlignment="1">
      <alignment horizontal="left"/>
    </xf>
    <xf numFmtId="0" fontId="49" fillId="0" borderId="87" xfId="234" applyFont="1" applyBorder="1" applyAlignment="1">
      <alignment horizontal="left"/>
    </xf>
    <xf numFmtId="0" fontId="49" fillId="0" borderId="0" xfId="234" applyFont="1" applyAlignment="1">
      <alignment horizontal="left" vertical="top" wrapText="1"/>
    </xf>
    <xf numFmtId="0" fontId="49" fillId="0" borderId="93" xfId="234" applyFont="1" applyBorder="1" applyAlignment="1">
      <alignment horizontal="center"/>
    </xf>
    <xf numFmtId="0" fontId="49" fillId="0" borderId="85" xfId="234" applyFont="1" applyBorder="1" applyAlignment="1">
      <alignment horizontal="center"/>
    </xf>
    <xf numFmtId="0" fontId="49" fillId="0" borderId="0" xfId="234" applyFont="1" applyAlignment="1">
      <alignment horizontal="left" wrapText="1"/>
    </xf>
    <xf numFmtId="0" fontId="49" fillId="0" borderId="93" xfId="234" applyFont="1" applyBorder="1" applyAlignment="1">
      <alignment horizontal="left"/>
    </xf>
    <xf numFmtId="0" fontId="49" fillId="0" borderId="0" xfId="234" applyFont="1" applyAlignment="1">
      <alignment horizontal="left"/>
    </xf>
    <xf numFmtId="0" fontId="13" fillId="0" borderId="0" xfId="38" applyFont="1" applyAlignment="1" applyProtection="1">
      <alignment horizontal="center"/>
      <protection locked="0"/>
    </xf>
    <xf numFmtId="0" fontId="37" fillId="0" borderId="0" xfId="38" applyFont="1" applyAlignment="1">
      <alignment horizontal="left"/>
    </xf>
    <xf numFmtId="0" fontId="131" fillId="0" borderId="0" xfId="38" applyFont="1" applyAlignment="1">
      <alignment horizontal="left" wrapText="1"/>
    </xf>
    <xf numFmtId="0" fontId="86" fillId="0" borderId="0" xfId="234" applyFont="1" applyAlignment="1">
      <alignment horizontal="left" vertical="center" wrapText="1"/>
    </xf>
    <xf numFmtId="0" fontId="49" fillId="0" borderId="0" xfId="234" applyFont="1" applyAlignment="1">
      <alignment horizontal="left" vertical="center" wrapText="1"/>
    </xf>
    <xf numFmtId="0" fontId="12" fillId="0" borderId="0" xfId="0" quotePrefix="1" applyFont="1" applyAlignment="1" applyProtection="1">
      <alignment horizontal="center"/>
      <protection locked="0"/>
    </xf>
    <xf numFmtId="0" fontId="12" fillId="0" borderId="0" xfId="0" applyFont="1" applyAlignment="1" applyProtection="1">
      <alignment horizontal="center"/>
      <protection locked="0"/>
    </xf>
    <xf numFmtId="0" fontId="12" fillId="0" borderId="12" xfId="38" applyFont="1" applyBorder="1" applyAlignment="1">
      <alignment horizontal="center" vertical="center"/>
    </xf>
    <xf numFmtId="0" fontId="12" fillId="0" borderId="12" xfId="38" applyFont="1" applyBorder="1" applyAlignment="1">
      <alignment horizontal="center"/>
    </xf>
    <xf numFmtId="0" fontId="24" fillId="0" borderId="0" xfId="38" applyFont="1" applyAlignment="1">
      <alignment horizontal="center" vertical="center"/>
    </xf>
    <xf numFmtId="0" fontId="12" fillId="0" borderId="0" xfId="38" applyFont="1" applyAlignment="1">
      <alignment horizontal="center" vertical="center"/>
    </xf>
    <xf numFmtId="0" fontId="12" fillId="0" borderId="0" xfId="0" applyFont="1" applyAlignment="1" applyProtection="1">
      <alignment horizontal="left" wrapText="1"/>
      <protection locked="0"/>
    </xf>
    <xf numFmtId="0" fontId="19" fillId="0" borderId="0" xfId="0" applyFont="1" applyAlignment="1" applyProtection="1">
      <alignment horizontal="left" wrapText="1"/>
      <protection locked="0"/>
    </xf>
    <xf numFmtId="0" fontId="0" fillId="0" borderId="0" xfId="0" applyAlignment="1" applyProtection="1">
      <alignment horizontal="left" wrapText="1"/>
      <protection locked="0"/>
    </xf>
    <xf numFmtId="0" fontId="39" fillId="0" borderId="0" xfId="38" applyFont="1" applyAlignment="1">
      <alignment horizontal="left" vertical="top" wrapText="1"/>
    </xf>
    <xf numFmtId="0" fontId="0" fillId="0" borderId="84" xfId="0" applyBorder="1" applyAlignment="1" applyProtection="1">
      <alignment horizontal="center"/>
      <protection locked="0"/>
    </xf>
    <xf numFmtId="0" fontId="0" fillId="0" borderId="85" xfId="0" applyBorder="1" applyAlignment="1" applyProtection="1">
      <alignment horizontal="center"/>
      <protection locked="0"/>
    </xf>
    <xf numFmtId="0" fontId="0" fillId="0" borderId="87" xfId="0" applyBorder="1" applyAlignment="1" applyProtection="1">
      <alignment horizontal="center"/>
      <protection locked="0"/>
    </xf>
    <xf numFmtId="3" fontId="0" fillId="0" borderId="84" xfId="0" applyNumberFormat="1" applyBorder="1" applyAlignment="1" applyProtection="1">
      <alignment horizontal="center"/>
      <protection locked="0"/>
    </xf>
    <xf numFmtId="3" fontId="0" fillId="0" borderId="85" xfId="0" applyNumberFormat="1" applyBorder="1" applyAlignment="1" applyProtection="1">
      <alignment horizontal="center"/>
      <protection locked="0"/>
    </xf>
    <xf numFmtId="3" fontId="0" fillId="0" borderId="87" xfId="0" applyNumberFormat="1" applyBorder="1" applyAlignment="1" applyProtection="1">
      <alignment horizontal="center"/>
      <protection locked="0"/>
    </xf>
    <xf numFmtId="0" fontId="17" fillId="0" borderId="80" xfId="0" applyFont="1" applyBorder="1" applyAlignment="1" applyProtection="1">
      <alignment horizontal="center" wrapText="1"/>
      <protection locked="0"/>
    </xf>
    <xf numFmtId="0" fontId="17" fillId="0" borderId="81" xfId="0" applyFont="1" applyBorder="1" applyAlignment="1" applyProtection="1">
      <alignment horizontal="center" wrapText="1"/>
      <protection locked="0"/>
    </xf>
    <xf numFmtId="0" fontId="17" fillId="0" borderId="82" xfId="0" applyFont="1" applyBorder="1" applyAlignment="1" applyProtection="1">
      <alignment horizontal="center" wrapText="1"/>
      <protection locked="0"/>
    </xf>
    <xf numFmtId="0" fontId="13" fillId="0" borderId="0" xfId="0" applyFont="1" applyAlignment="1" applyProtection="1">
      <alignment horizontal="center"/>
      <protection locked="0"/>
    </xf>
    <xf numFmtId="0" fontId="0" fillId="0" borderId="0" xfId="0" applyAlignment="1" applyProtection="1">
      <alignment horizontal="center"/>
      <protection locked="0"/>
    </xf>
    <xf numFmtId="0" fontId="0" fillId="0" borderId="26" xfId="0" applyBorder="1" applyAlignment="1" applyProtection="1">
      <alignment horizontal="center"/>
      <protection locked="0"/>
    </xf>
    <xf numFmtId="0" fontId="0" fillId="0" borderId="27" xfId="0" applyBorder="1" applyAlignment="1" applyProtection="1">
      <alignment horizontal="center"/>
      <protection locked="0"/>
    </xf>
    <xf numFmtId="0" fontId="0" fillId="0" borderId="12" xfId="0" applyBorder="1" applyAlignment="1" applyProtection="1">
      <alignment horizontal="center"/>
      <protection locked="0"/>
    </xf>
    <xf numFmtId="3" fontId="0" fillId="0" borderId="26" xfId="0" applyNumberFormat="1" applyBorder="1" applyAlignment="1" applyProtection="1">
      <alignment horizontal="center"/>
      <protection locked="0"/>
    </xf>
    <xf numFmtId="3" fontId="0" fillId="0" borderId="12" xfId="0" applyNumberFormat="1" applyBorder="1" applyAlignment="1" applyProtection="1">
      <alignment horizontal="center"/>
      <protection locked="0"/>
    </xf>
    <xf numFmtId="3" fontId="0" fillId="0" borderId="27" xfId="0" applyNumberFormat="1" applyBorder="1" applyAlignment="1" applyProtection="1">
      <alignment horizontal="center"/>
      <protection locked="0"/>
    </xf>
    <xf numFmtId="0" fontId="12" fillId="0" borderId="0" xfId="38" applyFont="1"/>
    <xf numFmtId="0" fontId="12" fillId="0" borderId="93" xfId="38" applyFont="1" applyBorder="1" applyAlignment="1">
      <alignment horizontal="center" vertical="center"/>
    </xf>
    <xf numFmtId="0" fontId="19" fillId="0" borderId="0" xfId="38" applyAlignment="1">
      <alignment vertical="top" wrapText="1"/>
    </xf>
    <xf numFmtId="0" fontId="12" fillId="0" borderId="93" xfId="38" applyFont="1" applyBorder="1" applyAlignment="1">
      <alignment horizontal="center"/>
    </xf>
    <xf numFmtId="0" fontId="24" fillId="0" borderId="93" xfId="38" applyFont="1" applyBorder="1" applyAlignment="1">
      <alignment horizontal="center" vertical="center"/>
    </xf>
    <xf numFmtId="0" fontId="24" fillId="0" borderId="104" xfId="38" applyFont="1" applyBorder="1" applyAlignment="1">
      <alignment horizontal="center" vertical="center"/>
    </xf>
    <xf numFmtId="0" fontId="49" fillId="0" borderId="123" xfId="234" applyFont="1" applyBorder="1" applyAlignment="1">
      <alignment horizontal="left"/>
    </xf>
    <xf numFmtId="0" fontId="49" fillId="0" borderId="123" xfId="234" applyFont="1" applyBorder="1" applyAlignment="1">
      <alignment horizontal="center"/>
    </xf>
    <xf numFmtId="0" fontId="19" fillId="0" borderId="0" xfId="38" applyAlignment="1" applyProtection="1">
      <alignment horizontal="center"/>
      <protection locked="0"/>
    </xf>
    <xf numFmtId="164" fontId="13" fillId="0" borderId="0" xfId="38" applyNumberFormat="1" applyFont="1" applyAlignment="1" applyProtection="1">
      <alignment horizontal="center"/>
      <protection locked="0"/>
    </xf>
    <xf numFmtId="0" fontId="19" fillId="0" borderId="0" xfId="38" applyAlignment="1" applyProtection="1">
      <alignment horizontal="left" wrapText="1"/>
      <protection locked="0"/>
    </xf>
    <xf numFmtId="0" fontId="19" fillId="0" borderId="26" xfId="38" applyBorder="1" applyAlignment="1" applyProtection="1">
      <alignment horizontal="center"/>
      <protection locked="0"/>
    </xf>
    <xf numFmtId="0" fontId="19" fillId="0" borderId="95" xfId="38" applyBorder="1" applyAlignment="1" applyProtection="1">
      <alignment horizontal="center"/>
      <protection locked="0"/>
    </xf>
    <xf numFmtId="0" fontId="19" fillId="0" borderId="93" xfId="38" applyBorder="1" applyAlignment="1" applyProtection="1">
      <alignment horizontal="center"/>
      <protection locked="0"/>
    </xf>
    <xf numFmtId="3" fontId="19" fillId="0" borderId="26" xfId="38" applyNumberFormat="1" applyBorder="1" applyAlignment="1" applyProtection="1">
      <alignment horizontal="center"/>
      <protection locked="0"/>
    </xf>
    <xf numFmtId="3" fontId="19" fillId="0" borderId="93" xfId="38" applyNumberFormat="1" applyBorder="1" applyAlignment="1" applyProtection="1">
      <alignment horizontal="center"/>
      <protection locked="0"/>
    </xf>
    <xf numFmtId="3" fontId="19" fillId="0" borderId="95" xfId="38" applyNumberFormat="1" applyBorder="1" applyAlignment="1" applyProtection="1">
      <alignment horizontal="center"/>
      <protection locked="0"/>
    </xf>
    <xf numFmtId="0" fontId="17" fillId="0" borderId="126" xfId="38" applyFont="1" applyBorder="1" applyAlignment="1" applyProtection="1">
      <alignment horizontal="center" wrapText="1"/>
      <protection locked="0"/>
    </xf>
    <xf numFmtId="0" fontId="17" fillId="0" borderId="127" xfId="38" applyFont="1" applyBorder="1" applyAlignment="1" applyProtection="1">
      <alignment horizontal="center" wrapText="1"/>
      <protection locked="0"/>
    </xf>
    <xf numFmtId="0" fontId="17" fillId="0" borderId="124" xfId="38" applyFont="1" applyBorder="1" applyAlignment="1" applyProtection="1">
      <alignment horizontal="center" wrapText="1"/>
      <protection locked="0"/>
    </xf>
    <xf numFmtId="0" fontId="19" fillId="0" borderId="128" xfId="38" applyBorder="1" applyAlignment="1" applyProtection="1">
      <alignment horizontal="center"/>
      <protection locked="0"/>
    </xf>
    <xf numFmtId="0" fontId="19" fillId="0" borderId="129" xfId="38" applyBorder="1" applyAlignment="1" applyProtection="1">
      <alignment horizontal="center"/>
      <protection locked="0"/>
    </xf>
    <xf numFmtId="0" fontId="19" fillId="0" borderId="123" xfId="38" applyBorder="1" applyAlignment="1" applyProtection="1">
      <alignment horizontal="center"/>
      <protection locked="0"/>
    </xf>
    <xf numFmtId="3" fontId="19" fillId="0" borderId="128" xfId="38" applyNumberFormat="1" applyBorder="1" applyAlignment="1" applyProtection="1">
      <alignment horizontal="center"/>
      <protection locked="0"/>
    </xf>
    <xf numFmtId="3" fontId="19" fillId="0" borderId="123" xfId="38" applyNumberFormat="1" applyBorder="1" applyAlignment="1" applyProtection="1">
      <alignment horizontal="center"/>
      <protection locked="0"/>
    </xf>
    <xf numFmtId="3" fontId="19" fillId="0" borderId="129" xfId="38" applyNumberFormat="1" applyBorder="1" applyAlignment="1" applyProtection="1">
      <alignment horizontal="center"/>
      <protection locked="0"/>
    </xf>
    <xf numFmtId="0" fontId="12" fillId="0" borderId="0" xfId="38" applyFont="1" applyAlignment="1" applyProtection="1">
      <alignment horizontal="left" wrapText="1"/>
      <protection locked="0"/>
    </xf>
    <xf numFmtId="0" fontId="19" fillId="0" borderId="0" xfId="38" applyAlignment="1" applyProtection="1">
      <alignment horizontal="left" vertical="top" wrapText="1"/>
      <protection locked="0"/>
    </xf>
    <xf numFmtId="0" fontId="12" fillId="0" borderId="0" xfId="38" quotePrefix="1" applyFont="1" applyAlignment="1" applyProtection="1">
      <alignment horizontal="center"/>
      <protection locked="0"/>
    </xf>
    <xf numFmtId="0" fontId="12" fillId="0" borderId="0" xfId="38" applyFont="1" applyAlignment="1" applyProtection="1">
      <alignment horizontal="center"/>
      <protection locked="0"/>
    </xf>
    <xf numFmtId="0" fontId="37" fillId="0" borderId="0" xfId="38" applyFont="1" applyAlignment="1">
      <alignment horizontal="center"/>
    </xf>
    <xf numFmtId="0" fontId="19" fillId="0" borderId="105" xfId="38" applyBorder="1" applyAlignment="1">
      <alignment horizontal="left"/>
    </xf>
    <xf numFmtId="0" fontId="19" fillId="0" borderId="104" xfId="38" applyBorder="1" applyAlignment="1">
      <alignment horizontal="left"/>
    </xf>
    <xf numFmtId="0" fontId="19" fillId="0" borderId="103" xfId="38" applyBorder="1" applyAlignment="1">
      <alignment horizontal="left"/>
    </xf>
    <xf numFmtId="0" fontId="19" fillId="0" borderId="11" xfId="38" applyBorder="1" applyAlignment="1">
      <alignment horizontal="left"/>
    </xf>
    <xf numFmtId="0" fontId="19" fillId="0" borderId="41" xfId="38" applyBorder="1" applyAlignment="1">
      <alignment horizontal="left"/>
    </xf>
    <xf numFmtId="0" fontId="19" fillId="0" borderId="94" xfId="38" applyBorder="1" applyAlignment="1">
      <alignment horizontal="left"/>
    </xf>
    <xf numFmtId="0" fontId="19" fillId="0" borderId="93" xfId="38" applyBorder="1" applyAlignment="1">
      <alignment horizontal="left"/>
    </xf>
    <xf numFmtId="0" fontId="19" fillId="0" borderId="95" xfId="38" applyBorder="1" applyAlignment="1">
      <alignment horizontal="left"/>
    </xf>
    <xf numFmtId="0" fontId="43" fillId="0" borderId="0" xfId="38" applyFont="1" applyAlignment="1">
      <alignment horizontal="left" wrapText="1"/>
    </xf>
    <xf numFmtId="0" fontId="47" fillId="0" borderId="0" xfId="38" applyFont="1" applyAlignment="1">
      <alignment horizontal="left" wrapText="1"/>
    </xf>
    <xf numFmtId="0" fontId="15" fillId="0" borderId="0" xfId="38" applyFont="1" applyAlignment="1">
      <alignment horizontal="center"/>
    </xf>
    <xf numFmtId="164" fontId="13" fillId="0" borderId="0" xfId="0" applyNumberFormat="1" applyFont="1" applyAlignment="1" applyProtection="1">
      <alignment horizontal="center"/>
      <protection locked="0"/>
    </xf>
    <xf numFmtId="0" fontId="15" fillId="0" borderId="0" xfId="0" applyFont="1" applyAlignment="1">
      <alignment horizontal="center"/>
    </xf>
    <xf numFmtId="0" fontId="15" fillId="0" borderId="0" xfId="0" quotePrefix="1" applyFont="1" applyAlignment="1">
      <alignment horizontal="center"/>
    </xf>
    <xf numFmtId="0" fontId="12" fillId="0" borderId="98" xfId="38" applyFont="1" applyBorder="1" applyAlignment="1">
      <alignment horizontal="center" wrapText="1"/>
    </xf>
    <xf numFmtId="0" fontId="12" fillId="0" borderId="102" xfId="38" applyFont="1" applyBorder="1" applyAlignment="1">
      <alignment horizontal="center" wrapText="1"/>
    </xf>
    <xf numFmtId="0" fontId="19" fillId="0" borderId="98" xfId="38" applyBorder="1" applyAlignment="1">
      <alignment horizontal="left" wrapText="1"/>
    </xf>
    <xf numFmtId="0" fontId="19" fillId="0" borderId="102" xfId="38" applyBorder="1" applyAlignment="1">
      <alignment horizontal="left" wrapText="1"/>
    </xf>
    <xf numFmtId="0" fontId="12" fillId="0" borderId="99" xfId="38" applyFont="1" applyBorder="1" applyAlignment="1">
      <alignment horizontal="center" wrapText="1"/>
    </xf>
    <xf numFmtId="0" fontId="12" fillId="0" borderId="99" xfId="38" applyFont="1" applyBorder="1" applyAlignment="1">
      <alignment horizontal="left"/>
    </xf>
    <xf numFmtId="0" fontId="19" fillId="0" borderId="0" xfId="38" applyAlignment="1">
      <alignment horizontal="right"/>
    </xf>
    <xf numFmtId="0" fontId="19" fillId="0" borderId="99" xfId="38" applyBorder="1" applyAlignment="1">
      <alignment horizontal="left" vertical="top"/>
    </xf>
    <xf numFmtId="0" fontId="12" fillId="0" borderId="93" xfId="38" applyFont="1" applyBorder="1" applyAlignment="1">
      <alignment horizontal="left"/>
    </xf>
    <xf numFmtId="0" fontId="19" fillId="0" borderId="98" xfId="38" applyBorder="1" applyAlignment="1">
      <alignment horizontal="left"/>
    </xf>
    <xf numFmtId="0" fontId="19" fillId="0" borderId="102" xfId="38" applyBorder="1" applyAlignment="1">
      <alignment horizontal="left"/>
    </xf>
    <xf numFmtId="0" fontId="19" fillId="0" borderId="99" xfId="38" applyBorder="1" applyAlignment="1">
      <alignment horizontal="left"/>
    </xf>
    <xf numFmtId="0" fontId="12" fillId="0" borderId="0" xfId="38" applyFont="1" applyAlignment="1">
      <alignment horizontal="center"/>
    </xf>
    <xf numFmtId="0" fontId="19" fillId="0" borderId="98" xfId="38" applyBorder="1" applyAlignment="1" applyProtection="1">
      <alignment horizontal="center"/>
      <protection locked="0"/>
    </xf>
    <xf numFmtId="0" fontId="19" fillId="0" borderId="99" xfId="38" applyBorder="1" applyAlignment="1" applyProtection="1">
      <alignment horizontal="center"/>
      <protection locked="0"/>
    </xf>
    <xf numFmtId="0" fontId="19" fillId="0" borderId="102" xfId="38" applyBorder="1" applyAlignment="1" applyProtection="1">
      <alignment horizontal="center"/>
      <protection locked="0"/>
    </xf>
    <xf numFmtId="39" fontId="19" fillId="0" borderId="98" xfId="38" applyNumberFormat="1" applyBorder="1" applyAlignment="1" applyProtection="1">
      <alignment horizontal="center"/>
      <protection locked="0"/>
    </xf>
    <xf numFmtId="39" fontId="19" fillId="0" borderId="102" xfId="38" applyNumberFormat="1" applyBorder="1" applyAlignment="1" applyProtection="1">
      <alignment horizontal="center"/>
      <protection locked="0"/>
    </xf>
    <xf numFmtId="4" fontId="19" fillId="0" borderId="0" xfId="38" applyNumberFormat="1" applyAlignment="1" applyProtection="1">
      <alignment horizontal="center"/>
      <protection locked="0"/>
    </xf>
    <xf numFmtId="0" fontId="15" fillId="0" borderId="0" xfId="38" quotePrefix="1" applyFont="1" applyAlignment="1" applyProtection="1">
      <alignment horizontal="center"/>
      <protection locked="0"/>
    </xf>
    <xf numFmtId="39" fontId="19" fillId="0" borderId="98" xfId="38" applyNumberFormat="1" applyBorder="1" applyAlignment="1">
      <alignment horizontal="center"/>
    </xf>
    <xf numFmtId="39" fontId="19" fillId="0" borderId="102" xfId="38" applyNumberFormat="1" applyBorder="1" applyAlignment="1">
      <alignment horizontal="center"/>
    </xf>
    <xf numFmtId="0" fontId="19" fillId="0" borderId="75" xfId="38" applyBorder="1" applyAlignment="1">
      <alignment horizontal="center"/>
    </xf>
    <xf numFmtId="0" fontId="12" fillId="0" borderId="23" xfId="38" applyFont="1" applyBorder="1" applyAlignment="1">
      <alignment horizontal="center"/>
    </xf>
    <xf numFmtId="0" fontId="12" fillId="0" borderId="76" xfId="38" applyFont="1" applyBorder="1" applyAlignment="1">
      <alignment horizontal="center"/>
    </xf>
    <xf numFmtId="0" fontId="12" fillId="0" borderId="21" xfId="38" applyFont="1" applyBorder="1" applyAlignment="1">
      <alignment horizontal="center"/>
    </xf>
    <xf numFmtId="0" fontId="51" fillId="0" borderId="0" xfId="5" quotePrefix="1" applyFont="1" applyAlignment="1">
      <alignment horizontal="center" textRotation="90"/>
    </xf>
    <xf numFmtId="0" fontId="50" fillId="0" borderId="12" xfId="5" applyFont="1" applyBorder="1" applyAlignment="1">
      <alignment horizontal="center"/>
    </xf>
    <xf numFmtId="164" fontId="19" fillId="0" borderId="0" xfId="0" applyNumberFormat="1" applyFont="1" applyAlignment="1" applyProtection="1">
      <alignment horizontal="left"/>
      <protection locked="0"/>
    </xf>
    <xf numFmtId="164" fontId="17" fillId="0" borderId="0" xfId="0" applyNumberFormat="1" applyFont="1" applyAlignment="1" applyProtection="1">
      <alignment horizontal="left"/>
      <protection locked="0"/>
    </xf>
    <xf numFmtId="164" fontId="19" fillId="0" borderId="0" xfId="0" applyNumberFormat="1" applyFont="1" applyAlignment="1" applyProtection="1">
      <alignment horizontal="left" wrapText="1"/>
      <protection locked="0"/>
    </xf>
    <xf numFmtId="0" fontId="39" fillId="0" borderId="0" xfId="38" applyFont="1" applyAlignment="1">
      <alignment horizontal="left" vertical="center" wrapText="1"/>
    </xf>
    <xf numFmtId="0" fontId="106" fillId="0" borderId="0" xfId="38" applyFont="1" applyAlignment="1">
      <alignment horizontal="left" wrapText="1"/>
    </xf>
    <xf numFmtId="0" fontId="19" fillId="0" borderId="0" xfId="38" applyAlignment="1">
      <alignment horizontal="left" vertical="top"/>
    </xf>
    <xf numFmtId="37" fontId="0" fillId="0" borderId="80" xfId="0" applyNumberFormat="1" applyBorder="1" applyAlignment="1" applyProtection="1">
      <alignment horizontal="center"/>
      <protection locked="0"/>
    </xf>
    <xf numFmtId="37" fontId="0" fillId="0" borderId="81" xfId="0" applyNumberFormat="1" applyBorder="1" applyAlignment="1" applyProtection="1">
      <alignment horizontal="center"/>
      <protection locked="0"/>
    </xf>
    <xf numFmtId="37" fontId="0" fillId="0" borderId="82" xfId="0" applyNumberFormat="1" applyBorder="1" applyAlignment="1" applyProtection="1">
      <alignment horizontal="center"/>
      <protection locked="0"/>
    </xf>
    <xf numFmtId="37" fontId="0" fillId="0" borderId="16" xfId="0" applyNumberFormat="1" applyBorder="1" applyAlignment="1" applyProtection="1">
      <alignment horizontal="center"/>
      <protection locked="0"/>
    </xf>
    <xf numFmtId="37" fontId="0" fillId="0" borderId="1" xfId="0" applyNumberFormat="1" applyBorder="1" applyAlignment="1" applyProtection="1">
      <alignment horizontal="center"/>
      <protection locked="0"/>
    </xf>
    <xf numFmtId="37" fontId="0" fillId="0" borderId="89" xfId="0" applyNumberFormat="1" applyBorder="1" applyAlignment="1" applyProtection="1">
      <alignment horizontal="center"/>
      <protection locked="0"/>
    </xf>
    <xf numFmtId="37" fontId="0" fillId="0" borderId="88" xfId="0" applyNumberFormat="1" applyBorder="1" applyAlignment="1" applyProtection="1">
      <alignment horizontal="center"/>
      <protection locked="0"/>
    </xf>
    <xf numFmtId="37" fontId="0" fillId="0" borderId="4" xfId="0" applyNumberFormat="1" applyBorder="1" applyAlignment="1" applyProtection="1">
      <alignment horizontal="center"/>
      <protection locked="0"/>
    </xf>
    <xf numFmtId="1" fontId="0" fillId="0" borderId="26" xfId="0" applyNumberFormat="1" applyBorder="1" applyAlignment="1" applyProtection="1">
      <alignment horizontal="center"/>
      <protection locked="0"/>
    </xf>
    <xf numFmtId="1" fontId="0" fillId="0" borderId="12" xfId="0" applyNumberFormat="1" applyBorder="1" applyAlignment="1" applyProtection="1">
      <alignment horizontal="center"/>
      <protection locked="0"/>
    </xf>
    <xf numFmtId="1" fontId="0" fillId="0" borderId="27" xfId="0" applyNumberFormat="1" applyBorder="1" applyAlignment="1" applyProtection="1">
      <alignment horizontal="center"/>
      <protection locked="0"/>
    </xf>
    <xf numFmtId="1" fontId="23" fillId="0" borderId="26" xfId="0" applyNumberFormat="1" applyFont="1" applyBorder="1" applyAlignment="1" applyProtection="1">
      <alignment horizontal="center"/>
      <protection locked="0"/>
    </xf>
    <xf numFmtId="1" fontId="23" fillId="0" borderId="12" xfId="0" applyNumberFormat="1" applyFont="1" applyBorder="1" applyAlignment="1" applyProtection="1">
      <alignment horizontal="center"/>
      <protection locked="0"/>
    </xf>
    <xf numFmtId="1" fontId="23" fillId="0" borderId="33" xfId="0" applyNumberFormat="1" applyFont="1" applyBorder="1" applyAlignment="1" applyProtection="1">
      <alignment horizontal="center"/>
      <protection locked="0"/>
    </xf>
    <xf numFmtId="1" fontId="0" fillId="0" borderId="33" xfId="0" applyNumberFormat="1" applyBorder="1" applyAlignment="1" applyProtection="1">
      <alignment horizontal="center"/>
      <protection locked="0"/>
    </xf>
    <xf numFmtId="1" fontId="0" fillId="0" borderId="16" xfId="0" applyNumberFormat="1" applyBorder="1" applyAlignment="1" applyProtection="1">
      <alignment horizontal="center"/>
      <protection locked="0"/>
    </xf>
    <xf numFmtId="1" fontId="0" fillId="0" borderId="1" xfId="0" applyNumberFormat="1" applyBorder="1" applyAlignment="1" applyProtection="1">
      <alignment horizontal="center"/>
      <protection locked="0"/>
    </xf>
    <xf numFmtId="1" fontId="0" fillId="0" borderId="89" xfId="0" applyNumberFormat="1" applyBorder="1" applyAlignment="1" applyProtection="1">
      <alignment horizontal="center"/>
      <protection locked="0"/>
    </xf>
    <xf numFmtId="1" fontId="0" fillId="0" borderId="4" xfId="0" applyNumberFormat="1" applyBorder="1" applyAlignment="1" applyProtection="1">
      <alignment horizontal="center"/>
      <protection locked="0"/>
    </xf>
    <xf numFmtId="37" fontId="0" fillId="0" borderId="26" xfId="0" applyNumberFormat="1" applyBorder="1" applyAlignment="1" applyProtection="1">
      <alignment horizontal="center"/>
      <protection locked="0"/>
    </xf>
    <xf numFmtId="37" fontId="0" fillId="0" borderId="12" xfId="0" applyNumberFormat="1" applyBorder="1" applyAlignment="1" applyProtection="1">
      <alignment horizontal="center"/>
      <protection locked="0"/>
    </xf>
    <xf numFmtId="37" fontId="0" fillId="0" borderId="27" xfId="0" applyNumberFormat="1" applyBorder="1" applyAlignment="1" applyProtection="1">
      <alignment horizontal="center"/>
      <protection locked="0"/>
    </xf>
    <xf numFmtId="37" fontId="0" fillId="0" borderId="33" xfId="0" applyNumberFormat="1" applyBorder="1" applyAlignment="1" applyProtection="1">
      <alignment horizontal="center"/>
      <protection locked="0"/>
    </xf>
    <xf numFmtId="1" fontId="0" fillId="0" borderId="80" xfId="0" applyNumberFormat="1" applyBorder="1" applyAlignment="1" applyProtection="1">
      <alignment horizontal="center"/>
      <protection locked="0"/>
    </xf>
    <xf numFmtId="1" fontId="0" fillId="0" borderId="81" xfId="0" applyNumberFormat="1" applyBorder="1" applyAlignment="1" applyProtection="1">
      <alignment horizontal="center"/>
      <protection locked="0"/>
    </xf>
    <xf numFmtId="1" fontId="0" fillId="0" borderId="88" xfId="0" applyNumberFormat="1" applyBorder="1" applyAlignment="1" applyProtection="1">
      <alignment horizontal="center"/>
      <protection locked="0"/>
    </xf>
    <xf numFmtId="0" fontId="12" fillId="0" borderId="31" xfId="0" applyFont="1" applyBorder="1" applyAlignment="1">
      <alignment horizontal="center"/>
    </xf>
    <xf numFmtId="1" fontId="0" fillId="0" borderId="32" xfId="0" applyNumberFormat="1" applyBorder="1" applyAlignment="1" applyProtection="1">
      <alignment horizontal="center"/>
      <protection locked="0"/>
    </xf>
    <xf numFmtId="37" fontId="0" fillId="0" borderId="42" xfId="0" applyNumberFormat="1" applyBorder="1" applyAlignment="1" applyProtection="1">
      <alignment horizontal="center"/>
      <protection locked="0"/>
    </xf>
    <xf numFmtId="37" fontId="0" fillId="0" borderId="24" xfId="0" applyNumberFormat="1" applyBorder="1" applyAlignment="1" applyProtection="1">
      <alignment horizontal="center"/>
      <protection locked="0"/>
    </xf>
    <xf numFmtId="37" fontId="0" fillId="0" borderId="40" xfId="0" applyNumberFormat="1" applyBorder="1" applyAlignment="1" applyProtection="1">
      <alignment horizontal="center"/>
      <protection locked="0"/>
    </xf>
    <xf numFmtId="37" fontId="0" fillId="0" borderId="31" xfId="0" applyNumberFormat="1" applyBorder="1" applyAlignment="1" applyProtection="1">
      <alignment horizontal="center"/>
      <protection locked="0"/>
    </xf>
    <xf numFmtId="37" fontId="0" fillId="0" borderId="0" xfId="0" applyNumberFormat="1" applyAlignment="1" applyProtection="1">
      <alignment horizontal="center"/>
      <protection locked="0"/>
    </xf>
    <xf numFmtId="37" fontId="0" fillId="0" borderId="5" xfId="0" applyNumberFormat="1" applyBorder="1" applyAlignment="1" applyProtection="1">
      <alignment horizontal="center"/>
      <protection locked="0"/>
    </xf>
    <xf numFmtId="37" fontId="0" fillId="0" borderId="19" xfId="0" applyNumberFormat="1" applyBorder="1" applyAlignment="1" applyProtection="1">
      <alignment horizontal="center"/>
      <protection locked="0"/>
    </xf>
    <xf numFmtId="15" fontId="15" fillId="0" borderId="0" xfId="0" applyNumberFormat="1" applyFont="1" applyAlignment="1">
      <alignment horizontal="center"/>
    </xf>
    <xf numFmtId="0" fontId="37" fillId="0" borderId="0" xfId="0" applyFont="1" applyAlignment="1">
      <alignment horizontal="center"/>
    </xf>
    <xf numFmtId="0" fontId="16" fillId="0" borderId="0" xfId="0" applyFont="1" applyAlignment="1">
      <alignment horizontal="center"/>
    </xf>
    <xf numFmtId="0" fontId="14" fillId="0" borderId="0" xfId="0" applyFont="1" applyAlignment="1">
      <alignment horizontal="center"/>
    </xf>
    <xf numFmtId="0" fontId="0" fillId="0" borderId="99" xfId="0" applyBorder="1" applyAlignment="1">
      <alignment horizontal="center"/>
    </xf>
    <xf numFmtId="0" fontId="12" fillId="0" borderId="0" xfId="0" quotePrefix="1" applyFont="1" applyAlignment="1">
      <alignment horizontal="center"/>
    </xf>
    <xf numFmtId="0" fontId="124" fillId="0" borderId="0" xfId="0" applyFont="1" applyAlignment="1">
      <alignment horizontal="left" wrapText="1"/>
    </xf>
    <xf numFmtId="0" fontId="78" fillId="0" borderId="93" xfId="0" applyFont="1" applyBorder="1" applyAlignment="1">
      <alignment horizontal="left"/>
    </xf>
    <xf numFmtId="0" fontId="78" fillId="0" borderId="99" xfId="0" applyFont="1" applyBorder="1" applyAlignment="1">
      <alignment horizontal="center"/>
    </xf>
    <xf numFmtId="0" fontId="78" fillId="0" borderId="99" xfId="0" applyFont="1" applyBorder="1" applyAlignment="1">
      <alignment horizontal="left"/>
    </xf>
    <xf numFmtId="0" fontId="12" fillId="0" borderId="98" xfId="38" applyFont="1" applyBorder="1" applyAlignment="1">
      <alignment horizontal="center"/>
    </xf>
    <xf numFmtId="0" fontId="12" fillId="0" borderId="99" xfId="38" applyFont="1" applyBorder="1" applyAlignment="1">
      <alignment horizontal="center"/>
    </xf>
    <xf numFmtId="0" fontId="12" fillId="0" borderId="98" xfId="38" applyFont="1" applyBorder="1" applyAlignment="1">
      <alignment horizontal="left" wrapText="1"/>
    </xf>
    <xf numFmtId="0" fontId="12" fillId="0" borderId="99" xfId="38" applyFont="1" applyBorder="1" applyAlignment="1">
      <alignment horizontal="left" wrapText="1"/>
    </xf>
    <xf numFmtId="0" fontId="47" fillId="0" borderId="0" xfId="38" applyFont="1" applyAlignment="1">
      <alignment horizontal="center" wrapText="1"/>
    </xf>
    <xf numFmtId="0" fontId="47" fillId="0" borderId="0" xfId="38" applyFont="1" applyAlignment="1">
      <alignment horizontal="center"/>
    </xf>
    <xf numFmtId="0" fontId="12" fillId="0" borderId="98" xfId="38" applyFont="1" applyBorder="1" applyAlignment="1">
      <alignment horizontal="right"/>
    </xf>
    <xf numFmtId="0" fontId="12" fillId="0" borderId="99" xfId="38" applyFont="1" applyBorder="1" applyAlignment="1">
      <alignment horizontal="right"/>
    </xf>
    <xf numFmtId="0" fontId="109" fillId="0" borderId="98" xfId="38" applyFont="1" applyBorder="1" applyAlignment="1">
      <alignment horizontal="right" wrapText="1"/>
    </xf>
    <xf numFmtId="0" fontId="109" fillId="0" borderId="99" xfId="38" applyFont="1" applyBorder="1" applyAlignment="1">
      <alignment horizontal="right" wrapText="1"/>
    </xf>
    <xf numFmtId="0" fontId="12" fillId="0" borderId="0" xfId="38" quotePrefix="1" applyFont="1" applyAlignment="1">
      <alignment horizontal="center"/>
    </xf>
    <xf numFmtId="0" fontId="25" fillId="0" borderId="98" xfId="38" applyFont="1" applyBorder="1" applyAlignment="1">
      <alignment horizontal="left" wrapText="1"/>
    </xf>
    <xf numFmtId="0" fontId="25" fillId="0" borderId="123" xfId="38" applyFont="1" applyBorder="1" applyAlignment="1">
      <alignment horizontal="left" wrapText="1"/>
    </xf>
    <xf numFmtId="0" fontId="25" fillId="0" borderId="99" xfId="38" applyFont="1" applyBorder="1" applyAlignment="1">
      <alignment horizontal="left" wrapText="1"/>
    </xf>
    <xf numFmtId="0" fontId="25" fillId="0" borderId="102" xfId="38" applyFont="1" applyBorder="1" applyAlignment="1">
      <alignment horizontal="left" wrapText="1"/>
    </xf>
    <xf numFmtId="0" fontId="25" fillId="0" borderId="104" xfId="38" applyFont="1" applyBorder="1" applyAlignment="1">
      <alignment horizontal="left" wrapText="1"/>
    </xf>
    <xf numFmtId="0" fontId="25" fillId="0" borderId="124" xfId="38" applyFont="1" applyBorder="1" applyAlignment="1">
      <alignment horizontal="left" wrapText="1"/>
    </xf>
    <xf numFmtId="10" fontId="128" fillId="0" borderId="98" xfId="38" applyNumberFormat="1" applyFont="1" applyBorder="1" applyAlignment="1">
      <alignment horizontal="left" shrinkToFit="1"/>
    </xf>
    <xf numFmtId="10" fontId="128" fillId="0" borderId="99" xfId="38" applyNumberFormat="1" applyFont="1" applyBorder="1" applyAlignment="1">
      <alignment horizontal="left" shrinkToFit="1"/>
    </xf>
    <xf numFmtId="10" fontId="128" fillId="0" borderId="102" xfId="38" applyNumberFormat="1" applyFont="1" applyBorder="1" applyAlignment="1">
      <alignment horizontal="left" shrinkToFit="1"/>
    </xf>
    <xf numFmtId="10" fontId="128" fillId="0" borderId="98" xfId="38" applyNumberFormat="1" applyFont="1" applyBorder="1" applyAlignment="1">
      <alignment horizontal="left" wrapText="1" shrinkToFit="1"/>
    </xf>
    <xf numFmtId="10" fontId="128" fillId="0" borderId="99" xfId="38" applyNumberFormat="1" applyFont="1" applyBorder="1" applyAlignment="1">
      <alignment horizontal="left" wrapText="1" shrinkToFit="1"/>
    </xf>
    <xf numFmtId="10" fontId="128" fillId="0" borderId="102" xfId="38" applyNumberFormat="1" applyFont="1" applyBorder="1" applyAlignment="1">
      <alignment horizontal="left" wrapText="1" shrinkToFit="1"/>
    </xf>
    <xf numFmtId="0" fontId="19" fillId="0" borderId="123" xfId="38" applyBorder="1" applyAlignment="1">
      <alignment horizontal="left" wrapText="1"/>
    </xf>
    <xf numFmtId="10" fontId="112" fillId="0" borderId="98" xfId="38" applyNumberFormat="1" applyFont="1" applyBorder="1" applyAlignment="1">
      <alignment horizontal="left" shrinkToFit="1"/>
    </xf>
    <xf numFmtId="10" fontId="112" fillId="0" borderId="99" xfId="38" applyNumberFormat="1" applyFont="1" applyBorder="1" applyAlignment="1">
      <alignment horizontal="left" shrinkToFit="1"/>
    </xf>
    <xf numFmtId="10" fontId="112" fillId="0" borderId="102" xfId="38" applyNumberFormat="1" applyFont="1" applyBorder="1" applyAlignment="1">
      <alignment horizontal="left" shrinkToFit="1"/>
    </xf>
    <xf numFmtId="0" fontId="19" fillId="0" borderId="0" xfId="38" applyAlignment="1">
      <alignment horizontal="left" wrapText="1" indent="6"/>
    </xf>
    <xf numFmtId="0" fontId="19" fillId="0" borderId="0" xfId="38" applyAlignment="1">
      <alignment horizontal="left" wrapText="1" indent="3"/>
    </xf>
    <xf numFmtId="0" fontId="19" fillId="0" borderId="0" xfId="38" applyAlignment="1">
      <alignment horizontal="left" wrapText="1" indent="8"/>
    </xf>
    <xf numFmtId="10" fontId="19" fillId="0" borderId="98" xfId="38" applyNumberFormat="1" applyBorder="1" applyAlignment="1">
      <alignment horizontal="left" wrapText="1"/>
    </xf>
    <xf numFmtId="10" fontId="19" fillId="0" borderId="0" xfId="38" applyNumberFormat="1" applyAlignment="1">
      <alignment horizontal="left" vertical="center" wrapText="1"/>
    </xf>
    <xf numFmtId="10" fontId="19" fillId="0" borderId="0" xfId="38" applyNumberFormat="1" applyAlignment="1">
      <alignment horizontal="left"/>
    </xf>
    <xf numFmtId="0" fontId="112" fillId="0" borderId="0" xfId="38" applyFont="1" applyAlignment="1">
      <alignment horizontal="left" wrapText="1"/>
    </xf>
    <xf numFmtId="0" fontId="19" fillId="0" borderId="0" xfId="38" applyAlignment="1">
      <alignment horizontal="left" vertical="center" wrapText="1" indent="1"/>
    </xf>
    <xf numFmtId="0" fontId="19" fillId="0" borderId="0" xfId="38" applyAlignment="1">
      <alignment horizontal="left" wrapText="1" indent="7"/>
    </xf>
    <xf numFmtId="0" fontId="25" fillId="0" borderId="0" xfId="38" applyFont="1" applyAlignment="1">
      <alignment horizontal="left" wrapText="1" indent="6"/>
    </xf>
    <xf numFmtId="0" fontId="25" fillId="0" borderId="0" xfId="38" applyFont="1" applyAlignment="1">
      <alignment horizontal="left" wrapText="1" indent="1"/>
    </xf>
    <xf numFmtId="0" fontId="25" fillId="0" borderId="0" xfId="38" applyFont="1" applyAlignment="1">
      <alignment horizontal="left" wrapText="1" indent="2"/>
    </xf>
    <xf numFmtId="0" fontId="25" fillId="0" borderId="0" xfId="38" applyFont="1" applyAlignment="1">
      <alignment horizontal="left" wrapText="1"/>
    </xf>
    <xf numFmtId="0" fontId="25" fillId="0" borderId="113" xfId="38" applyFont="1" applyBorder="1" applyAlignment="1">
      <alignment horizontal="left" wrapText="1"/>
    </xf>
    <xf numFmtId="0" fontId="25" fillId="0" borderId="114" xfId="38" applyFont="1" applyBorder="1" applyAlignment="1">
      <alignment horizontal="left" wrapText="1"/>
    </xf>
    <xf numFmtId="0" fontId="25" fillId="0" borderId="115" xfId="38" applyFont="1" applyBorder="1" applyAlignment="1">
      <alignment horizontal="left" wrapText="1"/>
    </xf>
    <xf numFmtId="0" fontId="25" fillId="0" borderId="106" xfId="38" applyFont="1" applyBorder="1" applyAlignment="1">
      <alignment horizontal="left" wrapText="1"/>
    </xf>
    <xf numFmtId="0" fontId="25" fillId="0" borderId="107" xfId="38" applyFont="1" applyBorder="1" applyAlignment="1">
      <alignment horizontal="left" wrapText="1"/>
    </xf>
    <xf numFmtId="0" fontId="25" fillId="0" borderId="116" xfId="38" applyFont="1" applyBorder="1" applyAlignment="1">
      <alignment horizontal="left" wrapText="1"/>
    </xf>
    <xf numFmtId="0" fontId="25" fillId="0" borderId="0" xfId="38" applyFont="1" applyAlignment="1">
      <alignment horizontal="left" wrapText="1" indent="10"/>
    </xf>
    <xf numFmtId="10" fontId="128" fillId="0" borderId="107" xfId="38" applyNumberFormat="1" applyFont="1" applyBorder="1" applyAlignment="1">
      <alignment horizontal="left" shrinkToFit="1"/>
    </xf>
    <xf numFmtId="10" fontId="128" fillId="0" borderId="110" xfId="38" applyNumberFormat="1" applyFont="1" applyBorder="1" applyAlignment="1">
      <alignment horizontal="left" shrinkToFit="1"/>
    </xf>
    <xf numFmtId="10" fontId="128" fillId="0" borderId="106" xfId="38" applyNumberFormat="1" applyFont="1" applyBorder="1" applyAlignment="1">
      <alignment horizontal="left" shrinkToFit="1"/>
    </xf>
    <xf numFmtId="0" fontId="25" fillId="0" borderId="110" xfId="38" applyFont="1" applyBorder="1" applyAlignment="1">
      <alignment horizontal="left" wrapText="1"/>
    </xf>
    <xf numFmtId="0" fontId="25" fillId="0" borderId="108" xfId="38" applyFont="1" applyBorder="1" applyAlignment="1">
      <alignment horizontal="left" wrapText="1"/>
    </xf>
    <xf numFmtId="0" fontId="25" fillId="0" borderId="109" xfId="38" applyFont="1" applyBorder="1" applyAlignment="1">
      <alignment horizontal="left" wrapText="1"/>
    </xf>
    <xf numFmtId="0" fontId="25" fillId="0" borderId="111" xfId="38" applyFont="1" applyBorder="1" applyAlignment="1">
      <alignment horizontal="left" wrapText="1"/>
    </xf>
    <xf numFmtId="0" fontId="47" fillId="0" borderId="0" xfId="38" applyFont="1" applyAlignment="1">
      <alignment horizontal="left"/>
    </xf>
    <xf numFmtId="0" fontId="25" fillId="0" borderId="0" xfId="38" applyFont="1" applyAlignment="1">
      <alignment horizontal="left" wrapText="1" indent="4"/>
    </xf>
    <xf numFmtId="0" fontId="25" fillId="0" borderId="0" xfId="38" applyFont="1" applyAlignment="1">
      <alignment horizontal="left" wrapText="1" indent="8"/>
    </xf>
    <xf numFmtId="0" fontId="109" fillId="0" borderId="98" xfId="38" applyFont="1" applyBorder="1" applyAlignment="1">
      <alignment horizontal="left" wrapText="1"/>
    </xf>
    <xf numFmtId="0" fontId="109" fillId="0" borderId="99" xfId="38" applyFont="1" applyBorder="1" applyAlignment="1">
      <alignment horizontal="left" wrapText="1"/>
    </xf>
    <xf numFmtId="0" fontId="19" fillId="0" borderId="100" xfId="38" applyBorder="1" applyAlignment="1">
      <alignment horizontal="left"/>
    </xf>
    <xf numFmtId="0" fontId="19" fillId="0" borderId="125" xfId="38" applyBorder="1" applyAlignment="1">
      <alignment horizontal="left"/>
    </xf>
    <xf numFmtId="0" fontId="19" fillId="0" borderId="100" xfId="38" applyBorder="1" applyAlignment="1">
      <alignment horizontal="left" wrapText="1"/>
    </xf>
    <xf numFmtId="0" fontId="16" fillId="0" borderId="0" xfId="38" applyFont="1" applyAlignment="1">
      <alignment horizontal="center"/>
    </xf>
    <xf numFmtId="0" fontId="20" fillId="0" borderId="0" xfId="38" applyFont="1" applyAlignment="1">
      <alignment horizontal="center"/>
    </xf>
    <xf numFmtId="0" fontId="95" fillId="0" borderId="0" xfId="38" applyFont="1" applyAlignment="1">
      <alignment horizontal="left" wrapText="1"/>
    </xf>
    <xf numFmtId="0" fontId="12" fillId="0" borderId="0" xfId="38" applyFont="1" applyAlignment="1" applyProtection="1">
      <alignment horizontal="center" wrapText="1"/>
      <protection locked="0"/>
    </xf>
    <xf numFmtId="0" fontId="16" fillId="0" borderId="0" xfId="38" applyFont="1" applyAlignment="1">
      <alignment horizontal="left" vertical="center" wrapText="1"/>
    </xf>
    <xf numFmtId="0" fontId="16" fillId="0" borderId="0" xfId="38" applyFont="1" applyAlignment="1" applyProtection="1">
      <alignment horizontal="left" wrapText="1"/>
      <protection locked="0"/>
    </xf>
    <xf numFmtId="0" fontId="12" fillId="0" borderId="93" xfId="38" applyFont="1" applyBorder="1" applyAlignment="1">
      <alignment horizontal="left" wrapText="1"/>
    </xf>
    <xf numFmtId="0" fontId="67" fillId="0" borderId="12" xfId="0" applyFont="1" applyBorder="1" applyAlignment="1">
      <alignment horizontal="center"/>
    </xf>
    <xf numFmtId="0" fontId="166" fillId="0" borderId="0" xfId="0" applyFont="1" applyAlignment="1">
      <alignment horizontal="left" indent="1"/>
    </xf>
    <xf numFmtId="0" fontId="55" fillId="9" borderId="0" xfId="0" applyFont="1" applyFill="1" applyAlignment="1">
      <alignment horizontal="center"/>
    </xf>
    <xf numFmtId="0" fontId="67" fillId="0" borderId="0" xfId="0" applyFont="1" applyAlignment="1">
      <alignment horizontal="center"/>
    </xf>
    <xf numFmtId="0" fontId="15" fillId="0" borderId="0" xfId="0" applyFont="1" applyAlignment="1" applyProtection="1">
      <alignment horizontal="center" vertical="top" wrapText="1"/>
      <protection locked="0"/>
    </xf>
    <xf numFmtId="0" fontId="15" fillId="0" borderId="1" xfId="0" applyFont="1" applyBorder="1" applyAlignment="1" applyProtection="1">
      <alignment horizontal="center" vertical="top" wrapText="1"/>
      <protection locked="0"/>
    </xf>
    <xf numFmtId="49" fontId="15" fillId="0" borderId="0" xfId="0" applyNumberFormat="1" applyFont="1" applyAlignment="1">
      <alignment horizontal="center"/>
    </xf>
    <xf numFmtId="0" fontId="26" fillId="0" borderId="0" xfId="0" applyFont="1" applyAlignment="1">
      <alignment horizontal="center" vertical="center"/>
    </xf>
    <xf numFmtId="0" fontId="12" fillId="0" borderId="1" xfId="0" applyFont="1" applyBorder="1" applyAlignment="1" applyProtection="1">
      <alignment horizontal="center"/>
      <protection locked="0"/>
    </xf>
    <xf numFmtId="0" fontId="0" fillId="0" borderId="1" xfId="0" applyBorder="1" applyProtection="1">
      <protection locked="0"/>
    </xf>
    <xf numFmtId="0" fontId="15" fillId="0" borderId="26" xfId="0" applyFont="1" applyBorder="1" applyAlignment="1" applyProtection="1">
      <alignment horizontal="right"/>
      <protection locked="0"/>
    </xf>
    <xf numFmtId="0" fontId="15" fillId="0" borderId="27" xfId="0" applyFont="1" applyBorder="1" applyAlignment="1" applyProtection="1">
      <alignment horizontal="right"/>
      <protection locked="0"/>
    </xf>
    <xf numFmtId="39" fontId="15" fillId="2" borderId="77" xfId="6" applyFont="1" applyFill="1" applyBorder="1" applyAlignment="1" applyProtection="1">
      <alignment horizontal="center" vertical="center" wrapText="1"/>
      <protection locked="0"/>
    </xf>
    <xf numFmtId="39" fontId="15" fillId="0" borderId="74" xfId="6" applyFont="1" applyBorder="1" applyAlignment="1" applyProtection="1">
      <alignment horizontal="center" vertical="center" wrapText="1"/>
      <protection locked="0"/>
    </xf>
    <xf numFmtId="39" fontId="15" fillId="2" borderId="78" xfId="6" applyFont="1" applyFill="1" applyBorder="1" applyAlignment="1" applyProtection="1">
      <alignment vertical="center"/>
      <protection locked="0"/>
    </xf>
    <xf numFmtId="39" fontId="15" fillId="0" borderId="51" xfId="6" applyFont="1" applyBorder="1" applyAlignment="1" applyProtection="1">
      <alignment vertical="center"/>
      <protection locked="0"/>
    </xf>
    <xf numFmtId="0" fontId="19" fillId="0" borderId="41" xfId="0" applyFont="1" applyBorder="1" applyAlignment="1">
      <alignment horizontal="center" textRotation="90"/>
    </xf>
    <xf numFmtId="0" fontId="0" fillId="0" borderId="41" xfId="0" applyBorder="1" applyAlignment="1">
      <alignment horizontal="center" textRotation="90"/>
    </xf>
  </cellXfs>
  <cellStyles count="239">
    <cellStyle name="Comma 2" xfId="232" xr:uid="{645B4116-FA94-42B3-AA39-4DD97276C4C4}"/>
    <cellStyle name="Comma 3" xfId="235" xr:uid="{690EE0FC-CCCF-4B4C-99B1-18D87747DEC9}"/>
    <cellStyle name="Currency [0] 2" xfId="32" xr:uid="{00000000-0005-0000-0000-000000000000}"/>
    <cellStyle name="Currency [0] 2 2" xfId="33" xr:uid="{00000000-0005-0000-0000-000001000000}"/>
    <cellStyle name="Currency 10" xfId="211" xr:uid="{00000000-0005-0000-0000-000002000000}"/>
    <cellStyle name="Currency 11" xfId="212" xr:uid="{00000000-0005-0000-0000-000003000000}"/>
    <cellStyle name="Currency 12" xfId="213" xr:uid="{00000000-0005-0000-0000-000004000000}"/>
    <cellStyle name="Currency 13" xfId="214" xr:uid="{00000000-0005-0000-0000-000005000000}"/>
    <cellStyle name="Currency 14" xfId="215" xr:uid="{00000000-0005-0000-0000-000006000000}"/>
    <cellStyle name="Currency 15" xfId="216" xr:uid="{00000000-0005-0000-0000-000007000000}"/>
    <cellStyle name="Currency 16" xfId="217" xr:uid="{00000000-0005-0000-0000-000008000000}"/>
    <cellStyle name="Currency 17" xfId="218" xr:uid="{00000000-0005-0000-0000-000009000000}"/>
    <cellStyle name="Currency 18" xfId="219" xr:uid="{00000000-0005-0000-0000-00000A000000}"/>
    <cellStyle name="Currency 19" xfId="220" xr:uid="{00000000-0005-0000-0000-00000B000000}"/>
    <cellStyle name="Currency 2" xfId="34" xr:uid="{00000000-0005-0000-0000-00000C000000}"/>
    <cellStyle name="Currency 2 2" xfId="35" xr:uid="{00000000-0005-0000-0000-00000D000000}"/>
    <cellStyle name="Currency 20" xfId="221" xr:uid="{00000000-0005-0000-0000-00000E000000}"/>
    <cellStyle name="Currency 21" xfId="222" xr:uid="{00000000-0005-0000-0000-00000F000000}"/>
    <cellStyle name="Currency 22" xfId="223" xr:uid="{00000000-0005-0000-0000-000010000000}"/>
    <cellStyle name="Currency 23" xfId="224" xr:uid="{00000000-0005-0000-0000-000011000000}"/>
    <cellStyle name="Currency 24" xfId="225" xr:uid="{00000000-0005-0000-0000-000012000000}"/>
    <cellStyle name="Currency 25" xfId="226" xr:uid="{00000000-0005-0000-0000-000013000000}"/>
    <cellStyle name="Currency 26" xfId="227" xr:uid="{00000000-0005-0000-0000-000014000000}"/>
    <cellStyle name="Currency 27" xfId="228" xr:uid="{00000000-0005-0000-0000-000015000000}"/>
    <cellStyle name="Currency 28" xfId="229" xr:uid="{00000000-0005-0000-0000-000016000000}"/>
    <cellStyle name="Currency 29" xfId="230" xr:uid="{00000000-0005-0000-0000-000017000000}"/>
    <cellStyle name="Currency 3" xfId="204" xr:uid="{00000000-0005-0000-0000-000018000000}"/>
    <cellStyle name="Currency 30" xfId="231" xr:uid="{00000000-0005-0000-0000-000019000000}"/>
    <cellStyle name="Currency 31" xfId="236" xr:uid="{7674A506-4A13-4138-ACA1-493CDB5C856F}"/>
    <cellStyle name="Currency 4" xfId="205" xr:uid="{00000000-0005-0000-0000-00001A000000}"/>
    <cellStyle name="Currency 5" xfId="206" xr:uid="{00000000-0005-0000-0000-00001B000000}"/>
    <cellStyle name="Currency 6" xfId="207" xr:uid="{00000000-0005-0000-0000-00001C000000}"/>
    <cellStyle name="Currency 7" xfId="208" xr:uid="{00000000-0005-0000-0000-00001D000000}"/>
    <cellStyle name="Currency 8" xfId="209" xr:uid="{00000000-0005-0000-0000-00001E000000}"/>
    <cellStyle name="Currency 9" xfId="210" xr:uid="{00000000-0005-0000-0000-00001F000000}"/>
    <cellStyle name="Hyperlink" xfId="12" builtinId="8"/>
    <cellStyle name="Hyperlink 2" xfId="36" xr:uid="{00000000-0005-0000-0000-000021000000}"/>
    <cellStyle name="Hyperlink 3" xfId="37" xr:uid="{00000000-0005-0000-0000-000022000000}"/>
    <cellStyle name="Normal" xfId="0" builtinId="0"/>
    <cellStyle name="Normal 10" xfId="234" xr:uid="{5CF3D188-C5BA-4FCF-AAB4-3942EDC11F70}"/>
    <cellStyle name="Normal 10 2" xfId="238" xr:uid="{A24A6F72-A48D-4D28-80F7-1D25C384788B}"/>
    <cellStyle name="Normal 2" xfId="1" xr:uid="{00000000-0005-0000-0000-000024000000}"/>
    <cellStyle name="Normal 2 2" xfId="2" xr:uid="{00000000-0005-0000-0000-000025000000}"/>
    <cellStyle name="Normal 2 2 2" xfId="3" xr:uid="{00000000-0005-0000-0000-000026000000}"/>
    <cellStyle name="Normal 2 3" xfId="4" xr:uid="{00000000-0005-0000-0000-000027000000}"/>
    <cellStyle name="Normal 2 4" xfId="25" xr:uid="{00000000-0005-0000-0000-000028000000}"/>
    <cellStyle name="Normal 2 4 2" xfId="30" xr:uid="{00000000-0005-0000-0000-000029000000}"/>
    <cellStyle name="Normal 2 5" xfId="38" xr:uid="{00000000-0005-0000-0000-00002A000000}"/>
    <cellStyle name="Normal 3" xfId="5" xr:uid="{00000000-0005-0000-0000-00002B000000}"/>
    <cellStyle name="Normal 3 10" xfId="42" xr:uid="{00000000-0005-0000-0000-00002C000000}"/>
    <cellStyle name="Normal 3 11" xfId="201" xr:uid="{00000000-0005-0000-0000-00002D000000}"/>
    <cellStyle name="Normal 3 2" xfId="14" xr:uid="{00000000-0005-0000-0000-00002E000000}"/>
    <cellStyle name="Normal 3 2 2" xfId="28" xr:uid="{00000000-0005-0000-0000-00002F000000}"/>
    <cellStyle name="Normal 3 2 3" xfId="24" xr:uid="{00000000-0005-0000-0000-000030000000}"/>
    <cellStyle name="Normal 3 2 3 2" xfId="43" xr:uid="{00000000-0005-0000-0000-000031000000}"/>
    <cellStyle name="Normal 3 2 3 2 2" xfId="44" xr:uid="{00000000-0005-0000-0000-000032000000}"/>
    <cellStyle name="Normal 3 2 3 2 2 2" xfId="45" xr:uid="{00000000-0005-0000-0000-000033000000}"/>
    <cellStyle name="Normal 3 2 3 2 3" xfId="46" xr:uid="{00000000-0005-0000-0000-000034000000}"/>
    <cellStyle name="Normal 3 2 3 2 3 2" xfId="47" xr:uid="{00000000-0005-0000-0000-000035000000}"/>
    <cellStyle name="Normal 3 2 3 2 4" xfId="48" xr:uid="{00000000-0005-0000-0000-000036000000}"/>
    <cellStyle name="Normal 3 2 3 3" xfId="49" xr:uid="{00000000-0005-0000-0000-000037000000}"/>
    <cellStyle name="Normal 3 2 3 3 2" xfId="50" xr:uid="{00000000-0005-0000-0000-000038000000}"/>
    <cellStyle name="Normal 3 2 3 4" xfId="51" xr:uid="{00000000-0005-0000-0000-000039000000}"/>
    <cellStyle name="Normal 3 2 3 4 2" xfId="52" xr:uid="{00000000-0005-0000-0000-00003A000000}"/>
    <cellStyle name="Normal 3 2 3 5" xfId="53" xr:uid="{00000000-0005-0000-0000-00003B000000}"/>
    <cellStyle name="Normal 3 2 4" xfId="20" xr:uid="{00000000-0005-0000-0000-00003C000000}"/>
    <cellStyle name="Normal 3 2 4 2" xfId="54" xr:uid="{00000000-0005-0000-0000-00003D000000}"/>
    <cellStyle name="Normal 3 2 4 2 2" xfId="55" xr:uid="{00000000-0005-0000-0000-00003E000000}"/>
    <cellStyle name="Normal 3 2 4 2 2 2" xfId="56" xr:uid="{00000000-0005-0000-0000-00003F000000}"/>
    <cellStyle name="Normal 3 2 4 2 3" xfId="57" xr:uid="{00000000-0005-0000-0000-000040000000}"/>
    <cellStyle name="Normal 3 2 4 2 3 2" xfId="58" xr:uid="{00000000-0005-0000-0000-000041000000}"/>
    <cellStyle name="Normal 3 2 4 2 4" xfId="59" xr:uid="{00000000-0005-0000-0000-000042000000}"/>
    <cellStyle name="Normal 3 2 4 3" xfId="60" xr:uid="{00000000-0005-0000-0000-000043000000}"/>
    <cellStyle name="Normal 3 2 4 3 2" xfId="61" xr:uid="{00000000-0005-0000-0000-000044000000}"/>
    <cellStyle name="Normal 3 2 4 4" xfId="62" xr:uid="{00000000-0005-0000-0000-000045000000}"/>
    <cellStyle name="Normal 3 2 4 4 2" xfId="63" xr:uid="{00000000-0005-0000-0000-000046000000}"/>
    <cellStyle name="Normal 3 2 4 5" xfId="64" xr:uid="{00000000-0005-0000-0000-000047000000}"/>
    <cellStyle name="Normal 3 2 5" xfId="39" xr:uid="{00000000-0005-0000-0000-000048000000}"/>
    <cellStyle name="Normal 3 2 5 2" xfId="65" xr:uid="{00000000-0005-0000-0000-000049000000}"/>
    <cellStyle name="Normal 3 2 5 2 2" xfId="66" xr:uid="{00000000-0005-0000-0000-00004A000000}"/>
    <cellStyle name="Normal 3 2 5 3" xfId="67" xr:uid="{00000000-0005-0000-0000-00004B000000}"/>
    <cellStyle name="Normal 3 2 5 3 2" xfId="68" xr:uid="{00000000-0005-0000-0000-00004C000000}"/>
    <cellStyle name="Normal 3 2 5 4" xfId="69" xr:uid="{00000000-0005-0000-0000-00004D000000}"/>
    <cellStyle name="Normal 3 2 6" xfId="70" xr:uid="{00000000-0005-0000-0000-00004E000000}"/>
    <cellStyle name="Normal 3 2 6 2" xfId="71" xr:uid="{00000000-0005-0000-0000-00004F000000}"/>
    <cellStyle name="Normal 3 2 7" xfId="72" xr:uid="{00000000-0005-0000-0000-000050000000}"/>
    <cellStyle name="Normal 3 2 7 2" xfId="73" xr:uid="{00000000-0005-0000-0000-000051000000}"/>
    <cellStyle name="Normal 3 2 8" xfId="74" xr:uid="{00000000-0005-0000-0000-000052000000}"/>
    <cellStyle name="Normal 3 2 9" xfId="202" xr:uid="{00000000-0005-0000-0000-000053000000}"/>
    <cellStyle name="Normal 3 3" xfId="26" xr:uid="{00000000-0005-0000-0000-000054000000}"/>
    <cellStyle name="Normal 3 3 2" xfId="29" xr:uid="{00000000-0005-0000-0000-000055000000}"/>
    <cellStyle name="Normal 3 3 2 2" xfId="75" xr:uid="{00000000-0005-0000-0000-000056000000}"/>
    <cellStyle name="Normal 3 3 2 2 2" xfId="76" xr:uid="{00000000-0005-0000-0000-000057000000}"/>
    <cellStyle name="Normal 3 3 2 2 2 2" xfId="77" xr:uid="{00000000-0005-0000-0000-000058000000}"/>
    <cellStyle name="Normal 3 3 2 2 3" xfId="78" xr:uid="{00000000-0005-0000-0000-000059000000}"/>
    <cellStyle name="Normal 3 3 2 2 3 2" xfId="79" xr:uid="{00000000-0005-0000-0000-00005A000000}"/>
    <cellStyle name="Normal 3 3 2 2 4" xfId="80" xr:uid="{00000000-0005-0000-0000-00005B000000}"/>
    <cellStyle name="Normal 3 3 2 3" xfId="81" xr:uid="{00000000-0005-0000-0000-00005C000000}"/>
    <cellStyle name="Normal 3 3 2 3 2" xfId="82" xr:uid="{00000000-0005-0000-0000-00005D000000}"/>
    <cellStyle name="Normal 3 3 2 4" xfId="83" xr:uid="{00000000-0005-0000-0000-00005E000000}"/>
    <cellStyle name="Normal 3 3 2 4 2" xfId="84" xr:uid="{00000000-0005-0000-0000-00005F000000}"/>
    <cellStyle name="Normal 3 3 2 5" xfId="85" xr:uid="{00000000-0005-0000-0000-000060000000}"/>
    <cellStyle name="Normal 3 3 3" xfId="86" xr:uid="{00000000-0005-0000-0000-000061000000}"/>
    <cellStyle name="Normal 3 3 3 2" xfId="87" xr:uid="{00000000-0005-0000-0000-000062000000}"/>
    <cellStyle name="Normal 3 3 3 2 2" xfId="88" xr:uid="{00000000-0005-0000-0000-000063000000}"/>
    <cellStyle name="Normal 3 3 3 3" xfId="89" xr:uid="{00000000-0005-0000-0000-000064000000}"/>
    <cellStyle name="Normal 3 3 3 3 2" xfId="90" xr:uid="{00000000-0005-0000-0000-000065000000}"/>
    <cellStyle name="Normal 3 3 3 4" xfId="91" xr:uid="{00000000-0005-0000-0000-000066000000}"/>
    <cellStyle name="Normal 3 3 4" xfId="92" xr:uid="{00000000-0005-0000-0000-000067000000}"/>
    <cellStyle name="Normal 3 3 4 2" xfId="93" xr:uid="{00000000-0005-0000-0000-000068000000}"/>
    <cellStyle name="Normal 3 3 5" xfId="94" xr:uid="{00000000-0005-0000-0000-000069000000}"/>
    <cellStyle name="Normal 3 3 5 2" xfId="95" xr:uid="{00000000-0005-0000-0000-00006A000000}"/>
    <cellStyle name="Normal 3 3 6" xfId="96" xr:uid="{00000000-0005-0000-0000-00006B000000}"/>
    <cellStyle name="Normal 3 4" xfId="27" xr:uid="{00000000-0005-0000-0000-00006C000000}"/>
    <cellStyle name="Normal 3 4 2" xfId="97" xr:uid="{00000000-0005-0000-0000-00006D000000}"/>
    <cellStyle name="Normal 3 4 2 2" xfId="98" xr:uid="{00000000-0005-0000-0000-00006E000000}"/>
    <cellStyle name="Normal 3 4 2 2 2" xfId="99" xr:uid="{00000000-0005-0000-0000-00006F000000}"/>
    <cellStyle name="Normal 3 4 2 3" xfId="100" xr:uid="{00000000-0005-0000-0000-000070000000}"/>
    <cellStyle name="Normal 3 4 2 3 2" xfId="101" xr:uid="{00000000-0005-0000-0000-000071000000}"/>
    <cellStyle name="Normal 3 4 2 4" xfId="102" xr:uid="{00000000-0005-0000-0000-000072000000}"/>
    <cellStyle name="Normal 3 4 3" xfId="103" xr:uid="{00000000-0005-0000-0000-000073000000}"/>
    <cellStyle name="Normal 3 4 3 2" xfId="104" xr:uid="{00000000-0005-0000-0000-000074000000}"/>
    <cellStyle name="Normal 3 4 4" xfId="105" xr:uid="{00000000-0005-0000-0000-000075000000}"/>
    <cellStyle name="Normal 3 4 4 2" xfId="106" xr:uid="{00000000-0005-0000-0000-000076000000}"/>
    <cellStyle name="Normal 3 4 5" xfId="107" xr:uid="{00000000-0005-0000-0000-000077000000}"/>
    <cellStyle name="Normal 3 5" xfId="21" xr:uid="{00000000-0005-0000-0000-000078000000}"/>
    <cellStyle name="Normal 3 5 2" xfId="108" xr:uid="{00000000-0005-0000-0000-000079000000}"/>
    <cellStyle name="Normal 3 5 2 2" xfId="109" xr:uid="{00000000-0005-0000-0000-00007A000000}"/>
    <cellStyle name="Normal 3 5 2 2 2" xfId="110" xr:uid="{00000000-0005-0000-0000-00007B000000}"/>
    <cellStyle name="Normal 3 5 2 3" xfId="111" xr:uid="{00000000-0005-0000-0000-00007C000000}"/>
    <cellStyle name="Normal 3 5 2 3 2" xfId="112" xr:uid="{00000000-0005-0000-0000-00007D000000}"/>
    <cellStyle name="Normal 3 5 2 4" xfId="113" xr:uid="{00000000-0005-0000-0000-00007E000000}"/>
    <cellStyle name="Normal 3 5 3" xfId="114" xr:uid="{00000000-0005-0000-0000-00007F000000}"/>
    <cellStyle name="Normal 3 5 3 2" xfId="115" xr:uid="{00000000-0005-0000-0000-000080000000}"/>
    <cellStyle name="Normal 3 5 4" xfId="116" xr:uid="{00000000-0005-0000-0000-000081000000}"/>
    <cellStyle name="Normal 3 5 4 2" xfId="117" xr:uid="{00000000-0005-0000-0000-000082000000}"/>
    <cellStyle name="Normal 3 5 5" xfId="118" xr:uid="{00000000-0005-0000-0000-000083000000}"/>
    <cellStyle name="Normal 3 6" xfId="17" xr:uid="{00000000-0005-0000-0000-000084000000}"/>
    <cellStyle name="Normal 3 6 2" xfId="119" xr:uid="{00000000-0005-0000-0000-000085000000}"/>
    <cellStyle name="Normal 3 6 2 2" xfId="120" xr:uid="{00000000-0005-0000-0000-000086000000}"/>
    <cellStyle name="Normal 3 6 2 2 2" xfId="121" xr:uid="{00000000-0005-0000-0000-000087000000}"/>
    <cellStyle name="Normal 3 6 2 3" xfId="122" xr:uid="{00000000-0005-0000-0000-000088000000}"/>
    <cellStyle name="Normal 3 6 2 3 2" xfId="123" xr:uid="{00000000-0005-0000-0000-000089000000}"/>
    <cellStyle name="Normal 3 6 2 4" xfId="124" xr:uid="{00000000-0005-0000-0000-00008A000000}"/>
    <cellStyle name="Normal 3 6 3" xfId="125" xr:uid="{00000000-0005-0000-0000-00008B000000}"/>
    <cellStyle name="Normal 3 6 3 2" xfId="126" xr:uid="{00000000-0005-0000-0000-00008C000000}"/>
    <cellStyle name="Normal 3 6 4" xfId="127" xr:uid="{00000000-0005-0000-0000-00008D000000}"/>
    <cellStyle name="Normal 3 6 4 2" xfId="128" xr:uid="{00000000-0005-0000-0000-00008E000000}"/>
    <cellStyle name="Normal 3 6 5" xfId="129" xr:uid="{00000000-0005-0000-0000-00008F000000}"/>
    <cellStyle name="Normal 3 7" xfId="31" xr:uid="{00000000-0005-0000-0000-000090000000}"/>
    <cellStyle name="Normal 3 7 2" xfId="130" xr:uid="{00000000-0005-0000-0000-000091000000}"/>
    <cellStyle name="Normal 3 7 2 2" xfId="131" xr:uid="{00000000-0005-0000-0000-000092000000}"/>
    <cellStyle name="Normal 3 7 3" xfId="132" xr:uid="{00000000-0005-0000-0000-000093000000}"/>
    <cellStyle name="Normal 3 7 3 2" xfId="133" xr:uid="{00000000-0005-0000-0000-000094000000}"/>
    <cellStyle name="Normal 3 7 4" xfId="134" xr:uid="{00000000-0005-0000-0000-000095000000}"/>
    <cellStyle name="Normal 3 8" xfId="135" xr:uid="{00000000-0005-0000-0000-000096000000}"/>
    <cellStyle name="Normal 3 8 2" xfId="136" xr:uid="{00000000-0005-0000-0000-000097000000}"/>
    <cellStyle name="Normal 3 9" xfId="137" xr:uid="{00000000-0005-0000-0000-000098000000}"/>
    <cellStyle name="Normal 3 9 2" xfId="138" xr:uid="{00000000-0005-0000-0000-000099000000}"/>
    <cellStyle name="Normal 4" xfId="9" xr:uid="{00000000-0005-0000-0000-00009A000000}"/>
    <cellStyle name="Normal 5" xfId="10" xr:uid="{00000000-0005-0000-0000-00009B000000}"/>
    <cellStyle name="Normal 5 2" xfId="11" xr:uid="{00000000-0005-0000-0000-00009C000000}"/>
    <cellStyle name="Normal 5 3" xfId="22" xr:uid="{00000000-0005-0000-0000-00009D000000}"/>
    <cellStyle name="Normal 5 3 2" xfId="139" xr:uid="{00000000-0005-0000-0000-00009E000000}"/>
    <cellStyle name="Normal 5 3 2 2" xfId="140" xr:uid="{00000000-0005-0000-0000-00009F000000}"/>
    <cellStyle name="Normal 5 3 2 2 2" xfId="141" xr:uid="{00000000-0005-0000-0000-0000A0000000}"/>
    <cellStyle name="Normal 5 3 2 3" xfId="142" xr:uid="{00000000-0005-0000-0000-0000A1000000}"/>
    <cellStyle name="Normal 5 3 2 3 2" xfId="143" xr:uid="{00000000-0005-0000-0000-0000A2000000}"/>
    <cellStyle name="Normal 5 3 2 4" xfId="144" xr:uid="{00000000-0005-0000-0000-0000A3000000}"/>
    <cellStyle name="Normal 5 3 3" xfId="145" xr:uid="{00000000-0005-0000-0000-0000A4000000}"/>
    <cellStyle name="Normal 5 3 3 2" xfId="146" xr:uid="{00000000-0005-0000-0000-0000A5000000}"/>
    <cellStyle name="Normal 5 3 4" xfId="147" xr:uid="{00000000-0005-0000-0000-0000A6000000}"/>
    <cellStyle name="Normal 5 3 4 2" xfId="148" xr:uid="{00000000-0005-0000-0000-0000A7000000}"/>
    <cellStyle name="Normal 5 3 5" xfId="149" xr:uid="{00000000-0005-0000-0000-0000A8000000}"/>
    <cellStyle name="Normal 5 4" xfId="18" xr:uid="{00000000-0005-0000-0000-0000A9000000}"/>
    <cellStyle name="Normal 5 4 2" xfId="150" xr:uid="{00000000-0005-0000-0000-0000AA000000}"/>
    <cellStyle name="Normal 5 4 2 2" xfId="151" xr:uid="{00000000-0005-0000-0000-0000AB000000}"/>
    <cellStyle name="Normal 5 4 2 2 2" xfId="152" xr:uid="{00000000-0005-0000-0000-0000AC000000}"/>
    <cellStyle name="Normal 5 4 2 3" xfId="153" xr:uid="{00000000-0005-0000-0000-0000AD000000}"/>
    <cellStyle name="Normal 5 4 2 3 2" xfId="154" xr:uid="{00000000-0005-0000-0000-0000AE000000}"/>
    <cellStyle name="Normal 5 4 2 4" xfId="155" xr:uid="{00000000-0005-0000-0000-0000AF000000}"/>
    <cellStyle name="Normal 5 4 3" xfId="156" xr:uid="{00000000-0005-0000-0000-0000B0000000}"/>
    <cellStyle name="Normal 5 4 3 2" xfId="157" xr:uid="{00000000-0005-0000-0000-0000B1000000}"/>
    <cellStyle name="Normal 5 4 4" xfId="158" xr:uid="{00000000-0005-0000-0000-0000B2000000}"/>
    <cellStyle name="Normal 5 4 4 2" xfId="159" xr:uid="{00000000-0005-0000-0000-0000B3000000}"/>
    <cellStyle name="Normal 5 4 5" xfId="160" xr:uid="{00000000-0005-0000-0000-0000B4000000}"/>
    <cellStyle name="Normal 5 5" xfId="40" xr:uid="{00000000-0005-0000-0000-0000B5000000}"/>
    <cellStyle name="Normal 5 5 2" xfId="161" xr:uid="{00000000-0005-0000-0000-0000B6000000}"/>
    <cellStyle name="Normal 5 5 2 2" xfId="162" xr:uid="{00000000-0005-0000-0000-0000B7000000}"/>
    <cellStyle name="Normal 5 5 3" xfId="163" xr:uid="{00000000-0005-0000-0000-0000B8000000}"/>
    <cellStyle name="Normal 5 5 3 2" xfId="164" xr:uid="{00000000-0005-0000-0000-0000B9000000}"/>
    <cellStyle name="Normal 5 5 4" xfId="165" xr:uid="{00000000-0005-0000-0000-0000BA000000}"/>
    <cellStyle name="Normal 5 6" xfId="166" xr:uid="{00000000-0005-0000-0000-0000BB000000}"/>
    <cellStyle name="Normal 5 6 2" xfId="167" xr:uid="{00000000-0005-0000-0000-0000BC000000}"/>
    <cellStyle name="Normal 5 7" xfId="168" xr:uid="{00000000-0005-0000-0000-0000BD000000}"/>
    <cellStyle name="Normal 5 7 2" xfId="169" xr:uid="{00000000-0005-0000-0000-0000BE000000}"/>
    <cellStyle name="Normal 5 8" xfId="170" xr:uid="{00000000-0005-0000-0000-0000BF000000}"/>
    <cellStyle name="Normal 5 9" xfId="203" xr:uid="{00000000-0005-0000-0000-0000C0000000}"/>
    <cellStyle name="Normal 6" xfId="13" xr:uid="{00000000-0005-0000-0000-0000C1000000}"/>
    <cellStyle name="Normal 6 2" xfId="23" xr:uid="{00000000-0005-0000-0000-0000C2000000}"/>
    <cellStyle name="Normal 6 2 2" xfId="171" xr:uid="{00000000-0005-0000-0000-0000C3000000}"/>
    <cellStyle name="Normal 6 2 2 2" xfId="172" xr:uid="{00000000-0005-0000-0000-0000C4000000}"/>
    <cellStyle name="Normal 6 2 2 2 2" xfId="173" xr:uid="{00000000-0005-0000-0000-0000C5000000}"/>
    <cellStyle name="Normal 6 2 2 3" xfId="174" xr:uid="{00000000-0005-0000-0000-0000C6000000}"/>
    <cellStyle name="Normal 6 2 2 3 2" xfId="175" xr:uid="{00000000-0005-0000-0000-0000C7000000}"/>
    <cellStyle name="Normal 6 2 2 4" xfId="176" xr:uid="{00000000-0005-0000-0000-0000C8000000}"/>
    <cellStyle name="Normal 6 2 3" xfId="177" xr:uid="{00000000-0005-0000-0000-0000C9000000}"/>
    <cellStyle name="Normal 6 2 3 2" xfId="178" xr:uid="{00000000-0005-0000-0000-0000CA000000}"/>
    <cellStyle name="Normal 6 2 4" xfId="179" xr:uid="{00000000-0005-0000-0000-0000CB000000}"/>
    <cellStyle name="Normal 6 2 4 2" xfId="180" xr:uid="{00000000-0005-0000-0000-0000CC000000}"/>
    <cellStyle name="Normal 6 2 5" xfId="181" xr:uid="{00000000-0005-0000-0000-0000CD000000}"/>
    <cellStyle name="Normal 6 3" xfId="19" xr:uid="{00000000-0005-0000-0000-0000CE000000}"/>
    <cellStyle name="Normal 6 3 2" xfId="182" xr:uid="{00000000-0005-0000-0000-0000CF000000}"/>
    <cellStyle name="Normal 6 3 2 2" xfId="183" xr:uid="{00000000-0005-0000-0000-0000D0000000}"/>
    <cellStyle name="Normal 6 3 2 2 2" xfId="184" xr:uid="{00000000-0005-0000-0000-0000D1000000}"/>
    <cellStyle name="Normal 6 3 2 3" xfId="185" xr:uid="{00000000-0005-0000-0000-0000D2000000}"/>
    <cellStyle name="Normal 6 3 2 3 2" xfId="186" xr:uid="{00000000-0005-0000-0000-0000D3000000}"/>
    <cellStyle name="Normal 6 3 2 4" xfId="187" xr:uid="{00000000-0005-0000-0000-0000D4000000}"/>
    <cellStyle name="Normal 6 3 3" xfId="188" xr:uid="{00000000-0005-0000-0000-0000D5000000}"/>
    <cellStyle name="Normal 6 3 3 2" xfId="189" xr:uid="{00000000-0005-0000-0000-0000D6000000}"/>
    <cellStyle name="Normal 6 3 4" xfId="190" xr:uid="{00000000-0005-0000-0000-0000D7000000}"/>
    <cellStyle name="Normal 6 3 4 2" xfId="191" xr:uid="{00000000-0005-0000-0000-0000D8000000}"/>
    <cellStyle name="Normal 6 3 5" xfId="192" xr:uid="{00000000-0005-0000-0000-0000D9000000}"/>
    <cellStyle name="Normal 6 4" xfId="41" xr:uid="{00000000-0005-0000-0000-0000DA000000}"/>
    <cellStyle name="Normal 6 5" xfId="193" xr:uid="{00000000-0005-0000-0000-0000DB000000}"/>
    <cellStyle name="Normal 6 5 2" xfId="194" xr:uid="{00000000-0005-0000-0000-0000DC000000}"/>
    <cellStyle name="Normal 6 5 2 2" xfId="195" xr:uid="{00000000-0005-0000-0000-0000DD000000}"/>
    <cellStyle name="Normal 6 5 3" xfId="196" xr:uid="{00000000-0005-0000-0000-0000DE000000}"/>
    <cellStyle name="Normal 6 5 3 2" xfId="197" xr:uid="{00000000-0005-0000-0000-0000DF000000}"/>
    <cellStyle name="Normal 6 5 4" xfId="198" xr:uid="{00000000-0005-0000-0000-0000E0000000}"/>
    <cellStyle name="Normal 7" xfId="15" xr:uid="{00000000-0005-0000-0000-0000E1000000}"/>
    <cellStyle name="Normal 8" xfId="16" xr:uid="{00000000-0005-0000-0000-0000E2000000}"/>
    <cellStyle name="Normal 9" xfId="199" xr:uid="{00000000-0005-0000-0000-0000E3000000}"/>
    <cellStyle name="Normal 9 2" xfId="200" xr:uid="{00000000-0005-0000-0000-0000E4000000}"/>
    <cellStyle name="Normal_Afr" xfId="6" xr:uid="{00000000-0005-0000-0000-0000E5000000}"/>
    <cellStyle name="Normal_Depreciation Schedule" xfId="7" xr:uid="{00000000-0005-0000-0000-0000E6000000}"/>
    <cellStyle name="Normal_Depreciation Schedule - Enterprise" xfId="8" xr:uid="{00000000-0005-0000-0000-0000E7000000}"/>
    <cellStyle name="Percent 2" xfId="233" xr:uid="{262B657E-06AD-4A22-AC1E-6D4EA98CB68B}"/>
    <cellStyle name="Percent 3" xfId="237" xr:uid="{3352CAFE-103D-460C-B2BE-FFE933AB6CED}"/>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calcChain" Target="calcChain.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externalLink" Target="externalLinks/externalLink12.xml"/><Relationship Id="rId16" Type="http://schemas.openxmlformats.org/officeDocument/2006/relationships/worksheet" Target="worksheets/sheet16.xml"/><Relationship Id="rId107" Type="http://schemas.openxmlformats.org/officeDocument/2006/relationships/externalLink" Target="externalLinks/externalLink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externalLink" Target="externalLinks/externalLink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externalLink" Target="externalLinks/externalLink13.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externalLink" Target="externalLinks/externalLink3.xml"/><Relationship Id="rId108" Type="http://schemas.openxmlformats.org/officeDocument/2006/relationships/externalLink" Target="externalLinks/externalLink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externalLink" Target="externalLinks/externalLink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externalLink" Target="externalLinks/externalLink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externalLink" Target="externalLinks/externalLink10.xml"/><Relationship Id="rId115" Type="http://schemas.openxmlformats.org/officeDocument/2006/relationships/styles" Target="styles.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externalLink" Target="externalLinks/externalLink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externalLink" Target="externalLinks/externalLink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externalLink" Target="externalLinks/externalLink6.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165125</xdr:colOff>
      <xdr:row>20</xdr:row>
      <xdr:rowOff>192433</xdr:rowOff>
    </xdr:from>
    <xdr:to>
      <xdr:col>1</xdr:col>
      <xdr:colOff>511298</xdr:colOff>
      <xdr:row>21</xdr:row>
      <xdr:rowOff>188406</xdr:rowOff>
    </xdr:to>
    <xdr:sp macro="" textlink="">
      <xdr:nvSpPr>
        <xdr:cNvPr id="2" name="Left Arrow 1">
          <a:extLst>
            <a:ext uri="{FF2B5EF4-FFF2-40B4-BE49-F238E27FC236}">
              <a16:creationId xmlns:a16="http://schemas.microsoft.com/office/drawing/2014/main" id="{9A69B269-0878-4276-838D-786D35742931}"/>
            </a:ext>
          </a:extLst>
        </xdr:cNvPr>
        <xdr:cNvSpPr/>
      </xdr:nvSpPr>
      <xdr:spPr bwMode="auto">
        <a:xfrm rot="509661">
          <a:off x="346100" y="4478683"/>
          <a:ext cx="346173" cy="186473"/>
        </a:xfrm>
        <a:prstGeom prst="leftArrow">
          <a:avLst/>
        </a:prstGeom>
        <a:solidFill>
          <a:schemeClr val="tx2">
            <a:lumMod val="40000"/>
            <a:lumOff val="60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b="1" cap="none" spc="0">
            <a:ln w="18000">
              <a:solidFill>
                <a:schemeClr val="accent2">
                  <a:satMod val="140000"/>
                </a:schemeClr>
              </a:solidFill>
              <a:prstDash val="solid"/>
              <a:miter lim="800000"/>
            </a:ln>
            <a:solidFill>
              <a:schemeClr val="accent2"/>
            </a:solidFill>
            <a:effectLst>
              <a:outerShdw blurRad="25500" dist="23000" dir="7020000" algn="tl">
                <a:srgbClr val="000000">
                  <a:alpha val="50000"/>
                </a:srgbClr>
              </a:outerShdw>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142877</xdr:colOff>
      <xdr:row>0</xdr:row>
      <xdr:rowOff>85726</xdr:rowOff>
    </xdr:from>
    <xdr:to>
      <xdr:col>0</xdr:col>
      <xdr:colOff>1088690</xdr:colOff>
      <xdr:row>4</xdr:row>
      <xdr:rowOff>19050</xdr:rowOff>
    </xdr:to>
    <xdr:pic>
      <xdr:nvPicPr>
        <xdr:cNvPr id="4" name="Picture 3">
          <a:extLst>
            <a:ext uri="{FF2B5EF4-FFF2-40B4-BE49-F238E27FC236}">
              <a16:creationId xmlns:a16="http://schemas.microsoft.com/office/drawing/2014/main" id="{40C59D8C-2F55-4139-853B-6845859C52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7" y="85726"/>
          <a:ext cx="945813" cy="933449"/>
        </a:xfrm>
        <a:prstGeom prst="rect">
          <a:avLst/>
        </a:prstGeom>
      </xdr:spPr>
    </xdr:pic>
    <xdr:clientData/>
  </xdr:twoCellAnchor>
  <xdr:twoCellAnchor editAs="oneCell">
    <xdr:from>
      <xdr:col>3</xdr:col>
      <xdr:colOff>581026</xdr:colOff>
      <xdr:row>20</xdr:row>
      <xdr:rowOff>0</xdr:rowOff>
    </xdr:from>
    <xdr:to>
      <xdr:col>7</xdr:col>
      <xdr:colOff>381001</xdr:colOff>
      <xdr:row>28</xdr:row>
      <xdr:rowOff>1019175</xdr:rowOff>
    </xdr:to>
    <xdr:pic>
      <xdr:nvPicPr>
        <xdr:cNvPr id="5" name="Picture 4">
          <a:extLst>
            <a:ext uri="{FF2B5EF4-FFF2-40B4-BE49-F238E27FC236}">
              <a16:creationId xmlns:a16="http://schemas.microsoft.com/office/drawing/2014/main" id="{A9001A0B-0867-4FEF-8F73-4C6DEB97C9B7}"/>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095626" y="6943725"/>
          <a:ext cx="2495550" cy="24574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14</xdr:col>
      <xdr:colOff>552450</xdr:colOff>
      <xdr:row>49</xdr:row>
      <xdr:rowOff>85725</xdr:rowOff>
    </xdr:from>
    <xdr:to>
      <xdr:col>15</xdr:col>
      <xdr:colOff>590550</xdr:colOff>
      <xdr:row>50</xdr:row>
      <xdr:rowOff>85725</xdr:rowOff>
    </xdr:to>
    <xdr:cxnSp macro="">
      <xdr:nvCxnSpPr>
        <xdr:cNvPr id="3" name="Straight Arrow Connector 2">
          <a:extLst>
            <a:ext uri="{FF2B5EF4-FFF2-40B4-BE49-F238E27FC236}">
              <a16:creationId xmlns:a16="http://schemas.microsoft.com/office/drawing/2014/main" id="{8B760D32-BE0A-DF37-8C36-7D0DC4BA9087}"/>
            </a:ext>
          </a:extLst>
        </xdr:cNvPr>
        <xdr:cNvCxnSpPr/>
      </xdr:nvCxnSpPr>
      <xdr:spPr bwMode="auto">
        <a:xfrm flipH="1">
          <a:off x="8362950" y="10029825"/>
          <a:ext cx="647700" cy="161925"/>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5</xdr:row>
      <xdr:rowOff>9525</xdr:rowOff>
    </xdr:from>
    <xdr:to>
      <xdr:col>3</xdr:col>
      <xdr:colOff>962025</xdr:colOff>
      <xdr:row>6</xdr:row>
      <xdr:rowOff>76200</xdr:rowOff>
    </xdr:to>
    <xdr:sp macro="" textlink="">
      <xdr:nvSpPr>
        <xdr:cNvPr id="2" name="Callout: Down Arrow 1">
          <a:extLst>
            <a:ext uri="{FF2B5EF4-FFF2-40B4-BE49-F238E27FC236}">
              <a16:creationId xmlns:a16="http://schemas.microsoft.com/office/drawing/2014/main" id="{00000000-0008-0000-5100-000002000000}"/>
            </a:ext>
          </a:extLst>
        </xdr:cNvPr>
        <xdr:cNvSpPr/>
      </xdr:nvSpPr>
      <xdr:spPr bwMode="auto">
        <a:xfrm>
          <a:off x="4895850" y="1038225"/>
          <a:ext cx="962025" cy="228600"/>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twoCellAnchor>
    <xdr:from>
      <xdr:col>5</xdr:col>
      <xdr:colOff>0</xdr:colOff>
      <xdr:row>5</xdr:row>
      <xdr:rowOff>0</xdr:rowOff>
    </xdr:from>
    <xdr:to>
      <xdr:col>5</xdr:col>
      <xdr:colOff>1104900</xdr:colOff>
      <xdr:row>6</xdr:row>
      <xdr:rowOff>57150</xdr:rowOff>
    </xdr:to>
    <xdr:sp macro="" textlink="">
      <xdr:nvSpPr>
        <xdr:cNvPr id="7" name="Callout: Down Arrow 6">
          <a:extLst>
            <a:ext uri="{FF2B5EF4-FFF2-40B4-BE49-F238E27FC236}">
              <a16:creationId xmlns:a16="http://schemas.microsoft.com/office/drawing/2014/main" id="{00000000-0008-0000-5100-000007000000}"/>
            </a:ext>
          </a:extLst>
        </xdr:cNvPr>
        <xdr:cNvSpPr/>
      </xdr:nvSpPr>
      <xdr:spPr bwMode="auto">
        <a:xfrm>
          <a:off x="6981825" y="1028700"/>
          <a:ext cx="1104900" cy="219075"/>
        </a:xfrm>
        <a:prstGeom prst="downArrowCallout">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Auto</a:t>
          </a:r>
        </a:p>
      </xdr:txBody>
    </xdr:sp>
    <xdr:clientData/>
  </xdr:twoCellAnchor>
  <xdr:twoCellAnchor>
    <xdr:from>
      <xdr:col>6</xdr:col>
      <xdr:colOff>0</xdr:colOff>
      <xdr:row>5</xdr:row>
      <xdr:rowOff>0</xdr:rowOff>
    </xdr:from>
    <xdr:to>
      <xdr:col>6</xdr:col>
      <xdr:colOff>1104900</xdr:colOff>
      <xdr:row>6</xdr:row>
      <xdr:rowOff>57150</xdr:rowOff>
    </xdr:to>
    <xdr:sp macro="" textlink="">
      <xdr:nvSpPr>
        <xdr:cNvPr id="8" name="Callout: Down Arrow 7">
          <a:extLst>
            <a:ext uri="{FF2B5EF4-FFF2-40B4-BE49-F238E27FC236}">
              <a16:creationId xmlns:a16="http://schemas.microsoft.com/office/drawing/2014/main" id="{00000000-0008-0000-5100-000008000000}"/>
            </a:ext>
          </a:extLst>
        </xdr:cNvPr>
        <xdr:cNvSpPr/>
      </xdr:nvSpPr>
      <xdr:spPr bwMode="auto">
        <a:xfrm>
          <a:off x="8096250" y="1028700"/>
          <a:ext cx="1104900" cy="219075"/>
        </a:xfrm>
        <a:prstGeom prst="downArrowCallout">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Auto</a:t>
          </a:r>
        </a:p>
      </xdr:txBody>
    </xdr:sp>
    <xdr:clientData/>
  </xdr:twoCellAnchor>
  <xdr:twoCellAnchor>
    <xdr:from>
      <xdr:col>7</xdr:col>
      <xdr:colOff>0</xdr:colOff>
      <xdr:row>5</xdr:row>
      <xdr:rowOff>0</xdr:rowOff>
    </xdr:from>
    <xdr:to>
      <xdr:col>7</xdr:col>
      <xdr:colOff>1104900</xdr:colOff>
      <xdr:row>6</xdr:row>
      <xdr:rowOff>57150</xdr:rowOff>
    </xdr:to>
    <xdr:sp macro="" textlink="">
      <xdr:nvSpPr>
        <xdr:cNvPr id="9" name="Callout: Down Arrow 8">
          <a:extLst>
            <a:ext uri="{FF2B5EF4-FFF2-40B4-BE49-F238E27FC236}">
              <a16:creationId xmlns:a16="http://schemas.microsoft.com/office/drawing/2014/main" id="{00000000-0008-0000-5100-000009000000}"/>
            </a:ext>
          </a:extLst>
        </xdr:cNvPr>
        <xdr:cNvSpPr/>
      </xdr:nvSpPr>
      <xdr:spPr bwMode="auto">
        <a:xfrm>
          <a:off x="9210675" y="1028700"/>
          <a:ext cx="1104900" cy="219075"/>
        </a:xfrm>
        <a:prstGeom prst="downArrowCallout">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Auto</a:t>
          </a:r>
        </a:p>
      </xdr:txBody>
    </xdr:sp>
    <xdr:clientData/>
  </xdr:twoCellAnchor>
  <xdr:twoCellAnchor>
    <xdr:from>
      <xdr:col>8</xdr:col>
      <xdr:colOff>0</xdr:colOff>
      <xdr:row>5</xdr:row>
      <xdr:rowOff>0</xdr:rowOff>
    </xdr:from>
    <xdr:to>
      <xdr:col>8</xdr:col>
      <xdr:colOff>1104900</xdr:colOff>
      <xdr:row>6</xdr:row>
      <xdr:rowOff>57150</xdr:rowOff>
    </xdr:to>
    <xdr:sp macro="" textlink="">
      <xdr:nvSpPr>
        <xdr:cNvPr id="10" name="Callout: Down Arrow 9">
          <a:extLst>
            <a:ext uri="{FF2B5EF4-FFF2-40B4-BE49-F238E27FC236}">
              <a16:creationId xmlns:a16="http://schemas.microsoft.com/office/drawing/2014/main" id="{00000000-0008-0000-5100-00000A000000}"/>
            </a:ext>
          </a:extLst>
        </xdr:cNvPr>
        <xdr:cNvSpPr/>
      </xdr:nvSpPr>
      <xdr:spPr bwMode="auto">
        <a:xfrm>
          <a:off x="10325100" y="1028700"/>
          <a:ext cx="1104900" cy="219075"/>
        </a:xfrm>
        <a:prstGeom prst="downArrowCallout">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Auto</a:t>
          </a:r>
        </a:p>
      </xdr:txBody>
    </xdr:sp>
    <xdr:clientData/>
  </xdr:twoCellAnchor>
  <xdr:twoCellAnchor>
    <xdr:from>
      <xdr:col>4</xdr:col>
      <xdr:colOff>1</xdr:colOff>
      <xdr:row>5</xdr:row>
      <xdr:rowOff>9525</xdr:rowOff>
    </xdr:from>
    <xdr:to>
      <xdr:col>5</xdr:col>
      <xdr:colOff>9526</xdr:colOff>
      <xdr:row>6</xdr:row>
      <xdr:rowOff>66675</xdr:rowOff>
    </xdr:to>
    <xdr:sp macro="" textlink="">
      <xdr:nvSpPr>
        <xdr:cNvPr id="14" name="Callout: Down Arrow 13">
          <a:extLst>
            <a:ext uri="{FF2B5EF4-FFF2-40B4-BE49-F238E27FC236}">
              <a16:creationId xmlns:a16="http://schemas.microsoft.com/office/drawing/2014/main" id="{00000000-0008-0000-5100-00000E000000}"/>
            </a:ext>
          </a:extLst>
        </xdr:cNvPr>
        <xdr:cNvSpPr/>
      </xdr:nvSpPr>
      <xdr:spPr bwMode="auto">
        <a:xfrm>
          <a:off x="5867401" y="1038225"/>
          <a:ext cx="1123950" cy="219075"/>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twoCellAnchor>
    <xdr:from>
      <xdr:col>9</xdr:col>
      <xdr:colOff>0</xdr:colOff>
      <xdr:row>5</xdr:row>
      <xdr:rowOff>0</xdr:rowOff>
    </xdr:from>
    <xdr:to>
      <xdr:col>9</xdr:col>
      <xdr:colOff>1085850</xdr:colOff>
      <xdr:row>6</xdr:row>
      <xdr:rowOff>66675</xdr:rowOff>
    </xdr:to>
    <xdr:sp macro="" textlink="">
      <xdr:nvSpPr>
        <xdr:cNvPr id="15" name="Callout: Down Arrow 14">
          <a:extLst>
            <a:ext uri="{FF2B5EF4-FFF2-40B4-BE49-F238E27FC236}">
              <a16:creationId xmlns:a16="http://schemas.microsoft.com/office/drawing/2014/main" id="{00000000-0008-0000-5100-00000F000000}"/>
            </a:ext>
          </a:extLst>
        </xdr:cNvPr>
        <xdr:cNvSpPr/>
      </xdr:nvSpPr>
      <xdr:spPr bwMode="auto">
        <a:xfrm>
          <a:off x="11439525" y="1028700"/>
          <a:ext cx="1085850" cy="228600"/>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twoCellAnchor>
    <xdr:from>
      <xdr:col>10</xdr:col>
      <xdr:colOff>0</xdr:colOff>
      <xdr:row>5</xdr:row>
      <xdr:rowOff>9524</xdr:rowOff>
    </xdr:from>
    <xdr:to>
      <xdr:col>11</xdr:col>
      <xdr:colOff>9525</xdr:colOff>
      <xdr:row>6</xdr:row>
      <xdr:rowOff>66674</xdr:rowOff>
    </xdr:to>
    <xdr:sp macro="" textlink="">
      <xdr:nvSpPr>
        <xdr:cNvPr id="16" name="Callout: Down Arrow 15">
          <a:extLst>
            <a:ext uri="{FF2B5EF4-FFF2-40B4-BE49-F238E27FC236}">
              <a16:creationId xmlns:a16="http://schemas.microsoft.com/office/drawing/2014/main" id="{00000000-0008-0000-5100-000010000000}"/>
            </a:ext>
          </a:extLst>
        </xdr:cNvPr>
        <xdr:cNvSpPr/>
      </xdr:nvSpPr>
      <xdr:spPr bwMode="auto">
        <a:xfrm>
          <a:off x="12553950" y="1038224"/>
          <a:ext cx="1123950" cy="219075"/>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twoCellAnchor>
    <xdr:from>
      <xdr:col>11</xdr:col>
      <xdr:colOff>0</xdr:colOff>
      <xdr:row>5</xdr:row>
      <xdr:rowOff>0</xdr:rowOff>
    </xdr:from>
    <xdr:to>
      <xdr:col>12</xdr:col>
      <xdr:colOff>38100</xdr:colOff>
      <xdr:row>6</xdr:row>
      <xdr:rowOff>66675</xdr:rowOff>
    </xdr:to>
    <xdr:sp macro="" textlink="">
      <xdr:nvSpPr>
        <xdr:cNvPr id="17" name="Callout: Down Arrow 16">
          <a:extLst>
            <a:ext uri="{FF2B5EF4-FFF2-40B4-BE49-F238E27FC236}">
              <a16:creationId xmlns:a16="http://schemas.microsoft.com/office/drawing/2014/main" id="{00000000-0008-0000-5100-000011000000}"/>
            </a:ext>
          </a:extLst>
        </xdr:cNvPr>
        <xdr:cNvSpPr/>
      </xdr:nvSpPr>
      <xdr:spPr bwMode="auto">
        <a:xfrm>
          <a:off x="13668375" y="1028700"/>
          <a:ext cx="1152525" cy="228600"/>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0</xdr:colOff>
      <xdr:row>4</xdr:row>
      <xdr:rowOff>11906</xdr:rowOff>
    </xdr:from>
    <xdr:to>
      <xdr:col>5</xdr:col>
      <xdr:colOff>1154906</xdr:colOff>
      <xdr:row>8</xdr:row>
      <xdr:rowOff>61912</xdr:rowOff>
    </xdr:to>
    <xdr:sp macro="" textlink="">
      <xdr:nvSpPr>
        <xdr:cNvPr id="5" name="Callout: Down Arrow 4">
          <a:extLst>
            <a:ext uri="{FF2B5EF4-FFF2-40B4-BE49-F238E27FC236}">
              <a16:creationId xmlns:a16="http://schemas.microsoft.com/office/drawing/2014/main" id="{00000000-0008-0000-5200-000005000000}"/>
            </a:ext>
          </a:extLst>
        </xdr:cNvPr>
        <xdr:cNvSpPr/>
      </xdr:nvSpPr>
      <xdr:spPr bwMode="auto">
        <a:xfrm>
          <a:off x="6810375" y="916781"/>
          <a:ext cx="1154906" cy="216694"/>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twoCellAnchor>
    <xdr:from>
      <xdr:col>6</xdr:col>
      <xdr:colOff>0</xdr:colOff>
      <xdr:row>4</xdr:row>
      <xdr:rowOff>11906</xdr:rowOff>
    </xdr:from>
    <xdr:to>
      <xdr:col>7</xdr:col>
      <xdr:colOff>-1</xdr:colOff>
      <xdr:row>8</xdr:row>
      <xdr:rowOff>61912</xdr:rowOff>
    </xdr:to>
    <xdr:sp macro="" textlink="">
      <xdr:nvSpPr>
        <xdr:cNvPr id="7" name="Callout: Down Arrow 6">
          <a:extLst>
            <a:ext uri="{FF2B5EF4-FFF2-40B4-BE49-F238E27FC236}">
              <a16:creationId xmlns:a16="http://schemas.microsoft.com/office/drawing/2014/main" id="{00000000-0008-0000-5200-000007000000}"/>
            </a:ext>
          </a:extLst>
        </xdr:cNvPr>
        <xdr:cNvSpPr/>
      </xdr:nvSpPr>
      <xdr:spPr bwMode="auto">
        <a:xfrm>
          <a:off x="7977188" y="916781"/>
          <a:ext cx="1047749" cy="216694"/>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twoCellAnchor>
    <xdr:from>
      <xdr:col>8</xdr:col>
      <xdr:colOff>83343</xdr:colOff>
      <xdr:row>3</xdr:row>
      <xdr:rowOff>214313</xdr:rowOff>
    </xdr:from>
    <xdr:to>
      <xdr:col>9</xdr:col>
      <xdr:colOff>23813</xdr:colOff>
      <xdr:row>8</xdr:row>
      <xdr:rowOff>95249</xdr:rowOff>
    </xdr:to>
    <xdr:sp macro="" textlink="">
      <xdr:nvSpPr>
        <xdr:cNvPr id="8" name="Callout: Down Arrow 7">
          <a:extLst>
            <a:ext uri="{FF2B5EF4-FFF2-40B4-BE49-F238E27FC236}">
              <a16:creationId xmlns:a16="http://schemas.microsoft.com/office/drawing/2014/main" id="{00000000-0008-0000-5200-000008000000}"/>
            </a:ext>
          </a:extLst>
        </xdr:cNvPr>
        <xdr:cNvSpPr/>
      </xdr:nvSpPr>
      <xdr:spPr bwMode="auto">
        <a:xfrm>
          <a:off x="10156031" y="892969"/>
          <a:ext cx="988220" cy="273843"/>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twoCellAnchor>
    <xdr:from>
      <xdr:col>11</xdr:col>
      <xdr:colOff>0</xdr:colOff>
      <xdr:row>4</xdr:row>
      <xdr:rowOff>0</xdr:rowOff>
    </xdr:from>
    <xdr:to>
      <xdr:col>11</xdr:col>
      <xdr:colOff>1035843</xdr:colOff>
      <xdr:row>8</xdr:row>
      <xdr:rowOff>61911</xdr:rowOff>
    </xdr:to>
    <xdr:sp macro="" textlink="">
      <xdr:nvSpPr>
        <xdr:cNvPr id="9" name="Callout: Down Arrow 8">
          <a:extLst>
            <a:ext uri="{FF2B5EF4-FFF2-40B4-BE49-F238E27FC236}">
              <a16:creationId xmlns:a16="http://schemas.microsoft.com/office/drawing/2014/main" id="{00000000-0008-0000-5200-000009000000}"/>
            </a:ext>
          </a:extLst>
        </xdr:cNvPr>
        <xdr:cNvSpPr/>
      </xdr:nvSpPr>
      <xdr:spPr bwMode="auto">
        <a:xfrm>
          <a:off x="13215938" y="904875"/>
          <a:ext cx="1035843" cy="228599"/>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twoCellAnchor>
    <xdr:from>
      <xdr:col>12</xdr:col>
      <xdr:colOff>0</xdr:colOff>
      <xdr:row>4</xdr:row>
      <xdr:rowOff>11906</xdr:rowOff>
    </xdr:from>
    <xdr:to>
      <xdr:col>13</xdr:col>
      <xdr:colOff>-1</xdr:colOff>
      <xdr:row>8</xdr:row>
      <xdr:rowOff>61912</xdr:rowOff>
    </xdr:to>
    <xdr:sp macro="" textlink="">
      <xdr:nvSpPr>
        <xdr:cNvPr id="11" name="Callout: Down Arrow 10">
          <a:extLst>
            <a:ext uri="{FF2B5EF4-FFF2-40B4-BE49-F238E27FC236}">
              <a16:creationId xmlns:a16="http://schemas.microsoft.com/office/drawing/2014/main" id="{00000000-0008-0000-5200-00000B000000}"/>
            </a:ext>
          </a:extLst>
        </xdr:cNvPr>
        <xdr:cNvSpPr/>
      </xdr:nvSpPr>
      <xdr:spPr bwMode="auto">
        <a:xfrm>
          <a:off x="14263688" y="916781"/>
          <a:ext cx="1047749" cy="216694"/>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twoCellAnchor>
    <xdr:from>
      <xdr:col>13</xdr:col>
      <xdr:colOff>0</xdr:colOff>
      <xdr:row>4</xdr:row>
      <xdr:rowOff>0</xdr:rowOff>
    </xdr:from>
    <xdr:to>
      <xdr:col>13</xdr:col>
      <xdr:colOff>1012031</xdr:colOff>
      <xdr:row>8</xdr:row>
      <xdr:rowOff>61911</xdr:rowOff>
    </xdr:to>
    <xdr:sp macro="" textlink="">
      <xdr:nvSpPr>
        <xdr:cNvPr id="12" name="Callout: Down Arrow 11">
          <a:extLst>
            <a:ext uri="{FF2B5EF4-FFF2-40B4-BE49-F238E27FC236}">
              <a16:creationId xmlns:a16="http://schemas.microsoft.com/office/drawing/2014/main" id="{00000000-0008-0000-5200-00000C000000}"/>
            </a:ext>
          </a:extLst>
        </xdr:cNvPr>
        <xdr:cNvSpPr/>
      </xdr:nvSpPr>
      <xdr:spPr bwMode="auto">
        <a:xfrm>
          <a:off x="15311438" y="904875"/>
          <a:ext cx="1012031" cy="228599"/>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twoCellAnchor>
    <xdr:from>
      <xdr:col>14</xdr:col>
      <xdr:colOff>0</xdr:colOff>
      <xdr:row>4</xdr:row>
      <xdr:rowOff>11906</xdr:rowOff>
    </xdr:from>
    <xdr:to>
      <xdr:col>15</xdr:col>
      <xdr:colOff>23812</xdr:colOff>
      <xdr:row>8</xdr:row>
      <xdr:rowOff>61912</xdr:rowOff>
    </xdr:to>
    <xdr:sp macro="" textlink="">
      <xdr:nvSpPr>
        <xdr:cNvPr id="13" name="Callout: Down Arrow 12">
          <a:extLst>
            <a:ext uri="{FF2B5EF4-FFF2-40B4-BE49-F238E27FC236}">
              <a16:creationId xmlns:a16="http://schemas.microsoft.com/office/drawing/2014/main" id="{00000000-0008-0000-5200-00000D000000}"/>
            </a:ext>
          </a:extLst>
        </xdr:cNvPr>
        <xdr:cNvSpPr/>
      </xdr:nvSpPr>
      <xdr:spPr bwMode="auto">
        <a:xfrm>
          <a:off x="16359188" y="916781"/>
          <a:ext cx="1071562" cy="216694"/>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twoCellAnchor>
    <xdr:from>
      <xdr:col>15</xdr:col>
      <xdr:colOff>0</xdr:colOff>
      <xdr:row>4</xdr:row>
      <xdr:rowOff>0</xdr:rowOff>
    </xdr:from>
    <xdr:to>
      <xdr:col>15</xdr:col>
      <xdr:colOff>962025</xdr:colOff>
      <xdr:row>8</xdr:row>
      <xdr:rowOff>61912</xdr:rowOff>
    </xdr:to>
    <xdr:sp macro="" textlink="">
      <xdr:nvSpPr>
        <xdr:cNvPr id="15" name="Callout: Down Arrow 14">
          <a:extLst>
            <a:ext uri="{FF2B5EF4-FFF2-40B4-BE49-F238E27FC236}">
              <a16:creationId xmlns:a16="http://schemas.microsoft.com/office/drawing/2014/main" id="{00000000-0008-0000-5200-00000F000000}"/>
            </a:ext>
          </a:extLst>
        </xdr:cNvPr>
        <xdr:cNvSpPr/>
      </xdr:nvSpPr>
      <xdr:spPr bwMode="auto">
        <a:xfrm>
          <a:off x="17287875" y="904875"/>
          <a:ext cx="962025" cy="228600"/>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twoCellAnchor>
    <xdr:from>
      <xdr:col>4</xdr:col>
      <xdr:colOff>0</xdr:colOff>
      <xdr:row>4</xdr:row>
      <xdr:rowOff>11906</xdr:rowOff>
    </xdr:from>
    <xdr:to>
      <xdr:col>5</xdr:col>
      <xdr:colOff>11906</xdr:colOff>
      <xdr:row>8</xdr:row>
      <xdr:rowOff>61912</xdr:rowOff>
    </xdr:to>
    <xdr:sp macro="" textlink="">
      <xdr:nvSpPr>
        <xdr:cNvPr id="18" name="Callout: Down Arrow 17">
          <a:extLst>
            <a:ext uri="{FF2B5EF4-FFF2-40B4-BE49-F238E27FC236}">
              <a16:creationId xmlns:a16="http://schemas.microsoft.com/office/drawing/2014/main" id="{00000000-0008-0000-5200-000012000000}"/>
            </a:ext>
          </a:extLst>
        </xdr:cNvPr>
        <xdr:cNvSpPr/>
      </xdr:nvSpPr>
      <xdr:spPr bwMode="auto">
        <a:xfrm>
          <a:off x="5762625" y="916781"/>
          <a:ext cx="1059656" cy="216694"/>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twoCellAnchor>
    <xdr:from>
      <xdr:col>3</xdr:col>
      <xdr:colOff>11907</xdr:colOff>
      <xdr:row>4</xdr:row>
      <xdr:rowOff>11906</xdr:rowOff>
    </xdr:from>
    <xdr:to>
      <xdr:col>4</xdr:col>
      <xdr:colOff>1</xdr:colOff>
      <xdr:row>8</xdr:row>
      <xdr:rowOff>71437</xdr:rowOff>
    </xdr:to>
    <xdr:sp macro="" textlink="">
      <xdr:nvSpPr>
        <xdr:cNvPr id="19" name="Callout: Down Arrow 18">
          <a:extLst>
            <a:ext uri="{FF2B5EF4-FFF2-40B4-BE49-F238E27FC236}">
              <a16:creationId xmlns:a16="http://schemas.microsoft.com/office/drawing/2014/main" id="{00000000-0008-0000-5200-000013000000}"/>
            </a:ext>
          </a:extLst>
        </xdr:cNvPr>
        <xdr:cNvSpPr/>
      </xdr:nvSpPr>
      <xdr:spPr bwMode="auto">
        <a:xfrm>
          <a:off x="4726782" y="916781"/>
          <a:ext cx="1035844" cy="226219"/>
        </a:xfrm>
        <a:prstGeom prst="downArrowCallout">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Auto</a:t>
          </a:r>
        </a:p>
      </xdr:txBody>
    </xdr:sp>
    <xdr:clientData/>
  </xdr:twoCellAnchor>
  <xdr:twoCellAnchor>
    <xdr:from>
      <xdr:col>7</xdr:col>
      <xdr:colOff>-1</xdr:colOff>
      <xdr:row>4</xdr:row>
      <xdr:rowOff>0</xdr:rowOff>
    </xdr:from>
    <xdr:to>
      <xdr:col>8</xdr:col>
      <xdr:colOff>59530</xdr:colOff>
      <xdr:row>8</xdr:row>
      <xdr:rowOff>83343</xdr:rowOff>
    </xdr:to>
    <xdr:sp macro="" textlink="">
      <xdr:nvSpPr>
        <xdr:cNvPr id="21" name="Callout: Down Arrow 20">
          <a:extLst>
            <a:ext uri="{FF2B5EF4-FFF2-40B4-BE49-F238E27FC236}">
              <a16:creationId xmlns:a16="http://schemas.microsoft.com/office/drawing/2014/main" id="{00000000-0008-0000-5200-000015000000}"/>
            </a:ext>
          </a:extLst>
        </xdr:cNvPr>
        <xdr:cNvSpPr/>
      </xdr:nvSpPr>
      <xdr:spPr bwMode="auto">
        <a:xfrm>
          <a:off x="9024937" y="904875"/>
          <a:ext cx="1107281" cy="250031"/>
        </a:xfrm>
        <a:prstGeom prst="downArrowCallout">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Auto</a:t>
          </a:r>
        </a:p>
      </xdr:txBody>
    </xdr:sp>
    <xdr:clientData/>
  </xdr:twoCellAnchor>
  <xdr:twoCellAnchor>
    <xdr:from>
      <xdr:col>9</xdr:col>
      <xdr:colOff>0</xdr:colOff>
      <xdr:row>4</xdr:row>
      <xdr:rowOff>0</xdr:rowOff>
    </xdr:from>
    <xdr:to>
      <xdr:col>10</xdr:col>
      <xdr:colOff>11906</xdr:colOff>
      <xdr:row>8</xdr:row>
      <xdr:rowOff>119062</xdr:rowOff>
    </xdr:to>
    <xdr:sp macro="" textlink="">
      <xdr:nvSpPr>
        <xdr:cNvPr id="22" name="Callout: Down Arrow 21">
          <a:extLst>
            <a:ext uri="{FF2B5EF4-FFF2-40B4-BE49-F238E27FC236}">
              <a16:creationId xmlns:a16="http://schemas.microsoft.com/office/drawing/2014/main" id="{00000000-0008-0000-5200-000016000000}"/>
            </a:ext>
          </a:extLst>
        </xdr:cNvPr>
        <xdr:cNvSpPr/>
      </xdr:nvSpPr>
      <xdr:spPr bwMode="auto">
        <a:xfrm>
          <a:off x="11120438" y="904875"/>
          <a:ext cx="1059656" cy="285750"/>
        </a:xfrm>
        <a:prstGeom prst="downArrowCallout">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Auto</a:t>
          </a:r>
        </a:p>
      </xdr:txBody>
    </xdr:sp>
    <xdr:clientData/>
  </xdr:twoCellAnchor>
  <xdr:twoCellAnchor>
    <xdr:from>
      <xdr:col>10</xdr:col>
      <xdr:colOff>0</xdr:colOff>
      <xdr:row>4</xdr:row>
      <xdr:rowOff>0</xdr:rowOff>
    </xdr:from>
    <xdr:to>
      <xdr:col>11</xdr:col>
      <xdr:colOff>57150</xdr:colOff>
      <xdr:row>8</xdr:row>
      <xdr:rowOff>52387</xdr:rowOff>
    </xdr:to>
    <xdr:sp macro="" textlink="">
      <xdr:nvSpPr>
        <xdr:cNvPr id="23" name="Callout: Down Arrow 22">
          <a:extLst>
            <a:ext uri="{FF2B5EF4-FFF2-40B4-BE49-F238E27FC236}">
              <a16:creationId xmlns:a16="http://schemas.microsoft.com/office/drawing/2014/main" id="{00000000-0008-0000-5200-000017000000}"/>
            </a:ext>
          </a:extLst>
        </xdr:cNvPr>
        <xdr:cNvSpPr/>
      </xdr:nvSpPr>
      <xdr:spPr bwMode="auto">
        <a:xfrm>
          <a:off x="12049125" y="904875"/>
          <a:ext cx="1104900" cy="219075"/>
        </a:xfrm>
        <a:prstGeom prst="downArrowCallout">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Auto</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0</xdr:colOff>
      <xdr:row>4</xdr:row>
      <xdr:rowOff>0</xdr:rowOff>
    </xdr:from>
    <xdr:to>
      <xdr:col>12</xdr:col>
      <xdr:colOff>733425</xdr:colOff>
      <xdr:row>5</xdr:row>
      <xdr:rowOff>95250</xdr:rowOff>
    </xdr:to>
    <xdr:sp macro="" textlink="">
      <xdr:nvSpPr>
        <xdr:cNvPr id="3" name="Callout: Down Arrow 2">
          <a:extLst>
            <a:ext uri="{FF2B5EF4-FFF2-40B4-BE49-F238E27FC236}">
              <a16:creationId xmlns:a16="http://schemas.microsoft.com/office/drawing/2014/main" id="{00000000-0008-0000-5300-000003000000}"/>
            </a:ext>
          </a:extLst>
        </xdr:cNvPr>
        <xdr:cNvSpPr/>
      </xdr:nvSpPr>
      <xdr:spPr bwMode="auto">
        <a:xfrm>
          <a:off x="9753600" y="914400"/>
          <a:ext cx="2219325" cy="257175"/>
        </a:xfrm>
        <a:prstGeom prst="downArrowCallout">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Auto - unless a program revenue</a:t>
          </a:r>
        </a:p>
      </xdr:txBody>
    </xdr:sp>
    <xdr:clientData/>
  </xdr:twoCellAnchor>
  <xdr:twoCellAnchor>
    <xdr:from>
      <xdr:col>1</xdr:col>
      <xdr:colOff>0</xdr:colOff>
      <xdr:row>4</xdr:row>
      <xdr:rowOff>9524</xdr:rowOff>
    </xdr:from>
    <xdr:to>
      <xdr:col>9</xdr:col>
      <xdr:colOff>704850</xdr:colOff>
      <xdr:row>5</xdr:row>
      <xdr:rowOff>66674</xdr:rowOff>
    </xdr:to>
    <xdr:sp macro="" textlink="">
      <xdr:nvSpPr>
        <xdr:cNvPr id="5" name="Callout: Down Arrow 4">
          <a:extLst>
            <a:ext uri="{FF2B5EF4-FFF2-40B4-BE49-F238E27FC236}">
              <a16:creationId xmlns:a16="http://schemas.microsoft.com/office/drawing/2014/main" id="{00000000-0008-0000-5300-000005000000}"/>
            </a:ext>
          </a:extLst>
        </xdr:cNvPr>
        <xdr:cNvSpPr/>
      </xdr:nvSpPr>
      <xdr:spPr bwMode="auto">
        <a:xfrm>
          <a:off x="2219325" y="923924"/>
          <a:ext cx="7515225" cy="219075"/>
        </a:xfrm>
        <a:prstGeom prst="downArrowCallou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Action</a:t>
          </a:r>
          <a:r>
            <a:rPr lang="en-US" sz="1100" baseline="0"/>
            <a:t> item</a:t>
          </a:r>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85725</xdr:colOff>
      <xdr:row>39</xdr:row>
      <xdr:rowOff>57150</xdr:rowOff>
    </xdr:from>
    <xdr:to>
      <xdr:col>6</xdr:col>
      <xdr:colOff>28575</xdr:colOff>
      <xdr:row>54</xdr:row>
      <xdr:rowOff>123825</xdr:rowOff>
    </xdr:to>
    <xdr:sp macro="" textlink="">
      <xdr:nvSpPr>
        <xdr:cNvPr id="40829" name="Right Brace 1">
          <a:extLst>
            <a:ext uri="{FF2B5EF4-FFF2-40B4-BE49-F238E27FC236}">
              <a16:creationId xmlns:a16="http://schemas.microsoft.com/office/drawing/2014/main" id="{00000000-0008-0000-5B00-00007D9F0000}"/>
            </a:ext>
          </a:extLst>
        </xdr:cNvPr>
        <xdr:cNvSpPr>
          <a:spLocks/>
        </xdr:cNvSpPr>
      </xdr:nvSpPr>
      <xdr:spPr bwMode="auto">
        <a:xfrm>
          <a:off x="4295775" y="3771900"/>
          <a:ext cx="952500" cy="2495550"/>
        </a:xfrm>
        <a:prstGeom prst="rightBrace">
          <a:avLst>
            <a:gd name="adj1" fmla="val 4828"/>
            <a:gd name="adj2" fmla="val 50000"/>
          </a:avLst>
        </a:prstGeom>
        <a:solidFill>
          <a:srgbClr val="FFFFFF"/>
        </a:solidFill>
        <a:ln w="9525" algn="ctr">
          <a:solidFill>
            <a:srgbClr val="000000"/>
          </a:solidFill>
          <a:round/>
          <a:headEnd/>
          <a:tailEnd/>
        </a:ln>
      </xdr:spPr>
    </xdr:sp>
    <xdr:clientData/>
  </xdr:twoCellAnchor>
  <xdr:twoCellAnchor>
    <xdr:from>
      <xdr:col>3</xdr:col>
      <xdr:colOff>0</xdr:colOff>
      <xdr:row>80</xdr:row>
      <xdr:rowOff>28575</xdr:rowOff>
    </xdr:from>
    <xdr:to>
      <xdr:col>3</xdr:col>
      <xdr:colOff>323850</xdr:colOff>
      <xdr:row>80</xdr:row>
      <xdr:rowOff>142875</xdr:rowOff>
    </xdr:to>
    <xdr:sp macro="" textlink="">
      <xdr:nvSpPr>
        <xdr:cNvPr id="40830" name="Left Arrow 2">
          <a:extLst>
            <a:ext uri="{FF2B5EF4-FFF2-40B4-BE49-F238E27FC236}">
              <a16:creationId xmlns:a16="http://schemas.microsoft.com/office/drawing/2014/main" id="{00000000-0008-0000-5B00-00007E9F0000}"/>
            </a:ext>
          </a:extLst>
        </xdr:cNvPr>
        <xdr:cNvSpPr>
          <a:spLocks noChangeArrowheads="1"/>
        </xdr:cNvSpPr>
      </xdr:nvSpPr>
      <xdr:spPr bwMode="auto">
        <a:xfrm>
          <a:off x="2019300" y="10382250"/>
          <a:ext cx="323850" cy="114300"/>
        </a:xfrm>
        <a:prstGeom prst="leftArrow">
          <a:avLst>
            <a:gd name="adj1" fmla="val 50000"/>
            <a:gd name="adj2" fmla="val 50003"/>
          </a:avLst>
        </a:prstGeom>
        <a:solidFill>
          <a:srgbClr val="FFFFFF"/>
        </a:solidFill>
        <a:ln w="9525" algn="ctr">
          <a:solidFill>
            <a:srgbClr val="000000"/>
          </a:solidFill>
          <a:round/>
          <a:headEnd/>
          <a:tailEnd/>
        </a:ln>
      </xdr:spPr>
    </xdr:sp>
    <xdr:clientData/>
  </xdr:twoCellAnchor>
  <xdr:twoCellAnchor>
    <xdr:from>
      <xdr:col>3</xdr:col>
      <xdr:colOff>9525</xdr:colOff>
      <xdr:row>84</xdr:row>
      <xdr:rowOff>28575</xdr:rowOff>
    </xdr:from>
    <xdr:to>
      <xdr:col>3</xdr:col>
      <xdr:colOff>323850</xdr:colOff>
      <xdr:row>84</xdr:row>
      <xdr:rowOff>142875</xdr:rowOff>
    </xdr:to>
    <xdr:sp macro="" textlink="">
      <xdr:nvSpPr>
        <xdr:cNvPr id="40831" name="Left Arrow 6">
          <a:extLst>
            <a:ext uri="{FF2B5EF4-FFF2-40B4-BE49-F238E27FC236}">
              <a16:creationId xmlns:a16="http://schemas.microsoft.com/office/drawing/2014/main" id="{00000000-0008-0000-5B00-00007F9F0000}"/>
            </a:ext>
          </a:extLst>
        </xdr:cNvPr>
        <xdr:cNvSpPr>
          <a:spLocks noChangeArrowheads="1"/>
        </xdr:cNvSpPr>
      </xdr:nvSpPr>
      <xdr:spPr bwMode="auto">
        <a:xfrm>
          <a:off x="2028825" y="11029950"/>
          <a:ext cx="314325" cy="114300"/>
        </a:xfrm>
        <a:prstGeom prst="leftArrow">
          <a:avLst>
            <a:gd name="adj1" fmla="val 50000"/>
            <a:gd name="adj2" fmla="val 49997"/>
          </a:avLst>
        </a:prstGeom>
        <a:solidFill>
          <a:srgbClr val="FFFFFF"/>
        </a:solidFill>
        <a:ln w="9525" algn="ctr">
          <a:solidFill>
            <a:srgbClr val="000000"/>
          </a:solidFill>
          <a:round/>
          <a:headEnd/>
          <a:tailEnd/>
        </a:ln>
      </xdr:spPr>
    </xdr:sp>
    <xdr:clientData/>
  </xdr:twoCellAnchor>
  <xdr:twoCellAnchor>
    <xdr:from>
      <xdr:col>5</xdr:col>
      <xdr:colOff>47625</xdr:colOff>
      <xdr:row>92</xdr:row>
      <xdr:rowOff>38100</xdr:rowOff>
    </xdr:from>
    <xdr:to>
      <xdr:col>5</xdr:col>
      <xdr:colOff>581025</xdr:colOff>
      <xdr:row>96</xdr:row>
      <xdr:rowOff>123825</xdr:rowOff>
    </xdr:to>
    <xdr:sp macro="" textlink="">
      <xdr:nvSpPr>
        <xdr:cNvPr id="40832" name="Right Brace 7">
          <a:extLst>
            <a:ext uri="{FF2B5EF4-FFF2-40B4-BE49-F238E27FC236}">
              <a16:creationId xmlns:a16="http://schemas.microsoft.com/office/drawing/2014/main" id="{00000000-0008-0000-5B00-0000809F0000}"/>
            </a:ext>
          </a:extLst>
        </xdr:cNvPr>
        <xdr:cNvSpPr>
          <a:spLocks/>
        </xdr:cNvSpPr>
      </xdr:nvSpPr>
      <xdr:spPr bwMode="auto">
        <a:xfrm>
          <a:off x="4257675" y="12334875"/>
          <a:ext cx="533400" cy="733425"/>
        </a:xfrm>
        <a:prstGeom prst="rightBrace">
          <a:avLst>
            <a:gd name="adj1" fmla="val 8333"/>
            <a:gd name="adj2" fmla="val 50000"/>
          </a:avLst>
        </a:prstGeom>
        <a:solidFill>
          <a:srgbClr val="FFFFFF"/>
        </a:solidFill>
        <a:ln w="9525" algn="ctr">
          <a:solidFill>
            <a:srgbClr val="000000"/>
          </a:solidFill>
          <a:round/>
          <a:headEnd/>
          <a:tailEnd/>
        </a:ln>
      </xdr:spPr>
    </xdr:sp>
    <xdr:clientData/>
  </xdr:twoCellAnchor>
  <xdr:twoCellAnchor>
    <xdr:from>
      <xdr:col>5</xdr:col>
      <xdr:colOff>76200</xdr:colOff>
      <xdr:row>131</xdr:row>
      <xdr:rowOff>76200</xdr:rowOff>
    </xdr:from>
    <xdr:to>
      <xdr:col>5</xdr:col>
      <xdr:colOff>581025</xdr:colOff>
      <xdr:row>134</xdr:row>
      <xdr:rowOff>85725</xdr:rowOff>
    </xdr:to>
    <xdr:sp macro="" textlink="">
      <xdr:nvSpPr>
        <xdr:cNvPr id="40833" name="Right Brace 8">
          <a:extLst>
            <a:ext uri="{FF2B5EF4-FFF2-40B4-BE49-F238E27FC236}">
              <a16:creationId xmlns:a16="http://schemas.microsoft.com/office/drawing/2014/main" id="{00000000-0008-0000-5B00-0000819F0000}"/>
            </a:ext>
          </a:extLst>
        </xdr:cNvPr>
        <xdr:cNvSpPr>
          <a:spLocks/>
        </xdr:cNvSpPr>
      </xdr:nvSpPr>
      <xdr:spPr bwMode="auto">
        <a:xfrm>
          <a:off x="4286250" y="18688050"/>
          <a:ext cx="504825" cy="495300"/>
        </a:xfrm>
        <a:prstGeom prst="rightBrace">
          <a:avLst>
            <a:gd name="adj1" fmla="val 8333"/>
            <a:gd name="adj2" fmla="val 50000"/>
          </a:avLst>
        </a:prstGeom>
        <a:solidFill>
          <a:srgbClr val="FFFFFF"/>
        </a:solidFill>
        <a:ln w="9525" algn="ctr">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Magda's%20Information\A%20-%20DOA%20CLIENTS\NEW%20CLIENT%20WP'S\Cty_G34_\601_G34_County_2006_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tate.mt.ads\doa\SAD\LGSB\SB2\Final%20Documents\AFR-FY2020-SGFRF-Mod-GAAP.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fsd.mt.gov/Portals/24/LGSB/Forms/AccountingSystemsProgram/3_AnnualFinancialReports_CountyCityTown/Database-Ledger-Load-Updated-Feb2015-V2.2.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cm0140\Desktop\Database-Ledger-Load-Updated-Feb2015-V2.2.xlsx" TargetMode="External"/></Relationships>
</file>

<file path=xl/externalLinks/_rels/externalLink13.xml.rels><?xml version="1.0" encoding="UTF-8" standalone="yes"?>
<Relationships xmlns="http://schemas.openxmlformats.org/package/2006/relationships"><Relationship Id="rId2" Type="http://schemas.openxmlformats.org/officeDocument/2006/relationships/externalLinkPath" Target="file:///C:\Users\cmb247\Downloads\Zl8NK5m069VX1cbG_GASB100example%20(2).xlsx" TargetMode="External"/><Relationship Id="rId1" Type="http://schemas.openxmlformats.org/officeDocument/2006/relationships/externalLinkPath" Target="file:///C:\Users\cmb247\Downloads\Zl8NK5m069VX1cbG_GASB100example%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Magdas%20Information\A-DOACLIENTS\DOACLIENTS-MAGDA\Whitefish,%20City%20of\FY%202012\Newest%20financials\Magda's%20AFR-State\GASB%2054-State%20AFR\Magda's%20AFR-State\1-Magda's%20State%20AFR%20Forma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fsd.mt.gov/Magdas%20Information/A-DOACLIENTS/DOACLIENTS-MAGDA/Whitefish,%20City%20of/FY%202012/Newest%20financials/Magda's%20AFR-State/GASB%2054-State%20AFR/Magda's%20AFR-State/1-Magda's%20State%20AFR%20Forma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fsd.mt.gov/Portals/24/LGSB/Forms/AccountingSystemsProgram/3_AnnualFinancialReports_CountyCityTown/AFR-CCT-FY2019-Version19.1.xlsx?ver=2019-08-15-152540-933"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cm0140\Desktop\Annual%20Reports\AFR-CCT-FY2016-V16-4.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tate.mt.ads\doa\SAD\LGSB\ACCOUNTING-REPORTING%20SECTION\ACCTNG-REPORTING%20DOCUMENTS\ANNUAL-FINANCIAL-REPORT\2021\CCT-AFR-FY2020-GAAP-July-2020-V-1%20notes%20update%20KP.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fsd.mt.gov/SAD/LGSB/ACCOUNTING-REPORTING%20SECTION/SYSTEMS%20WORK%20PAPERS/Eastern%20Montana%20shared%20work%20files/Tami's%20Working%20Folder/Copy%20of%20AFR-CCT-FY2019-V19.1.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S:\SAD\LGSB\GASBs\GASB%2096%20-%20SBITA\AFR-CCT-GAAP-FY2022-VERSION-GASB96-WIP.xlsx" TargetMode="External"/><Relationship Id="rId1" Type="http://schemas.openxmlformats.org/officeDocument/2006/relationships/externalLinkPath" Target="file:///\\state.mt.ads\doa\SAD\LGSB\GASBs\GASB%2096%20-%20SBITA\AFR-CCT-GAAP-FY2022-VERSION-GASB96-WIP.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cm0140\Desktop\Annual%20Reports\GASB%2075%20OPEB%20-%20AFR%20disclosure_FINAL-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PCWPBI"/>
      <sheetName val="Set-up"/>
      <sheetName val="PrintHideUnhide"/>
      <sheetName val="InputBSDiagnostic"/>
      <sheetName val="InputISDiagnostic"/>
      <sheetName val="AdjustDiagnostic"/>
      <sheetName val="FinStmtDiagnostic"/>
      <sheetName val="AFR Gov- BSheet"/>
      <sheetName val="AFR Gov- Inc. State"/>
      <sheetName val="AFR Prop - BSheet"/>
      <sheetName val="AFR Prop - IS"/>
      <sheetName val="AFR Fid BS"/>
      <sheetName val="AFR Fid IS"/>
      <sheetName val="Major_Budgets"/>
      <sheetName val="Revenue_Coding"/>
      <sheetName val="Cash Flow Wksht"/>
      <sheetName val="PY_GASB34"/>
      <sheetName val="Analytical"/>
      <sheetName val="InService Funds"/>
      <sheetName val="AuditAdjGov"/>
      <sheetName val="AuditAdjProp"/>
      <sheetName val="Audit Adj Fid"/>
      <sheetName val="SummaryOfAdjustments"/>
      <sheetName val="GASB Adj Gov"/>
      <sheetName val="GASB Adj Prop"/>
      <sheetName val="Stmt of NA"/>
      <sheetName val="Stmt of Act"/>
      <sheetName val="Fund BS"/>
      <sheetName val="Fund IS"/>
      <sheetName val="Rec. BS"/>
      <sheetName val="Rec. IS"/>
      <sheetName val="Prop B.S."/>
      <sheetName val="Prop IS"/>
      <sheetName val="Fid B.S. "/>
      <sheetName val="Fid Inc Stmt"/>
      <sheetName val="Cash Flow Stmt"/>
      <sheetName val="Budget"/>
      <sheetName val="Budget Rec"/>
      <sheetName val="MD&amp;A Comps"/>
      <sheetName val="Majors"/>
      <sheetName val="AcctSort"/>
      <sheetName val="Rev Summary"/>
      <sheetName val="Gov BS"/>
      <sheetName val="Gov IS"/>
      <sheetName val="Ent BS"/>
      <sheetName val="Ent 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OVER PAGE"/>
      <sheetName val="FILING FEE FORM"/>
      <sheetName val="TABLE OF CONTENTS"/>
      <sheetName val="INTROD. SECT. COVER"/>
      <sheetName val="LTR. OF TRANSMITTAL"/>
      <sheetName val="ELECTED OFFICIALS-SIGNATURE PG"/>
      <sheetName val="FIN. SECTION COVER"/>
      <sheetName val="MD&amp;A COVER"/>
      <sheetName val="BASIC FS COVER"/>
      <sheetName val="GW-STATEMENT NET POSITION(13)"/>
      <sheetName val="GW-STATEMENT OF ACTIVITIES(14)"/>
      <sheetName val="GOVERNMENTAL FUNDS - BS(15)"/>
      <sheetName val="GOVERMENTAL FUNDS-OPERATING(16)"/>
      <sheetName val="RECONCILIATION OF OPERATING(17)"/>
      <sheetName val="GOVERNMENTAL FUNDS-CA(17A)"/>
      <sheetName val="GOVERNMENTAL FUNDS-LT DEBT(17B)"/>
      <sheetName val="NET POSITION-PROPRIETARY(18)"/>
      <sheetName val="CHANGE NET POSITION-PROP.(19)"/>
      <sheetName val="ST. OF CASH FLOWS-PROP.(20)"/>
      <sheetName val="NET POSITION-FIDUCIARY(21)"/>
      <sheetName val="CHANGE NET POSITION-FIDUC(22)"/>
      <sheetName val="NOTE TO FIN ST (23)"/>
      <sheetName val="NOTES TO FIN ST (24)"/>
      <sheetName val="NOTES TO FIN ST (25)"/>
      <sheetName val="NOTES TO FIN ST (26)"/>
      <sheetName val="NOTES TO FIN ST (27)"/>
      <sheetName val="NOTES TO FIN ST (28)"/>
      <sheetName val="NOTES TO FIN ST (29)"/>
      <sheetName val="NOTES TO FIN ST (30)"/>
      <sheetName val="NOTES TO FIN ST (31)"/>
      <sheetName val="NOTES TO FIN ST (32)"/>
      <sheetName val="NOTES TO FIN ST (33)"/>
      <sheetName val="NOTE TO FIN ST (41)"/>
      <sheetName val="NOTE TO FIN ST (42)"/>
      <sheetName val="NOTES TO FIN ST (34)"/>
      <sheetName val="NOTES TO FIN ST (35) "/>
      <sheetName val="NOTES TO FIN ST (36)"/>
      <sheetName val="NOTES TO FIN ST (37)"/>
      <sheetName val="NOTE TO FIN ST (38)"/>
      <sheetName val="NOTES TO FIN ST (39)"/>
      <sheetName val="OSI COVER-MAJOR"/>
      <sheetName val="GENERAL FUND-OPERATING(48-53)"/>
      <sheetName val="OPER-MAJOR SP. REVENUE(54-56)"/>
      <sheetName val="OPER.-MAJOR SP. REV. (B)(57-59)"/>
      <sheetName val="OTHER SUPP. INFO. COVER"/>
      <sheetName val="OSI-PERS (61-A)"/>
      <sheetName val="OSI-FURS (61-B)"/>
      <sheetName val="OSI-MPORS (61-C)"/>
      <sheetName val="OSI-SRS (61-D)"/>
      <sheetName val="OSI-TRS (61-E)"/>
      <sheetName val="OSI-FDRA&amp;GASB78 (62)"/>
      <sheetName val="BS-NONMAJOR SP. REVENUE(63-64) "/>
      <sheetName val="OPER.-NONMAJOR SP. REVENUE(65)"/>
      <sheetName val="OPER.-NONMAJOR SP. REVE (B)(66)"/>
      <sheetName val="BS-NONMAJOR DEBT SERVICE(67-68)"/>
      <sheetName val="OPER.-NONMAJOR DEBT SER.(69-70)"/>
      <sheetName val="BS-NONMAJOR CAP. PROJ.(71-72)"/>
      <sheetName val="OPER.-NONMAJOR CAP. PROJ(73-74)"/>
      <sheetName val="BS-PERMANENT FUNDS(75-76)"/>
      <sheetName val="OPER.-PERMANENT FUNDS(77-78)"/>
      <sheetName val="NET POSIT-NONMAJOR ENTERPR(79)"/>
      <sheetName val="CHG. IN NP-NONMAJOR ENTERPR(80)"/>
      <sheetName val="NONMAJOR ENTERPR. CASH FLOW(81)"/>
      <sheetName val="COMB. NET POS-IN. SER.(82)"/>
      <sheetName val="COMB. CHGE IN NP IN. SERV.(83)"/>
      <sheetName val="ST. OF CASH FLOWS-INT.SER.(84)"/>
      <sheetName val="FED.-ST. INTERGOVERNMENTAL(85)"/>
      <sheetName val="SCHEDULE OF REC. &amp; DISB."/>
      <sheetName val="CASH RECONCILIATION(89)"/>
      <sheetName val="GEN. INFO.  SECT. COVER"/>
      <sheetName val="GENERAL INFORMATION(90)"/>
      <sheetName val="Worksheets"/>
      <sheetName val="BS Conversion"/>
      <sheetName val="OP Conversion"/>
      <sheetName val="Revenue Analysis"/>
      <sheetName val="GOV CAP ASSETS-9000(GCAAG)"/>
      <sheetName val="GOV DEBT-9500(GLTDAG)"/>
      <sheetName val="Depr.-General"/>
      <sheetName val="Depr.-Water Enterprise"/>
      <sheetName val="Depr.-Sewer Enterprise"/>
      <sheetName val="Depr.-Solid Waste Enterprise"/>
      <sheetName val="Compensated Absences"/>
      <sheetName val="Balance Check Page"/>
      <sheetName val="LedgerLoad Assist"/>
      <sheetName val="Ledger Load Template LGSvcs TEM"/>
      <sheetName val="DLL Balance Check"/>
      <sheetName val="Update Log"/>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ow r="1">
          <cell r="A1" t="str">
            <v>LOCAL GOVERNMENT NAME:</v>
          </cell>
        </row>
      </sheetData>
      <sheetData sheetId="43" refreshError="1"/>
      <sheetData sheetId="44" refreshError="1"/>
      <sheetData sheetId="45" refreshError="1"/>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ow r="7">
          <cell r="A7" t="str">
            <v>Fiscal year ending June 30, 2013</v>
          </cell>
          <cell r="B7">
            <v>2013</v>
          </cell>
        </row>
        <row r="8">
          <cell r="A8" t="str">
            <v>Fiscal year ending June 30, 2014</v>
          </cell>
          <cell r="B8">
            <v>2014</v>
          </cell>
        </row>
        <row r="9">
          <cell r="A9" t="str">
            <v>Fiscal year ending June 30, 2015</v>
          </cell>
          <cell r="B9">
            <v>2015</v>
          </cell>
        </row>
        <row r="10">
          <cell r="A10" t="str">
            <v>Fiscal year ending June 30, 2016</v>
          </cell>
          <cell r="B10">
            <v>2016</v>
          </cell>
        </row>
        <row r="11">
          <cell r="A11" t="str">
            <v>Fiscal year ending June 30, 2017</v>
          </cell>
          <cell r="B11">
            <v>2017</v>
          </cell>
        </row>
        <row r="12">
          <cell r="A12" t="str">
            <v>Fiscal year ending June 30, 2018</v>
          </cell>
          <cell r="B12">
            <v>2018</v>
          </cell>
        </row>
        <row r="13">
          <cell r="A13" t="str">
            <v>Fiscal year ending June 30, 2019</v>
          </cell>
          <cell r="B13">
            <v>2019</v>
          </cell>
        </row>
        <row r="14">
          <cell r="A14" t="str">
            <v>Fiscal year ending June 30, 2020</v>
          </cell>
          <cell r="B14">
            <v>2020</v>
          </cell>
        </row>
        <row r="15">
          <cell r="A15" t="str">
            <v>Fiscal year ending June 30, 2021</v>
          </cell>
          <cell r="B15">
            <v>2021</v>
          </cell>
        </row>
        <row r="16">
          <cell r="A16" t="str">
            <v>Fiscal year ending June 30, 2022</v>
          </cell>
          <cell r="B16">
            <v>2022</v>
          </cell>
        </row>
        <row r="17">
          <cell r="A17" t="str">
            <v>Fiscal year ending June 30, 2023</v>
          </cell>
          <cell r="B17">
            <v>2023</v>
          </cell>
        </row>
        <row r="18">
          <cell r="A18" t="str">
            <v>Fiscal year ending June 30, 2024</v>
          </cell>
          <cell r="B18">
            <v>2024</v>
          </cell>
        </row>
        <row r="19">
          <cell r="A19" t="str">
            <v>Fiscal year ending June 30, 2025</v>
          </cell>
          <cell r="B19">
            <v>2025</v>
          </cell>
        </row>
        <row r="20">
          <cell r="A20" t="str">
            <v>Fiscal year ending June 30, 2026</v>
          </cell>
          <cell r="B20">
            <v>2026</v>
          </cell>
        </row>
        <row r="21">
          <cell r="A21" t="str">
            <v>Fiscal year ending June 30, 2027</v>
          </cell>
          <cell r="B21">
            <v>2027</v>
          </cell>
        </row>
        <row r="22">
          <cell r="A22" t="str">
            <v>Fiscal year ending June 30, 2028</v>
          </cell>
          <cell r="B22">
            <v>2028</v>
          </cell>
        </row>
        <row r="23">
          <cell r="A23" t="str">
            <v>Fiscal year ending June 30, 2029</v>
          </cell>
          <cell r="B23">
            <v>2029</v>
          </cell>
        </row>
        <row r="24">
          <cell r="A24" t="str">
            <v>Fiscal year ending June 30, 2030</v>
          </cell>
          <cell r="B24">
            <v>2030</v>
          </cell>
        </row>
        <row r="25">
          <cell r="A25" t="str">
            <v>Fiscal year ending June 30, 2031</v>
          </cell>
          <cell r="B25">
            <v>2031</v>
          </cell>
        </row>
        <row r="26">
          <cell r="A26" t="str">
            <v>Fiscal year ending June 30, 2032</v>
          </cell>
          <cell r="B26">
            <v>2032</v>
          </cell>
        </row>
        <row r="27">
          <cell r="A27" t="str">
            <v>Fiscal year ending June 30, 2033</v>
          </cell>
          <cell r="B27">
            <v>2033</v>
          </cell>
        </row>
        <row r="28">
          <cell r="A28" t="str">
            <v>Fiscal year ending June 30, 2034</v>
          </cell>
          <cell r="B28">
            <v>2034</v>
          </cell>
        </row>
        <row r="29">
          <cell r="A29" t="str">
            <v>Fiscal year ending June 30, 2035</v>
          </cell>
          <cell r="B29">
            <v>2035</v>
          </cell>
        </row>
        <row r="30">
          <cell r="A30" t="str">
            <v>Fiscal year ending June 30, 2036</v>
          </cell>
          <cell r="B30">
            <v>2036</v>
          </cell>
        </row>
        <row r="31">
          <cell r="A31" t="str">
            <v>Fiscal year ending June 30, 2037</v>
          </cell>
          <cell r="B31">
            <v>2037</v>
          </cell>
        </row>
        <row r="32">
          <cell r="A32" t="str">
            <v>Fiscal year ending June 30, 2038</v>
          </cell>
          <cell r="B32">
            <v>2038</v>
          </cell>
        </row>
        <row r="33">
          <cell r="A33" t="str">
            <v>Fiscal year ending June 30, 2039</v>
          </cell>
          <cell r="B33">
            <v>2039</v>
          </cell>
        </row>
        <row r="38">
          <cell r="A38" t="str">
            <v>Fund #2000</v>
          </cell>
          <cell r="B38">
            <v>2000</v>
          </cell>
        </row>
        <row r="39">
          <cell r="A39" t="str">
            <v>Fund #3000</v>
          </cell>
          <cell r="B39">
            <v>3000</v>
          </cell>
        </row>
        <row r="40">
          <cell r="A40" t="str">
            <v>Fund #4000</v>
          </cell>
          <cell r="B40">
            <v>4000</v>
          </cell>
        </row>
        <row r="41">
          <cell r="A41" t="str">
            <v>Fund #8000</v>
          </cell>
          <cell r="B41">
            <v>8000</v>
          </cell>
        </row>
        <row r="186">
          <cell r="A186" t="str">
            <v>ANACONDA-DEER LODGE COUNTY</v>
          </cell>
          <cell r="B186" t="str">
            <v>011201</v>
          </cell>
          <cell r="C186" t="str">
            <v>011201</v>
          </cell>
        </row>
        <row r="187">
          <cell r="A187" t="str">
            <v>BEAVERHEAD COUNTY</v>
          </cell>
          <cell r="B187" t="str">
            <v>010101</v>
          </cell>
          <cell r="C187" t="str">
            <v>010101</v>
          </cell>
        </row>
        <row r="188">
          <cell r="A188" t="str">
            <v>BIG HORN COUNTY</v>
          </cell>
          <cell r="B188" t="str">
            <v>010201</v>
          </cell>
          <cell r="C188" t="str">
            <v>010201</v>
          </cell>
        </row>
        <row r="189">
          <cell r="A189" t="str">
            <v>BLAINE COUNTY</v>
          </cell>
          <cell r="B189" t="str">
            <v>010301</v>
          </cell>
          <cell r="C189" t="str">
            <v>010301</v>
          </cell>
        </row>
        <row r="190">
          <cell r="A190" t="str">
            <v>BROADWATER COUNTY</v>
          </cell>
          <cell r="B190" t="str">
            <v>010401</v>
          </cell>
          <cell r="C190" t="str">
            <v>010401</v>
          </cell>
        </row>
        <row r="191">
          <cell r="A191" t="str">
            <v>CARBON COUNTY</v>
          </cell>
          <cell r="B191" t="str">
            <v>010501</v>
          </cell>
          <cell r="C191" t="str">
            <v>010501</v>
          </cell>
        </row>
        <row r="192">
          <cell r="A192" t="str">
            <v>CARTER COUNTY</v>
          </cell>
          <cell r="B192" t="str">
            <v>010601</v>
          </cell>
          <cell r="C192" t="str">
            <v>010601</v>
          </cell>
        </row>
        <row r="193">
          <cell r="A193" t="str">
            <v>CASCADE COUNTY</v>
          </cell>
          <cell r="B193" t="str">
            <v>010701</v>
          </cell>
          <cell r="C193" t="str">
            <v>010701</v>
          </cell>
        </row>
        <row r="194">
          <cell r="A194" t="str">
            <v>CHOUTEAU COUNTY</v>
          </cell>
          <cell r="B194" t="str">
            <v>010801</v>
          </cell>
          <cell r="C194" t="str">
            <v>010801</v>
          </cell>
        </row>
        <row r="195">
          <cell r="A195" t="str">
            <v>CITY &amp; COUNTY/BUTTE-SILVER BOW</v>
          </cell>
          <cell r="B195" t="str">
            <v>014701</v>
          </cell>
          <cell r="C195" t="str">
            <v>014701</v>
          </cell>
        </row>
        <row r="196">
          <cell r="A196" t="str">
            <v>CITY OF BAKER</v>
          </cell>
          <cell r="B196" t="str">
            <v>021301</v>
          </cell>
          <cell r="C196" t="str">
            <v>011301</v>
          </cell>
        </row>
        <row r="197">
          <cell r="A197" t="str">
            <v>CITY OF BELGRADE</v>
          </cell>
          <cell r="B197" t="str">
            <v>021601</v>
          </cell>
          <cell r="C197" t="str">
            <v>011601</v>
          </cell>
        </row>
        <row r="198">
          <cell r="A198" t="str">
            <v>CITY OF BIG TIMBER</v>
          </cell>
          <cell r="B198" t="str">
            <v>024901</v>
          </cell>
          <cell r="C198" t="str">
            <v>014901</v>
          </cell>
        </row>
        <row r="199">
          <cell r="A199" t="str">
            <v>CITY OF BILLINGS</v>
          </cell>
          <cell r="B199" t="str">
            <v>025601</v>
          </cell>
          <cell r="C199" t="str">
            <v>015601</v>
          </cell>
        </row>
        <row r="200">
          <cell r="A200" t="str">
            <v>CITY OF BOULDER</v>
          </cell>
          <cell r="B200" t="str">
            <v>022201</v>
          </cell>
          <cell r="C200" t="str">
            <v>012201</v>
          </cell>
        </row>
        <row r="201">
          <cell r="A201" t="str">
            <v>CITY OF BOZEMAN</v>
          </cell>
          <cell r="B201" t="str">
            <v>021602</v>
          </cell>
          <cell r="C201" t="str">
            <v>011601</v>
          </cell>
        </row>
        <row r="202">
          <cell r="A202" t="str">
            <v>CITY OF CHINOOK</v>
          </cell>
          <cell r="B202" t="str">
            <v>020301</v>
          </cell>
          <cell r="C202" t="str">
            <v>010301</v>
          </cell>
        </row>
        <row r="203">
          <cell r="A203" t="str">
            <v>CITY OF CHOTEAU</v>
          </cell>
          <cell r="B203" t="str">
            <v>025001</v>
          </cell>
          <cell r="C203" t="str">
            <v>015001</v>
          </cell>
        </row>
        <row r="204">
          <cell r="A204" t="str">
            <v>CITY OF COLSTRIP</v>
          </cell>
          <cell r="B204" t="str">
            <v>024402</v>
          </cell>
          <cell r="C204" t="str">
            <v>014401</v>
          </cell>
        </row>
        <row r="205">
          <cell r="A205" t="str">
            <v>CITY OF COLUMBIA FALLS</v>
          </cell>
          <cell r="B205" t="str">
            <v>021501</v>
          </cell>
          <cell r="C205" t="str">
            <v>011501</v>
          </cell>
        </row>
        <row r="206">
          <cell r="A206" t="str">
            <v>CITY OF CONRAD</v>
          </cell>
          <cell r="B206" t="str">
            <v>023701</v>
          </cell>
          <cell r="C206" t="str">
            <v>013701</v>
          </cell>
        </row>
        <row r="207">
          <cell r="A207" t="str">
            <v>CITY OF CUT BANK</v>
          </cell>
          <cell r="B207" t="str">
            <v>021802</v>
          </cell>
          <cell r="C207" t="str">
            <v>011801</v>
          </cell>
        </row>
        <row r="208">
          <cell r="A208" t="str">
            <v>CITY OF DEER LODGE</v>
          </cell>
          <cell r="B208" t="str">
            <v>023901</v>
          </cell>
          <cell r="C208" t="str">
            <v>013901</v>
          </cell>
        </row>
        <row r="209">
          <cell r="A209" t="str">
            <v>CITY OF DILLON</v>
          </cell>
          <cell r="B209" t="str">
            <v>020101</v>
          </cell>
          <cell r="C209" t="str">
            <v>010101</v>
          </cell>
        </row>
        <row r="210">
          <cell r="A210" t="str">
            <v>CITY OF EAST HELENA</v>
          </cell>
          <cell r="B210" t="str">
            <v>022501</v>
          </cell>
          <cell r="C210" t="str">
            <v>012501</v>
          </cell>
        </row>
        <row r="211">
          <cell r="A211" t="str">
            <v>CITY OF FORSYTH</v>
          </cell>
          <cell r="B211" t="str">
            <v>024401</v>
          </cell>
          <cell r="C211" t="str">
            <v>014401</v>
          </cell>
        </row>
        <row r="212">
          <cell r="A212" t="str">
            <v>CITY OF FORT BENTON</v>
          </cell>
          <cell r="B212" t="str">
            <v>020802</v>
          </cell>
          <cell r="C212" t="str">
            <v>010801</v>
          </cell>
        </row>
        <row r="213">
          <cell r="A213" t="str">
            <v>CITY OF GLASGOW</v>
          </cell>
          <cell r="B213" t="str">
            <v>025302</v>
          </cell>
          <cell r="C213" t="str">
            <v>015301</v>
          </cell>
        </row>
        <row r="214">
          <cell r="A214" t="str">
            <v>CITY OF GLENDIVE</v>
          </cell>
          <cell r="B214" t="str">
            <v>021101</v>
          </cell>
          <cell r="C214" t="str">
            <v>011101</v>
          </cell>
        </row>
        <row r="215">
          <cell r="A215" t="str">
            <v>CITY OF GREAT FALLS</v>
          </cell>
          <cell r="B215" t="str">
            <v>020703</v>
          </cell>
          <cell r="C215" t="str">
            <v>010701</v>
          </cell>
        </row>
        <row r="216">
          <cell r="A216" t="str">
            <v>CITY OF HAMILTON</v>
          </cell>
          <cell r="B216" t="str">
            <v>024102</v>
          </cell>
          <cell r="C216" t="str">
            <v>014101</v>
          </cell>
        </row>
        <row r="217">
          <cell r="A217" t="str">
            <v>CITY OF HARDIN</v>
          </cell>
          <cell r="B217" t="str">
            <v>020201</v>
          </cell>
          <cell r="C217" t="str">
            <v>010201</v>
          </cell>
        </row>
        <row r="218">
          <cell r="A218" t="str">
            <v>CITY OF HARLEM</v>
          </cell>
          <cell r="B218" t="str">
            <v>020302</v>
          </cell>
          <cell r="C218" t="str">
            <v>010301</v>
          </cell>
        </row>
        <row r="219">
          <cell r="A219" t="str">
            <v>CITY OF HARLOWTON</v>
          </cell>
          <cell r="B219" t="str">
            <v>025401</v>
          </cell>
          <cell r="C219" t="str">
            <v>015401</v>
          </cell>
        </row>
        <row r="220">
          <cell r="A220" t="str">
            <v>CITY OF HAVRE</v>
          </cell>
          <cell r="B220" t="str">
            <v>022101</v>
          </cell>
          <cell r="C220" t="str">
            <v>012101</v>
          </cell>
        </row>
        <row r="221">
          <cell r="A221" t="str">
            <v>CITY OF HELENA</v>
          </cell>
          <cell r="B221" t="str">
            <v>022502</v>
          </cell>
          <cell r="C221" t="str">
            <v>012501</v>
          </cell>
        </row>
        <row r="222">
          <cell r="A222" t="str">
            <v>CITY OF KALISPELL</v>
          </cell>
          <cell r="B222" t="str">
            <v>021502</v>
          </cell>
          <cell r="C222" t="str">
            <v>011501</v>
          </cell>
        </row>
        <row r="223">
          <cell r="A223" t="str">
            <v>CITY OF LAUREL</v>
          </cell>
          <cell r="B223" t="str">
            <v>025603</v>
          </cell>
          <cell r="C223" t="str">
            <v>015601</v>
          </cell>
        </row>
        <row r="224">
          <cell r="A224" t="str">
            <v>CITY OF LEWISTOWN</v>
          </cell>
          <cell r="B224" t="str">
            <v>021403</v>
          </cell>
          <cell r="C224" t="str">
            <v>011401</v>
          </cell>
        </row>
        <row r="225">
          <cell r="A225" t="str">
            <v>CITY OF LIBBY</v>
          </cell>
          <cell r="B225" t="str">
            <v>022702</v>
          </cell>
          <cell r="C225" t="str">
            <v>012701</v>
          </cell>
        </row>
        <row r="226">
          <cell r="A226" t="str">
            <v>CITY OF LIVINGSTON</v>
          </cell>
          <cell r="B226" t="str">
            <v>023402</v>
          </cell>
          <cell r="C226" t="str">
            <v>013401</v>
          </cell>
        </row>
        <row r="227">
          <cell r="A227" t="str">
            <v>CITY OF MALTA</v>
          </cell>
          <cell r="B227" t="str">
            <v>023602</v>
          </cell>
          <cell r="C227" t="str">
            <v>013601</v>
          </cell>
        </row>
        <row r="228">
          <cell r="A228" t="str">
            <v>CITY OF MILES CITY</v>
          </cell>
          <cell r="B228" t="str">
            <v>020902</v>
          </cell>
          <cell r="C228" t="str">
            <v>010901</v>
          </cell>
        </row>
        <row r="229">
          <cell r="A229" t="str">
            <v>CITY OF MISSOULA</v>
          </cell>
          <cell r="B229" t="str">
            <v>023201</v>
          </cell>
          <cell r="C229" t="str">
            <v>013201</v>
          </cell>
        </row>
        <row r="230">
          <cell r="A230" t="str">
            <v>CITY OF PLENTYWOOD</v>
          </cell>
          <cell r="B230" t="str">
            <v>024603</v>
          </cell>
          <cell r="C230" t="str">
            <v>014601</v>
          </cell>
        </row>
        <row r="231">
          <cell r="A231" t="str">
            <v>CITY OF POLSON</v>
          </cell>
          <cell r="B231" t="str">
            <v>022401</v>
          </cell>
          <cell r="C231" t="str">
            <v>012401</v>
          </cell>
        </row>
        <row r="232">
          <cell r="A232" t="str">
            <v>CITY OF POPLAR</v>
          </cell>
          <cell r="B232" t="str">
            <v>024305</v>
          </cell>
          <cell r="C232" t="str">
            <v>014301</v>
          </cell>
        </row>
        <row r="233">
          <cell r="A233" t="str">
            <v>CITY OF RED LODGE</v>
          </cell>
          <cell r="B233" t="str">
            <v>020505</v>
          </cell>
          <cell r="C233" t="str">
            <v>010501</v>
          </cell>
        </row>
        <row r="234">
          <cell r="A234" t="str">
            <v>CITY OF RONAN</v>
          </cell>
          <cell r="B234" t="str">
            <v>022402</v>
          </cell>
          <cell r="C234" t="str">
            <v>012401</v>
          </cell>
        </row>
        <row r="235">
          <cell r="A235" t="str">
            <v>CITY OF ROUNDUP</v>
          </cell>
          <cell r="B235" t="str">
            <v>023302</v>
          </cell>
          <cell r="C235" t="str">
            <v>013301</v>
          </cell>
        </row>
        <row r="236">
          <cell r="A236" t="str">
            <v>CITY OF SCOBEY</v>
          </cell>
          <cell r="B236" t="str">
            <v>021002</v>
          </cell>
          <cell r="C236" t="str">
            <v>011001</v>
          </cell>
        </row>
        <row r="237">
          <cell r="A237" t="str">
            <v>CITY OF SHELBY</v>
          </cell>
          <cell r="B237" t="str">
            <v>025102</v>
          </cell>
          <cell r="C237" t="str">
            <v>015101</v>
          </cell>
        </row>
        <row r="238">
          <cell r="A238" t="str">
            <v>CITY OF SIDNEY</v>
          </cell>
          <cell r="B238" t="str">
            <v>024202</v>
          </cell>
          <cell r="C238" t="str">
            <v>014201</v>
          </cell>
        </row>
        <row r="239">
          <cell r="A239" t="str">
            <v>CITY OF THOMPSON FALLS</v>
          </cell>
          <cell r="B239" t="str">
            <v>024503</v>
          </cell>
          <cell r="C239" t="str">
            <v>014501</v>
          </cell>
        </row>
        <row r="240">
          <cell r="A240" t="str">
            <v>CITY OF THREE FORKS</v>
          </cell>
          <cell r="B240" t="str">
            <v>021604</v>
          </cell>
          <cell r="C240" t="str">
            <v>011601</v>
          </cell>
        </row>
        <row r="241">
          <cell r="A241" t="str">
            <v>CITY OF TOWNSEND</v>
          </cell>
          <cell r="B241" t="str">
            <v>020401</v>
          </cell>
          <cell r="C241" t="str">
            <v>010401</v>
          </cell>
        </row>
        <row r="242">
          <cell r="A242" t="str">
            <v>CITY OF TROY</v>
          </cell>
          <cell r="B242" t="str">
            <v>022704</v>
          </cell>
          <cell r="C242" t="str">
            <v>012701</v>
          </cell>
        </row>
        <row r="243">
          <cell r="A243" t="str">
            <v>CITY OF WHITE SULPHUR SPRINGS</v>
          </cell>
          <cell r="B243" t="str">
            <v>023001</v>
          </cell>
          <cell r="C243" t="str">
            <v>013001</v>
          </cell>
        </row>
        <row r="244">
          <cell r="A244" t="str">
            <v>CITY OF WHITEFISH</v>
          </cell>
          <cell r="B244" t="str">
            <v>021503</v>
          </cell>
          <cell r="C244" t="str">
            <v>011501</v>
          </cell>
        </row>
        <row r="245">
          <cell r="A245" t="str">
            <v>CITY OF WOLF POINT</v>
          </cell>
          <cell r="B245" t="str">
            <v>024306</v>
          </cell>
          <cell r="C245" t="str">
            <v>014301</v>
          </cell>
        </row>
        <row r="246">
          <cell r="A246" t="str">
            <v>CUSTER COUNTY</v>
          </cell>
          <cell r="B246" t="str">
            <v>010901</v>
          </cell>
          <cell r="C246" t="str">
            <v>010901</v>
          </cell>
        </row>
        <row r="247">
          <cell r="A247" t="str">
            <v>DANIELS COUNTY</v>
          </cell>
          <cell r="B247" t="str">
            <v>011001</v>
          </cell>
          <cell r="C247" t="str">
            <v>011001</v>
          </cell>
        </row>
        <row r="248">
          <cell r="A248" t="str">
            <v>DAWSON COUNTY</v>
          </cell>
          <cell r="B248" t="str">
            <v>011101</v>
          </cell>
          <cell r="C248" t="str">
            <v>011101</v>
          </cell>
        </row>
        <row r="249">
          <cell r="A249" t="str">
            <v>FALLON COUNTY</v>
          </cell>
          <cell r="B249" t="str">
            <v>011301</v>
          </cell>
          <cell r="C249" t="str">
            <v>011301</v>
          </cell>
        </row>
        <row r="250">
          <cell r="A250" t="str">
            <v>FERGUS COUNTY</v>
          </cell>
          <cell r="B250" t="str">
            <v>011401</v>
          </cell>
          <cell r="C250" t="str">
            <v>011401</v>
          </cell>
        </row>
        <row r="251">
          <cell r="A251" t="str">
            <v>FLATHEAD COUNTY</v>
          </cell>
          <cell r="B251" t="str">
            <v>011501</v>
          </cell>
          <cell r="C251" t="str">
            <v>011501</v>
          </cell>
        </row>
        <row r="252">
          <cell r="A252" t="str">
            <v>GALLATIN COUNTY</v>
          </cell>
          <cell r="B252" t="str">
            <v>011601</v>
          </cell>
          <cell r="C252" t="str">
            <v>011601</v>
          </cell>
        </row>
        <row r="253">
          <cell r="A253" t="str">
            <v>GARFIELD COUNTY</v>
          </cell>
          <cell r="B253" t="str">
            <v>011701</v>
          </cell>
          <cell r="C253" t="str">
            <v>011701</v>
          </cell>
        </row>
        <row r="254">
          <cell r="A254" t="str">
            <v>GLACIER COUNTY</v>
          </cell>
          <cell r="B254" t="str">
            <v>011801</v>
          </cell>
          <cell r="C254" t="str">
            <v>011801</v>
          </cell>
        </row>
        <row r="255">
          <cell r="A255" t="str">
            <v>GOLDEN VALLEY COUNTY</v>
          </cell>
          <cell r="B255" t="str">
            <v>011901</v>
          </cell>
          <cell r="C255" t="str">
            <v>011901</v>
          </cell>
        </row>
        <row r="256">
          <cell r="A256" t="str">
            <v>GRANITE COUNTY</v>
          </cell>
          <cell r="B256" t="str">
            <v>012001</v>
          </cell>
          <cell r="C256" t="str">
            <v>012001</v>
          </cell>
        </row>
        <row r="257">
          <cell r="A257" t="str">
            <v>HILL COUNTY</v>
          </cell>
          <cell r="B257" t="str">
            <v>012101</v>
          </cell>
          <cell r="C257" t="str">
            <v>012101</v>
          </cell>
        </row>
        <row r="258">
          <cell r="A258" t="str">
            <v>JEFFERSON COUNTY</v>
          </cell>
          <cell r="B258" t="str">
            <v>012201</v>
          </cell>
          <cell r="C258" t="str">
            <v>012201</v>
          </cell>
        </row>
        <row r="259">
          <cell r="A259" t="str">
            <v>JUDITH BASIN COUNTY</v>
          </cell>
          <cell r="B259" t="str">
            <v>012301</v>
          </cell>
          <cell r="C259" t="str">
            <v>012301</v>
          </cell>
        </row>
        <row r="260">
          <cell r="A260" t="str">
            <v>LAKE COUNTY</v>
          </cell>
          <cell r="B260" t="str">
            <v>012401</v>
          </cell>
          <cell r="C260" t="str">
            <v>012401</v>
          </cell>
        </row>
        <row r="261">
          <cell r="A261" t="str">
            <v>LEWIS AND CLARK COUNTY</v>
          </cell>
          <cell r="B261" t="str">
            <v>012501</v>
          </cell>
          <cell r="C261" t="str">
            <v>012501</v>
          </cell>
        </row>
        <row r="262">
          <cell r="A262" t="str">
            <v>LIBERTY COUNTY</v>
          </cell>
          <cell r="B262" t="str">
            <v>012601</v>
          </cell>
          <cell r="C262" t="str">
            <v>012601</v>
          </cell>
        </row>
        <row r="263">
          <cell r="A263" t="str">
            <v>LINCOLN COUNTY</v>
          </cell>
          <cell r="B263" t="str">
            <v>012701</v>
          </cell>
          <cell r="C263" t="str">
            <v>012701</v>
          </cell>
        </row>
        <row r="264">
          <cell r="A264" t="str">
            <v>MADISON COUNTY</v>
          </cell>
          <cell r="B264" t="str">
            <v>012801</v>
          </cell>
          <cell r="C264" t="str">
            <v>012801</v>
          </cell>
        </row>
        <row r="265">
          <cell r="A265" t="str">
            <v>MCCONE COUNTY</v>
          </cell>
          <cell r="B265" t="str">
            <v>012901</v>
          </cell>
          <cell r="C265" t="str">
            <v>012901</v>
          </cell>
        </row>
        <row r="266">
          <cell r="A266" t="str">
            <v>MEAGHER COUNTY</v>
          </cell>
          <cell r="B266" t="str">
            <v>013001</v>
          </cell>
          <cell r="C266" t="str">
            <v>013001</v>
          </cell>
        </row>
        <row r="267">
          <cell r="A267" t="str">
            <v>MINERAL COUNTY</v>
          </cell>
          <cell r="B267" t="str">
            <v>013101</v>
          </cell>
          <cell r="C267" t="str">
            <v>013101</v>
          </cell>
        </row>
        <row r="268">
          <cell r="A268" t="str">
            <v>MISSOULA COUNTY</v>
          </cell>
          <cell r="B268" t="str">
            <v>013201</v>
          </cell>
          <cell r="C268" t="str">
            <v>013201</v>
          </cell>
        </row>
        <row r="269">
          <cell r="A269" t="str">
            <v>MUSSELSHELL COUNTY</v>
          </cell>
          <cell r="B269" t="str">
            <v>013301</v>
          </cell>
          <cell r="C269" t="str">
            <v>013301</v>
          </cell>
        </row>
        <row r="270">
          <cell r="A270" t="str">
            <v>PARK COUNTY</v>
          </cell>
          <cell r="B270" t="str">
            <v>013401</v>
          </cell>
          <cell r="C270" t="str">
            <v>013401</v>
          </cell>
        </row>
        <row r="271">
          <cell r="A271" t="str">
            <v>PETROLEUM COUNTY</v>
          </cell>
          <cell r="B271" t="str">
            <v>013501</v>
          </cell>
          <cell r="C271" t="str">
            <v>013501</v>
          </cell>
        </row>
        <row r="272">
          <cell r="A272" t="str">
            <v>PHILLIPS COUNTY</v>
          </cell>
          <cell r="B272" t="str">
            <v>013601</v>
          </cell>
          <cell r="C272" t="str">
            <v>013601</v>
          </cell>
        </row>
        <row r="273">
          <cell r="A273" t="str">
            <v>PONDERA COUNTY</v>
          </cell>
          <cell r="B273" t="str">
            <v>013701</v>
          </cell>
          <cell r="C273" t="str">
            <v>013701</v>
          </cell>
        </row>
        <row r="274">
          <cell r="A274" t="str">
            <v>POWDER RIVER COUNTY</v>
          </cell>
          <cell r="B274" t="str">
            <v>013801</v>
          </cell>
          <cell r="C274" t="str">
            <v>013801</v>
          </cell>
        </row>
        <row r="275">
          <cell r="A275" t="str">
            <v>POWELL COUNTY</v>
          </cell>
          <cell r="B275" t="str">
            <v>013901</v>
          </cell>
          <cell r="C275" t="str">
            <v>013901</v>
          </cell>
        </row>
        <row r="276">
          <cell r="A276" t="str">
            <v>PRAIRIE COUNTY</v>
          </cell>
          <cell r="B276" t="str">
            <v>014001</v>
          </cell>
          <cell r="C276" t="str">
            <v>014001</v>
          </cell>
        </row>
        <row r="277">
          <cell r="A277" t="str">
            <v>RAVALLI COUNTY</v>
          </cell>
          <cell r="B277" t="str">
            <v>014101</v>
          </cell>
          <cell r="C277" t="str">
            <v>014101</v>
          </cell>
        </row>
        <row r="278">
          <cell r="A278" t="str">
            <v>RICHLAND COUNTY</v>
          </cell>
          <cell r="B278" t="str">
            <v>014201</v>
          </cell>
          <cell r="C278" t="str">
            <v>014201</v>
          </cell>
        </row>
        <row r="279">
          <cell r="A279" t="str">
            <v>ROOSEVELT COUNTY</v>
          </cell>
          <cell r="B279" t="str">
            <v>014301</v>
          </cell>
          <cell r="C279" t="str">
            <v>014301</v>
          </cell>
        </row>
        <row r="280">
          <cell r="A280" t="str">
            <v>ROSEBUD COUNTY</v>
          </cell>
          <cell r="B280" t="str">
            <v>014401</v>
          </cell>
          <cell r="C280" t="str">
            <v>014401</v>
          </cell>
        </row>
        <row r="281">
          <cell r="A281" t="str">
            <v>SANDERS COUNTY</v>
          </cell>
          <cell r="B281" t="str">
            <v>014501</v>
          </cell>
          <cell r="C281" t="str">
            <v>014501</v>
          </cell>
        </row>
        <row r="282">
          <cell r="A282" t="str">
            <v>SHERIDAN COUNTY</v>
          </cell>
          <cell r="B282" t="str">
            <v>014601</v>
          </cell>
          <cell r="C282" t="str">
            <v>014601</v>
          </cell>
        </row>
        <row r="283">
          <cell r="A283" t="str">
            <v>STILLWATER COUNTY</v>
          </cell>
          <cell r="B283" t="str">
            <v>014801</v>
          </cell>
          <cell r="C283" t="str">
            <v>014801</v>
          </cell>
        </row>
        <row r="284">
          <cell r="A284" t="str">
            <v>SWEET GRASS COUNTY</v>
          </cell>
          <cell r="B284" t="str">
            <v>014901</v>
          </cell>
          <cell r="C284" t="str">
            <v>014901</v>
          </cell>
        </row>
        <row r="285">
          <cell r="A285" t="str">
            <v>TETON COUNTY</v>
          </cell>
          <cell r="B285" t="str">
            <v>015001</v>
          </cell>
          <cell r="C285" t="str">
            <v>015001</v>
          </cell>
        </row>
        <row r="286">
          <cell r="A286" t="str">
            <v>TOOLE COUNTY</v>
          </cell>
          <cell r="B286" t="str">
            <v>015101</v>
          </cell>
          <cell r="C286" t="str">
            <v>015101</v>
          </cell>
        </row>
        <row r="287">
          <cell r="A287" t="str">
            <v>TOWN OF ALBERTON</v>
          </cell>
          <cell r="B287" t="str">
            <v>023101</v>
          </cell>
          <cell r="C287" t="str">
            <v>013101</v>
          </cell>
        </row>
        <row r="288">
          <cell r="A288" t="str">
            <v>TOWN OF BAINVILLE</v>
          </cell>
          <cell r="B288" t="str">
            <v>024301</v>
          </cell>
          <cell r="C288" t="str">
            <v>014301</v>
          </cell>
        </row>
        <row r="289">
          <cell r="A289" t="str">
            <v>TOWN OF BEARCREEK</v>
          </cell>
          <cell r="B289" t="str">
            <v>020501</v>
          </cell>
          <cell r="C289" t="str">
            <v>010501</v>
          </cell>
        </row>
        <row r="290">
          <cell r="A290" t="str">
            <v>TOWN OF BELT</v>
          </cell>
          <cell r="B290" t="str">
            <v>020701</v>
          </cell>
          <cell r="C290" t="str">
            <v>010701</v>
          </cell>
        </row>
        <row r="291">
          <cell r="A291" t="str">
            <v>TOWN OF BIG SANDY</v>
          </cell>
          <cell r="B291" t="str">
            <v>020801</v>
          </cell>
          <cell r="C291" t="str">
            <v>010801</v>
          </cell>
        </row>
        <row r="292">
          <cell r="A292" t="str">
            <v>TOWN OF BRIDGER</v>
          </cell>
          <cell r="B292" t="str">
            <v>020502</v>
          </cell>
          <cell r="C292" t="str">
            <v>010501</v>
          </cell>
        </row>
        <row r="293">
          <cell r="A293" t="str">
            <v>TOWN OF BROADUS</v>
          </cell>
          <cell r="B293" t="str">
            <v>023801</v>
          </cell>
          <cell r="C293" t="str">
            <v>013801</v>
          </cell>
        </row>
        <row r="294">
          <cell r="A294" t="str">
            <v>TOWN OF BROADVIEW</v>
          </cell>
          <cell r="B294" t="str">
            <v>025602</v>
          </cell>
          <cell r="C294" t="str">
            <v>015601</v>
          </cell>
        </row>
        <row r="295">
          <cell r="A295" t="str">
            <v>TOWN OF BROCKTON</v>
          </cell>
          <cell r="B295" t="str">
            <v>024302</v>
          </cell>
          <cell r="C295" t="str">
            <v>014301</v>
          </cell>
        </row>
        <row r="296">
          <cell r="A296" t="str">
            <v>TOWN OF BROWNING</v>
          </cell>
          <cell r="B296" t="str">
            <v>021801</v>
          </cell>
          <cell r="C296" t="str">
            <v>011801</v>
          </cell>
        </row>
        <row r="297">
          <cell r="A297" t="str">
            <v>TOWN OF CASCADE</v>
          </cell>
          <cell r="B297" t="str">
            <v>020702</v>
          </cell>
          <cell r="C297" t="str">
            <v>010701</v>
          </cell>
        </row>
        <row r="298">
          <cell r="A298" t="str">
            <v>TOWN OF CHESTER</v>
          </cell>
          <cell r="B298" t="str">
            <v>022601</v>
          </cell>
          <cell r="C298" t="str">
            <v>012601</v>
          </cell>
        </row>
        <row r="299">
          <cell r="A299" t="str">
            <v>TOWN OF CIRCLE</v>
          </cell>
          <cell r="B299" t="str">
            <v>022901</v>
          </cell>
          <cell r="C299" t="str">
            <v>012901</v>
          </cell>
        </row>
        <row r="300">
          <cell r="A300" t="str">
            <v>TOWN OF CLYDE PARK</v>
          </cell>
          <cell r="B300" t="str">
            <v>023401</v>
          </cell>
          <cell r="C300" t="str">
            <v>013401</v>
          </cell>
        </row>
        <row r="301">
          <cell r="A301" t="str">
            <v>TOWN OF COLUMBUS</v>
          </cell>
          <cell r="B301" t="str">
            <v>024801</v>
          </cell>
          <cell r="C301" t="str">
            <v>014801</v>
          </cell>
        </row>
        <row r="302">
          <cell r="A302" t="str">
            <v>TOWN OF CULBERTSON</v>
          </cell>
          <cell r="B302" t="str">
            <v>024303</v>
          </cell>
          <cell r="C302" t="str">
            <v>014301</v>
          </cell>
        </row>
        <row r="303">
          <cell r="A303" t="str">
            <v>TOWN OF DARBY</v>
          </cell>
          <cell r="B303" t="str">
            <v>024101</v>
          </cell>
          <cell r="C303" t="str">
            <v>014101</v>
          </cell>
        </row>
        <row r="304">
          <cell r="A304" t="str">
            <v>TOWN OF DENTON</v>
          </cell>
          <cell r="B304" t="str">
            <v>021401</v>
          </cell>
          <cell r="C304" t="str">
            <v>011401</v>
          </cell>
        </row>
        <row r="305">
          <cell r="A305" t="str">
            <v>TOWN OF DODSON</v>
          </cell>
          <cell r="B305" t="str">
            <v>023601</v>
          </cell>
          <cell r="C305" t="str">
            <v>013601</v>
          </cell>
        </row>
        <row r="306">
          <cell r="A306" t="str">
            <v>TOWN OF DRUMMOND</v>
          </cell>
          <cell r="B306" t="str">
            <v>022001</v>
          </cell>
          <cell r="C306" t="str">
            <v>012001</v>
          </cell>
        </row>
        <row r="307">
          <cell r="A307" t="str">
            <v>TOWN OF DUTTON</v>
          </cell>
          <cell r="B307" t="str">
            <v>025002</v>
          </cell>
          <cell r="C307" t="str">
            <v>015001</v>
          </cell>
        </row>
        <row r="308">
          <cell r="A308" t="str">
            <v>TOWN OF EKALAKA</v>
          </cell>
          <cell r="B308" t="str">
            <v>020601</v>
          </cell>
          <cell r="C308" t="str">
            <v>010601</v>
          </cell>
        </row>
        <row r="309">
          <cell r="A309" t="str">
            <v>TOWN OF ENNIS</v>
          </cell>
          <cell r="B309" t="str">
            <v>022801</v>
          </cell>
          <cell r="C309" t="str">
            <v>012801</v>
          </cell>
        </row>
        <row r="310">
          <cell r="A310" t="str">
            <v>TOWN OF EUREKA</v>
          </cell>
          <cell r="B310" t="str">
            <v>022701</v>
          </cell>
          <cell r="C310" t="str">
            <v>012701</v>
          </cell>
        </row>
        <row r="311">
          <cell r="A311" t="str">
            <v>TOWN OF FAIRFIELD</v>
          </cell>
          <cell r="B311" t="str">
            <v>025003</v>
          </cell>
          <cell r="C311" t="str">
            <v>015001</v>
          </cell>
        </row>
        <row r="312">
          <cell r="A312" t="str">
            <v>TOWN OF FAIRVIEW</v>
          </cell>
          <cell r="B312" t="str">
            <v>024201</v>
          </cell>
          <cell r="C312" t="str">
            <v>014201</v>
          </cell>
        </row>
        <row r="313">
          <cell r="A313" t="str">
            <v>TOWN OF FLAXVILLE</v>
          </cell>
          <cell r="B313" t="str">
            <v>021001</v>
          </cell>
          <cell r="C313" t="str">
            <v>011001</v>
          </cell>
        </row>
        <row r="314">
          <cell r="A314" t="str">
            <v>TOWN OF FORT PECK</v>
          </cell>
          <cell r="B314" t="str">
            <v>025301</v>
          </cell>
          <cell r="C314" t="str">
            <v>015301</v>
          </cell>
        </row>
        <row r="315">
          <cell r="A315" t="str">
            <v>TOWN OF FROID</v>
          </cell>
          <cell r="B315" t="str">
            <v>024304</v>
          </cell>
          <cell r="C315" t="str">
            <v>014301</v>
          </cell>
        </row>
        <row r="316">
          <cell r="A316" t="str">
            <v>TOWN OF FROMBERG</v>
          </cell>
          <cell r="B316" t="str">
            <v>020503</v>
          </cell>
          <cell r="C316" t="str">
            <v>010501</v>
          </cell>
        </row>
        <row r="317">
          <cell r="A317" t="str">
            <v>TOWN OF GERALDINE</v>
          </cell>
          <cell r="B317" t="str">
            <v>020803</v>
          </cell>
          <cell r="C317" t="str">
            <v>010801</v>
          </cell>
        </row>
        <row r="318">
          <cell r="A318" t="str">
            <v>TOWN OF GRASS RANGE</v>
          </cell>
          <cell r="B318" t="str">
            <v>021402</v>
          </cell>
          <cell r="C318" t="str">
            <v>011401</v>
          </cell>
        </row>
        <row r="319">
          <cell r="A319" t="str">
            <v>TOWN OF HINGHAM</v>
          </cell>
          <cell r="B319" t="str">
            <v>022102</v>
          </cell>
          <cell r="C319" t="str">
            <v>012101</v>
          </cell>
        </row>
        <row r="320">
          <cell r="A320" t="str">
            <v>TOWN OF HOBSON</v>
          </cell>
          <cell r="B320" t="str">
            <v>022301</v>
          </cell>
          <cell r="C320" t="str">
            <v>012301</v>
          </cell>
        </row>
        <row r="321">
          <cell r="A321" t="str">
            <v>TOWN OF HOT SPRINGS</v>
          </cell>
          <cell r="B321" t="str">
            <v>024501</v>
          </cell>
          <cell r="C321" t="str">
            <v>014501</v>
          </cell>
        </row>
        <row r="322">
          <cell r="A322" t="str">
            <v>TOWN OF HYSHAM</v>
          </cell>
          <cell r="B322" t="str">
            <v>025201</v>
          </cell>
          <cell r="C322" t="str">
            <v>015201</v>
          </cell>
        </row>
        <row r="323">
          <cell r="A323" t="str">
            <v>TOWN OF ISMAY</v>
          </cell>
          <cell r="B323" t="str">
            <v>020901</v>
          </cell>
          <cell r="C323" t="str">
            <v>010901</v>
          </cell>
        </row>
        <row r="324">
          <cell r="A324" t="str">
            <v>TOWN OF JOLIET</v>
          </cell>
          <cell r="B324" t="str">
            <v>020504</v>
          </cell>
          <cell r="C324" t="str">
            <v>010501</v>
          </cell>
        </row>
        <row r="325">
          <cell r="A325" t="str">
            <v>TOWN OF JORDAN</v>
          </cell>
          <cell r="B325" t="str">
            <v>021701</v>
          </cell>
          <cell r="C325" t="str">
            <v>011701</v>
          </cell>
        </row>
        <row r="326">
          <cell r="A326" t="str">
            <v>TOWN OF JUDITH GAP</v>
          </cell>
          <cell r="B326" t="str">
            <v>025402</v>
          </cell>
          <cell r="C326" t="str">
            <v>015401</v>
          </cell>
        </row>
        <row r="327">
          <cell r="A327" t="str">
            <v>TOWN OF KEVIN</v>
          </cell>
          <cell r="B327" t="str">
            <v>025101</v>
          </cell>
          <cell r="C327" t="str">
            <v>015101</v>
          </cell>
        </row>
        <row r="328">
          <cell r="A328" t="str">
            <v>TOWN OF LAVINA</v>
          </cell>
          <cell r="B328" t="str">
            <v>021901</v>
          </cell>
          <cell r="C328" t="str">
            <v>011901</v>
          </cell>
        </row>
        <row r="329">
          <cell r="A329" t="str">
            <v>TOWN OF LIMA</v>
          </cell>
          <cell r="B329" t="str">
            <v>020102</v>
          </cell>
          <cell r="C329" t="str">
            <v>010101</v>
          </cell>
        </row>
        <row r="330">
          <cell r="A330" t="str">
            <v>TOWN OF LODGE GRASS</v>
          </cell>
          <cell r="B330" t="str">
            <v>020202</v>
          </cell>
          <cell r="C330" t="str">
            <v>010201</v>
          </cell>
        </row>
        <row r="331">
          <cell r="A331" t="str">
            <v>TOWN OF MANHATTAN</v>
          </cell>
          <cell r="B331" t="str">
            <v>021603</v>
          </cell>
          <cell r="C331" t="str">
            <v>011601</v>
          </cell>
        </row>
        <row r="332">
          <cell r="A332" t="str">
            <v>TOWN OF MEDICINE LAKE</v>
          </cell>
          <cell r="B332" t="str">
            <v>024601</v>
          </cell>
          <cell r="C332" t="str">
            <v>014601</v>
          </cell>
        </row>
        <row r="333">
          <cell r="A333" t="str">
            <v>TOWN OF MELSTONE</v>
          </cell>
          <cell r="B333" t="str">
            <v>023301</v>
          </cell>
          <cell r="C333" t="str">
            <v>013301</v>
          </cell>
        </row>
        <row r="334">
          <cell r="A334" t="str">
            <v>TOWN OF MOORE</v>
          </cell>
          <cell r="B334" t="str">
            <v>021404</v>
          </cell>
          <cell r="C334" t="str">
            <v>011401</v>
          </cell>
        </row>
        <row r="335">
          <cell r="A335" t="str">
            <v>TOWN OF NASHUA</v>
          </cell>
          <cell r="B335" t="str">
            <v>025303</v>
          </cell>
          <cell r="C335" t="str">
            <v>015301</v>
          </cell>
        </row>
        <row r="336">
          <cell r="A336" t="str">
            <v>TOWN OF NEIHART</v>
          </cell>
          <cell r="B336" t="str">
            <v>020704</v>
          </cell>
          <cell r="C336" t="str">
            <v>010701</v>
          </cell>
        </row>
        <row r="337">
          <cell r="A337" t="str">
            <v>TOWN OF OPHEIM</v>
          </cell>
          <cell r="B337" t="str">
            <v>025304</v>
          </cell>
          <cell r="C337" t="str">
            <v>015301</v>
          </cell>
        </row>
        <row r="338">
          <cell r="A338" t="str">
            <v>TOWN OF OUTLOOK</v>
          </cell>
          <cell r="B338" t="str">
            <v>024602</v>
          </cell>
          <cell r="C338" t="str">
            <v>014601</v>
          </cell>
        </row>
        <row r="339">
          <cell r="A339" t="str">
            <v>TOWN OF PHILIPSBURG</v>
          </cell>
          <cell r="B339" t="str">
            <v>022002</v>
          </cell>
          <cell r="C339" t="str">
            <v>012001</v>
          </cell>
        </row>
        <row r="340">
          <cell r="A340" t="str">
            <v>TOWN OF PINESDALE</v>
          </cell>
          <cell r="B340" t="str">
            <v>024103</v>
          </cell>
          <cell r="C340" t="str">
            <v>014101</v>
          </cell>
        </row>
        <row r="341">
          <cell r="A341" t="str">
            <v>TOWN OF PLAINS</v>
          </cell>
          <cell r="B341" t="str">
            <v>024502</v>
          </cell>
          <cell r="C341" t="str">
            <v>014501</v>
          </cell>
        </row>
        <row r="342">
          <cell r="A342" t="str">
            <v>TOWN OF PLEVNA</v>
          </cell>
          <cell r="B342" t="str">
            <v>021302</v>
          </cell>
          <cell r="C342" t="str">
            <v>011301</v>
          </cell>
        </row>
        <row r="343">
          <cell r="A343" t="str">
            <v>TOWN OF REXFORD</v>
          </cell>
          <cell r="B343" t="str">
            <v>022703</v>
          </cell>
          <cell r="C343" t="str">
            <v>012701</v>
          </cell>
        </row>
        <row r="344">
          <cell r="A344" t="str">
            <v>TOWN OF RICHEY</v>
          </cell>
          <cell r="B344" t="str">
            <v>021102</v>
          </cell>
          <cell r="C344" t="str">
            <v>011101</v>
          </cell>
        </row>
        <row r="345">
          <cell r="A345" t="str">
            <v>TOWN OF RYEGATE</v>
          </cell>
          <cell r="B345" t="str">
            <v>021902</v>
          </cell>
          <cell r="C345" t="str">
            <v>011901</v>
          </cell>
        </row>
        <row r="346">
          <cell r="A346" t="str">
            <v>TOWN OF SACO</v>
          </cell>
          <cell r="B346" t="str">
            <v>023603</v>
          </cell>
          <cell r="C346" t="str">
            <v>013601</v>
          </cell>
        </row>
        <row r="347">
          <cell r="A347" t="str">
            <v>TOWN OF SHERIDAN</v>
          </cell>
          <cell r="B347" t="str">
            <v>022802</v>
          </cell>
          <cell r="C347" t="str">
            <v>012801</v>
          </cell>
        </row>
        <row r="348">
          <cell r="A348" t="str">
            <v>TOWN OF ST. IGNATIUS</v>
          </cell>
          <cell r="B348" t="str">
            <v>022403</v>
          </cell>
          <cell r="C348" t="str">
            <v>012401</v>
          </cell>
        </row>
        <row r="349">
          <cell r="A349" t="str">
            <v>TOWN OF STANFORD</v>
          </cell>
          <cell r="B349" t="str">
            <v>022302</v>
          </cell>
          <cell r="C349" t="str">
            <v>012301</v>
          </cell>
        </row>
        <row r="350">
          <cell r="A350" t="str">
            <v>TOWN OF STEVENSVILLE</v>
          </cell>
          <cell r="B350" t="str">
            <v>024104</v>
          </cell>
          <cell r="C350" t="str">
            <v>014101</v>
          </cell>
        </row>
        <row r="351">
          <cell r="A351" t="str">
            <v>TOWN OF SUNBURST</v>
          </cell>
          <cell r="B351" t="str">
            <v>025103</v>
          </cell>
          <cell r="C351" t="str">
            <v>015101</v>
          </cell>
        </row>
        <row r="352">
          <cell r="A352" t="str">
            <v>TOWN OF SUPERIOR</v>
          </cell>
          <cell r="B352" t="str">
            <v>023102</v>
          </cell>
          <cell r="C352" t="str">
            <v>013101</v>
          </cell>
        </row>
        <row r="353">
          <cell r="A353" t="str">
            <v>TOWN OF TERRY</v>
          </cell>
          <cell r="B353" t="str">
            <v>024001</v>
          </cell>
          <cell r="C353" t="str">
            <v>014001</v>
          </cell>
        </row>
        <row r="354">
          <cell r="A354" t="str">
            <v>TOWN OF TWIN BRIDGES</v>
          </cell>
          <cell r="B354" t="str">
            <v>022803</v>
          </cell>
          <cell r="C354" t="str">
            <v>012801</v>
          </cell>
        </row>
        <row r="355">
          <cell r="A355" t="str">
            <v>TOWN OF VALIER</v>
          </cell>
          <cell r="B355" t="str">
            <v>023702</v>
          </cell>
          <cell r="C355" t="str">
            <v>013701</v>
          </cell>
        </row>
        <row r="356">
          <cell r="A356" t="str">
            <v>TOWN OF VIRGINIA CITY</v>
          </cell>
          <cell r="B356" t="str">
            <v>022804</v>
          </cell>
          <cell r="C356" t="str">
            <v>012801</v>
          </cell>
        </row>
        <row r="357">
          <cell r="A357" t="str">
            <v>TOWN OF WALKERVILLE</v>
          </cell>
          <cell r="B357" t="str">
            <v>024702</v>
          </cell>
          <cell r="C357" t="str">
            <v>014701</v>
          </cell>
        </row>
        <row r="358">
          <cell r="A358" t="str">
            <v>TOWN OF WEST YELLOWSTONE</v>
          </cell>
          <cell r="B358" t="str">
            <v>021605</v>
          </cell>
          <cell r="C358" t="str">
            <v>011601</v>
          </cell>
        </row>
        <row r="359">
          <cell r="A359" t="str">
            <v>TOWN OF WESTBY</v>
          </cell>
          <cell r="B359" t="str">
            <v>024604</v>
          </cell>
          <cell r="C359" t="str">
            <v>014601</v>
          </cell>
        </row>
        <row r="360">
          <cell r="A360" t="str">
            <v>TOWN OF WHITEHALL</v>
          </cell>
          <cell r="B360" t="str">
            <v>022202</v>
          </cell>
          <cell r="C360" t="str">
            <v>012201</v>
          </cell>
        </row>
        <row r="361">
          <cell r="A361" t="str">
            <v>TOWN OF WIBAUX</v>
          </cell>
          <cell r="B361" t="str">
            <v>025501</v>
          </cell>
          <cell r="C361" t="str">
            <v>015501</v>
          </cell>
        </row>
        <row r="362">
          <cell r="A362" t="str">
            <v>TOWN OF WINIFRED</v>
          </cell>
          <cell r="B362" t="str">
            <v>021405</v>
          </cell>
          <cell r="C362" t="str">
            <v>011401</v>
          </cell>
        </row>
        <row r="363">
          <cell r="A363" t="str">
            <v>TOWN OF WINNETT</v>
          </cell>
          <cell r="B363" t="str">
            <v>023501</v>
          </cell>
          <cell r="C363" t="str">
            <v>013501</v>
          </cell>
        </row>
        <row r="364">
          <cell r="A364" t="str">
            <v>TREASURE COUNTY</v>
          </cell>
          <cell r="B364" t="str">
            <v>015201</v>
          </cell>
          <cell r="C364" t="str">
            <v>015201</v>
          </cell>
        </row>
        <row r="365">
          <cell r="A365" t="str">
            <v>VALLEY COUNTY</v>
          </cell>
          <cell r="B365" t="str">
            <v>015301</v>
          </cell>
          <cell r="C365" t="str">
            <v>015301</v>
          </cell>
        </row>
        <row r="366">
          <cell r="A366" t="str">
            <v>WHEATLAND COUNTY</v>
          </cell>
          <cell r="B366" t="str">
            <v>015401</v>
          </cell>
          <cell r="C366" t="str">
            <v>015401</v>
          </cell>
        </row>
        <row r="367">
          <cell r="A367" t="str">
            <v>WIBAUX COUNTY</v>
          </cell>
          <cell r="B367" t="str">
            <v>015501</v>
          </cell>
          <cell r="C367" t="str">
            <v>015501</v>
          </cell>
        </row>
        <row r="368">
          <cell r="A368" t="str">
            <v>YELLOWSTONE COUNTY</v>
          </cell>
          <cell r="B368" t="str">
            <v>015601</v>
          </cell>
          <cell r="C368" t="str">
            <v>015601</v>
          </cell>
        </row>
      </sheetData>
      <sheetData sheetId="85" refreshError="1"/>
      <sheetData sheetId="86" refreshError="1"/>
      <sheetData sheetId="87" refreshError="1"/>
      <sheetData sheetId="8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LEDGER LOAD INPUT"/>
      <sheetName val="DATABASE LEDGER LOAD"/>
      <sheetName val="List-County &amp; Entity Codes  "/>
      <sheetName val="Balance Check"/>
      <sheetName val="Sheet1"/>
      <sheetName val="Sheet2"/>
    </sheetNames>
    <sheetDataSet>
      <sheetData sheetId="0"/>
      <sheetData sheetId="1"/>
      <sheetData sheetId="2"/>
      <sheetData sheetId="3">
        <row r="5">
          <cell r="A5" t="str">
            <v>Beaverhead County</v>
          </cell>
        </row>
      </sheetData>
      <sheetData sheetId="4"/>
      <sheetData sheetId="5"/>
      <sheetData sheetId="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LEDGER LOAD INPUT"/>
      <sheetName val="DATABASE LEDGER LOAD"/>
      <sheetName val="List-County &amp; Entity Codes  "/>
      <sheetName val="Balance Check"/>
      <sheetName val="Sheet1"/>
      <sheetName val="Sheet2"/>
    </sheetNames>
    <sheetDataSet>
      <sheetData sheetId="0"/>
      <sheetData sheetId="1"/>
      <sheetData sheetId="2"/>
      <sheetData sheetId="3">
        <row r="5">
          <cell r="A5" t="str">
            <v>Beaverhead County</v>
          </cell>
        </row>
      </sheetData>
      <sheetData sheetId="4"/>
      <sheetData sheetId="5"/>
      <sheetData sheetId="6"/>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FS major to non"/>
      <sheetName val="GFS nonmajor to major"/>
      <sheetName val="GFS Bal major to nonmajor"/>
      <sheetName val="GFS Bal nonmajor to major"/>
      <sheetName val="SA discrete to blended"/>
      <sheetName val="SA blended to discrete"/>
      <sheetName val="Note table M&amp;D to N&amp;B"/>
      <sheetName val="Note table N&amp;B to M&amp;D"/>
      <sheetName val="Comb sch major to nonmajor"/>
      <sheetName val="Comb sch nonmajor to major"/>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UPDATE-TOC_SETUP-PRINT"/>
      <sheetName val="Input Gov't Funds- BSheet"/>
      <sheetName val="Input Gov't Funds-Income Stmt"/>
      <sheetName val="Input Gen&amp;SpecRev BudgetbyFund"/>
      <sheetName val="Input Debt Service BudgetbyFund"/>
      <sheetName val="Input Capital Proj BudgetbyFund"/>
      <sheetName val="Input Permanent BudgetbyFund"/>
      <sheetName val="Input Prop Funds - BSheet"/>
      <sheetName val="Input Prop Funds - Income Stmt"/>
      <sheetName val="Input Trust &amp; Agency - BSheet"/>
      <sheetName val="InputTrust &amp; Agency-Income Stmt"/>
      <sheetName val="Internal Serv Fund Allocation"/>
      <sheetName val="Input RevenueCoding by Fund"/>
      <sheetName val="Input PY Gov't-Wide Statements"/>
      <sheetName val="Stmt Cash Flow-All Prop&amp;IS Fund"/>
      <sheetName val="GASB Adj Gov't Funds"/>
      <sheetName val="GASB Adj Prop Funds"/>
      <sheetName val="Cover Page"/>
      <sheetName val="Table of Contents"/>
      <sheetName val="INTROD. SECT. COVER"/>
      <sheetName val="LTR. OF TRANSMITTAL"/>
      <sheetName val="ELECTED OFFICIALS-OFFICERS"/>
      <sheetName val="FIN. SECTION COVER"/>
      <sheetName val="MD&amp;A COVER"/>
      <sheetName val="BASIC FS COVER"/>
      <sheetName val="Statement of Net Assets"/>
      <sheetName val="Statement of Activities"/>
      <sheetName val="Reconciliation-Balance Sheet"/>
      <sheetName val="Reconsiliation-Income Stmt"/>
      <sheetName val="Fund Level-Gov't Balance Sheet"/>
      <sheetName val="Fund Level-Gov't Income Stmt"/>
      <sheetName val="Fund Level-Prop Stmt Net Assets"/>
      <sheetName val="Fund Level-Prop Income Stmt"/>
      <sheetName val="Stmt Cash Flow-MajorProp Funds"/>
      <sheetName val="Fiduciary-Stmt of Net Assets"/>
      <sheetName val="Fiduciary-Stmt of Chg Net Asset"/>
      <sheetName val="NOTES TO FINANCIAL STMT (1)"/>
      <sheetName val="NOTES TO FINANCIAL STMT (2)"/>
      <sheetName val="NOTES TO FINANCIAL STMT (3)"/>
      <sheetName val="NOTES TO FINANCIAL STMT (4)"/>
      <sheetName val="NOTES TO FINANCIAL STMT (5)"/>
      <sheetName val="NOTES TO FINANCIAL STMT (6)"/>
      <sheetName val="NOTES TO FINANCIAL STMT (7)"/>
      <sheetName val="NOTES TO FINANCIAL STMT (8)"/>
      <sheetName val="NOTES TO FINANCIAL STMT (9)"/>
      <sheetName val="NOTES TO FINANCIAL STMT (10)"/>
      <sheetName val="NOTES TO FINANCIAL STMT (11)"/>
      <sheetName val="NOTES TO FINANCIAL STMT (12)"/>
      <sheetName val="RSI COVER"/>
      <sheetName val="General Fund-Budget to Actual"/>
      <sheetName val="Major SR-Bud to Act IncStmt"/>
      <sheetName val="OTHER SUPP. INFO. COVER"/>
      <sheetName val="Non-Major Spec Rev-BSheet"/>
      <sheetName val="Non-Maj SR-Bud to Act IncStmt"/>
      <sheetName val="Non-Major Debt Funds-BSheet"/>
      <sheetName val="Non-Maj Debt-Bud to Act IncStmt"/>
      <sheetName val="Non-Major CP Funds-BSheet"/>
      <sheetName val="Non-Major CP-Bud to Act IncStmt"/>
      <sheetName val="Permanent Funds-BSheet"/>
      <sheetName val="Permanent-Bud to Act IncStmt"/>
      <sheetName val="Non-Major Prop Stmt Net Assets"/>
      <sheetName val="Non-Major Prop Income Stmt"/>
      <sheetName val="Cash Flows-Non-MajorProp Funds"/>
      <sheetName val="Int Serv - Comb Stmt Net Assets"/>
      <sheetName val="Int Serv - Comb Income Stmt"/>
      <sheetName val="Stmt Cash Flow-All Int Ser Fund"/>
      <sheetName val="FED.-ST. INTERGOVERNMENTAL"/>
      <sheetName val="SCHEDULE OF REC. &amp; DISB."/>
      <sheetName val="CASH RECONCILIATION"/>
      <sheetName val="GEN. INFO.  SECT. COVER"/>
      <sheetName val="GENERAL INFORMATION"/>
      <sheetName val="Auto Gov'tMajor Funds-Fund Stmt"/>
      <sheetName val="Auto Major SR-Budget to Actual"/>
      <sheetName val="Auto Major SR-OrgFinal Budget"/>
      <sheetName val="Auto PropMajor Funds-Fund Stmt"/>
      <sheetName val="Auto Non-Major Spe Re Fund Stmt"/>
      <sheetName val="Auto Non-Major Debt Fund Stmt"/>
      <sheetName val="Auto Non-Major CP Fund Stmt"/>
      <sheetName val="Auto Non-Major Perm Fund-BSheet"/>
      <sheetName val="Auto Non-Major Prop Fund Stmt"/>
      <sheetName val="Gov't BS-Major Funds"/>
      <sheetName val="Gov't IS-Major Funds"/>
      <sheetName val="Proprietary BS-Major Funds"/>
      <sheetName val="Proprietary IS-Major Funds"/>
      <sheetName val="Majors"/>
      <sheetName val="RevCodeSummary-Stmt of Ac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UPDATE-TOC_SETUP-PRINT"/>
      <sheetName val="Input Gov't Funds- BSheet"/>
      <sheetName val="Input Gov't Funds-Income Stmt"/>
      <sheetName val="Input Gen&amp;SpecRev BudgetbyFund"/>
      <sheetName val="Input Debt Service BudgetbyFund"/>
      <sheetName val="Input Capital Proj BudgetbyFund"/>
      <sheetName val="Input Permanent BudgetbyFund"/>
      <sheetName val="Input Prop Funds - BSheet"/>
      <sheetName val="Input Prop Funds - Income Stmt"/>
      <sheetName val="Input Trust &amp; Agency - BSheet"/>
      <sheetName val="InputTrust &amp; Agency-Income Stmt"/>
      <sheetName val="Internal Serv Fund Allocation"/>
      <sheetName val="Input RevenueCoding by Fund"/>
      <sheetName val="Input PY Gov't-Wide Statements"/>
      <sheetName val="Stmt Cash Flow-All Prop&amp;IS Fund"/>
      <sheetName val="GASB Adj Gov't Funds"/>
      <sheetName val="GASB Adj Prop Funds"/>
      <sheetName val="Cover Page"/>
      <sheetName val="Table of Contents"/>
      <sheetName val="INTROD. SECT. COVER"/>
      <sheetName val="LTR. OF TRANSMITTAL"/>
      <sheetName val="ELECTED OFFICIALS-OFFICERS"/>
      <sheetName val="FIN. SECTION COVER"/>
      <sheetName val="MD&amp;A COVER"/>
      <sheetName val="BASIC FS COVER"/>
      <sheetName val="Statement of Net Assets"/>
      <sheetName val="Statement of Activities"/>
      <sheetName val="Reconciliation-Balance Sheet"/>
      <sheetName val="Reconsiliation-Income Stmt"/>
      <sheetName val="Fund Level-Gov't Balance Sheet"/>
      <sheetName val="Fund Level-Gov't Income Stmt"/>
      <sheetName val="Fund Level-Prop Stmt Net Assets"/>
      <sheetName val="Fund Level-Prop Income Stmt"/>
      <sheetName val="Stmt Cash Flow-MajorProp Funds"/>
      <sheetName val="Fiduciary-Stmt of Net Assets"/>
      <sheetName val="Fiduciary-Stmt of Chg Net Asset"/>
      <sheetName val="NOTES TO FINANCIAL STMT (1)"/>
      <sheetName val="NOTES TO FINANCIAL STMT (2)"/>
      <sheetName val="NOTES TO FINANCIAL STMT (3)"/>
      <sheetName val="NOTES TO FINANCIAL STMT (4)"/>
      <sheetName val="NOTES TO FINANCIAL STMT (5)"/>
      <sheetName val="NOTES TO FINANCIAL STMT (6)"/>
      <sheetName val="NOTES TO FINANCIAL STMT (7)"/>
      <sheetName val="NOTES TO FINANCIAL STMT (8)"/>
      <sheetName val="NOTES TO FINANCIAL STMT (9)"/>
      <sheetName val="NOTES TO FINANCIAL STMT (10)"/>
      <sheetName val="NOTES TO FINANCIAL STMT (11)"/>
      <sheetName val="NOTES TO FINANCIAL STMT (12)"/>
      <sheetName val="RSI COVER"/>
      <sheetName val="General Fund-Budget to Actual"/>
      <sheetName val="Major SR-Bud to Act IncStmt"/>
      <sheetName val="OTHER SUPP. INFO. COVER"/>
      <sheetName val="Non-Major Spec Rev-BSheet"/>
      <sheetName val="Non-Maj SR-Bud to Act IncStmt"/>
      <sheetName val="Non-Major Debt Funds-BSheet"/>
      <sheetName val="Non-Maj Debt-Bud to Act IncStmt"/>
      <sheetName val="Non-Major CP Funds-BSheet"/>
      <sheetName val="Non-Major CP-Bud to Act IncStmt"/>
      <sheetName val="Permanent Funds-BSheet"/>
      <sheetName val="Permanent-Bud to Act IncStmt"/>
      <sheetName val="Non-Major Prop Stmt Net Assets"/>
      <sheetName val="Non-Major Prop Income Stmt"/>
      <sheetName val="Cash Flows-Non-MajorProp Funds"/>
      <sheetName val="Int Serv - Comb Stmt Net Assets"/>
      <sheetName val="Int Serv - Comb Income Stmt"/>
      <sheetName val="Stmt Cash Flow-All Int Ser Fund"/>
      <sheetName val="FED.-ST. INTERGOVERNMENTAL"/>
      <sheetName val="SCHEDULE OF REC. &amp; DISB."/>
      <sheetName val="CASH RECONCILIATION"/>
      <sheetName val="GEN. INFO.  SECT. COVER"/>
      <sheetName val="GENERAL INFORMATION"/>
      <sheetName val="Auto Gov'tMajor Funds-Fund Stmt"/>
      <sheetName val="Auto Major SR-Budget to Actual"/>
      <sheetName val="Auto Major SR-OrgFinal Budget"/>
      <sheetName val="Auto PropMajor Funds-Fund Stmt"/>
      <sheetName val="Auto Non-Major Spe Re Fund Stmt"/>
      <sheetName val="Auto Non-Major Debt Fund Stmt"/>
      <sheetName val="Auto Non-Major CP Fund Stmt"/>
      <sheetName val="Auto Non-Major Perm Fund-BSheet"/>
      <sheetName val="Auto Non-Major Prop Fund Stmt"/>
      <sheetName val="Gov't BS-Major Funds"/>
      <sheetName val="Gov't IS-Major Funds"/>
      <sheetName val="Proprietary BS-Major Funds"/>
      <sheetName val="Proprietary IS-Major Funds"/>
      <sheetName val="Majors"/>
      <sheetName val="RevCodeSummary-Stmt of Ac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OVER PAGE"/>
      <sheetName val="FILING FEE FORM"/>
      <sheetName val="TABLE OF CONTENTS"/>
      <sheetName val="INTROD. SECT. COVER"/>
      <sheetName val="LTR. OF TRANSMITTAL"/>
      <sheetName val="ELECTED OFFICIALS-SIGNATURE PG"/>
      <sheetName val="FIN. SECTION COVER"/>
      <sheetName val="MD&amp;A COVER"/>
      <sheetName val="BASIC FS COVER"/>
      <sheetName val="GW-STATEMENT NET POSITION(13)"/>
      <sheetName val="GW-STATEMENT OF ACTIVITIES(14)"/>
      <sheetName val="GOVERNMENTAL FUNDS - BS(15)"/>
      <sheetName val="GOVERMENTAL FUNDS-OPERATING(16)"/>
      <sheetName val="RECONCILIATION OF OPERATING(17)"/>
      <sheetName val="NET POSITION-PROPRIETARY(18)"/>
      <sheetName val="CHANGE NET POSITION-PROP.(19)"/>
      <sheetName val="ST. OF CASH FLOWS-PROP.(20)"/>
      <sheetName val="NET POSITION-FIDUCIARY(21)"/>
      <sheetName val="CHANGE NET POSITION-FIDUC(22)"/>
      <sheetName val="NOTE TO FIN ST (23)"/>
      <sheetName val="NOTES TO FIN ST (24)"/>
      <sheetName val="NOTES TO FIN ST (25)"/>
      <sheetName val="NOTES TO FIN ST (26)"/>
      <sheetName val="NOTES TO FIN ST (27)"/>
      <sheetName val="NOTES TO FIN ST (28)"/>
      <sheetName val="NOTES TO FIN ST (29)"/>
      <sheetName val="NOTES TO FIN ST (30)"/>
      <sheetName val="NOTES TO FIN ST (31)"/>
      <sheetName val="NOTES TO FIN ST (32)"/>
      <sheetName val="NOTES TO FIN ST (33A)"/>
      <sheetName val="NOTES TO FIN ST (33B)"/>
      <sheetName val="NOTES TO FIN ST (34)"/>
      <sheetName val="NOTES TO FIN ST (35) - AMM"/>
      <sheetName val="NOTES TO FIN ST (35) -ACT"/>
      <sheetName val="NOTES TO FIN ST (36)"/>
      <sheetName val="NOTES TO FIN ST (37)"/>
      <sheetName val="NOTES TO FIN ST (38)"/>
      <sheetName val="NOTES TO FIN ST (39)"/>
      <sheetName val="NOTES TO FIN ST (40)"/>
      <sheetName val="NOTE TO FIN ST (41)"/>
      <sheetName val="NOTE TO FIN ST (42)"/>
      <sheetName val="NOTES TO FIN ST (43)"/>
      <sheetName val="NOTES TO FIN ST (44) "/>
      <sheetName val="NOTES TO FIN ST (45A)"/>
      <sheetName val="NOTES TO FIN ST (45B)"/>
      <sheetName val="NOTE TO FIN ST (46)"/>
      <sheetName val="NOTES TO FIN ST (47)"/>
      <sheetName val="RSI COVER"/>
      <sheetName val="GENERAL FUND-OPERATING(48-53)"/>
      <sheetName val="OPER-MAJOR SP. REVENUE(54-56)"/>
      <sheetName val="OPER.-MAJOR SP. REV. (B)(57-59)"/>
      <sheetName val="RSI-OPEB (60)"/>
      <sheetName val="RSI-PERS (61-A)"/>
      <sheetName val="RSI-FURS (61-B)"/>
      <sheetName val="RSI-MPORS (61-C)"/>
      <sheetName val="RSI-SRS (61-D)"/>
      <sheetName val="RSI-TRS (61-E)"/>
      <sheetName val="RSI-FDRA&amp;GASB78 (62)"/>
      <sheetName val="OTHER SUPP. INFO. COVER"/>
      <sheetName val="BS-NONMAJOR SP. REVENUE(63-64) "/>
      <sheetName val="OPER.-NONMAJOR SP. REVENUE(65)"/>
      <sheetName val="OPER.-NONMAJOR SP. REVE (B)(66)"/>
      <sheetName val="BS-NONMAJOR DEBT SERVICE(67-68)"/>
      <sheetName val="OPER.-NONMAJOR DEBT SER.(69-70)"/>
      <sheetName val="BS-NONMAJOR CAP. PROJ.(71-72)"/>
      <sheetName val="OPER.-NONMAJOR CAP. PROJ(73-74)"/>
      <sheetName val="BS-PERMANENT FUNDS(75-76)"/>
      <sheetName val="OPER.-PERMANENT FUNDS(77-78)"/>
      <sheetName val="NET POSIT-NONMAJOR ENTERPR(79)"/>
      <sheetName val="CHG. IN NP-NONMAJOR ENTERPR(80)"/>
      <sheetName val="NONMAJOR ENTERPR. CASH FLOW(81)"/>
      <sheetName val="COMB. NET POS-IN. SER.(82)"/>
      <sheetName val="COMB. CHGE IN NP IN. SERV.(83)"/>
      <sheetName val="ST. OF CASH FLOWS-INT.SER.(84)"/>
      <sheetName val="FED.-ST. INTERGOVERNMENTAL(85)"/>
      <sheetName val="SCHEDULE OF REC. &amp; DISB."/>
      <sheetName val="CASH RECONCILIATION(89)"/>
      <sheetName val="GEN. INFO.  SECT. COVER"/>
      <sheetName val="GENERAL INFORMATION(90)"/>
      <sheetName val="Worksheets"/>
      <sheetName val="BS Conversion"/>
      <sheetName val="OP Conversion"/>
      <sheetName val="Revenue Analysis"/>
      <sheetName val="GOV CAP ASSETS-9000(GCAAG)"/>
      <sheetName val="GOV DEBT-9500(GLTDAG)"/>
      <sheetName val="Depr.-General"/>
      <sheetName val="Depr.-Water Enterprise"/>
      <sheetName val="Depr.-Sewer Enterprise"/>
      <sheetName val="Depr.-Solid Waste Enterprise"/>
      <sheetName val="Compensated Absences"/>
      <sheetName val="Balance Check Page"/>
      <sheetName val="LedgerLoad Assist"/>
      <sheetName val="Ledger Load Template LGSvcs TEM"/>
      <sheetName val="DLL Balance Check"/>
      <sheetName val="Update Log"/>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row r="7">
          <cell r="A7" t="str">
            <v>Fiscal year ending June 30, 2013</v>
          </cell>
          <cell r="B7">
            <v>2013</v>
          </cell>
        </row>
        <row r="8">
          <cell r="A8" t="str">
            <v>Fiscal year ending June 30, 2014</v>
          </cell>
          <cell r="B8">
            <v>2014</v>
          </cell>
        </row>
        <row r="9">
          <cell r="A9" t="str">
            <v>Fiscal year ending June 30, 2015</v>
          </cell>
          <cell r="B9">
            <v>2015</v>
          </cell>
        </row>
        <row r="10">
          <cell r="A10" t="str">
            <v>Fiscal year ending June 30, 2016</v>
          </cell>
          <cell r="B10">
            <v>2016</v>
          </cell>
        </row>
        <row r="11">
          <cell r="A11" t="str">
            <v>Fiscal year ending June 30, 2017</v>
          </cell>
          <cell r="B11">
            <v>2017</v>
          </cell>
        </row>
        <row r="12">
          <cell r="A12" t="str">
            <v>Fiscal year ending June 30, 2018</v>
          </cell>
          <cell r="B12">
            <v>2018</v>
          </cell>
        </row>
        <row r="13">
          <cell r="A13" t="str">
            <v>Fiscal year ending June 30, 2019</v>
          </cell>
          <cell r="B13">
            <v>2019</v>
          </cell>
        </row>
        <row r="14">
          <cell r="A14" t="str">
            <v>Fiscal year ending June 30, 2020</v>
          </cell>
          <cell r="B14">
            <v>2020</v>
          </cell>
        </row>
        <row r="15">
          <cell r="A15" t="str">
            <v>Fiscal year ending June 30, 2021</v>
          </cell>
          <cell r="B15">
            <v>2021</v>
          </cell>
        </row>
        <row r="16">
          <cell r="A16" t="str">
            <v>Fiscal year ending June 30, 2022</v>
          </cell>
          <cell r="B16">
            <v>2022</v>
          </cell>
        </row>
        <row r="17">
          <cell r="A17" t="str">
            <v>Fiscal year ending June 30, 2023</v>
          </cell>
          <cell r="B17">
            <v>2023</v>
          </cell>
        </row>
        <row r="18">
          <cell r="A18" t="str">
            <v>Fiscal year ending June 30, 2024</v>
          </cell>
          <cell r="B18">
            <v>2024</v>
          </cell>
        </row>
        <row r="19">
          <cell r="A19" t="str">
            <v>Fiscal year ending June 30, 2025</v>
          </cell>
          <cell r="B19">
            <v>2025</v>
          </cell>
        </row>
        <row r="20">
          <cell r="A20" t="str">
            <v>Fiscal year ending June 30, 2026</v>
          </cell>
          <cell r="B20">
            <v>2026</v>
          </cell>
        </row>
        <row r="21">
          <cell r="A21" t="str">
            <v>Fiscal year ending June 30, 2027</v>
          </cell>
          <cell r="B21">
            <v>2027</v>
          </cell>
        </row>
        <row r="22">
          <cell r="A22" t="str">
            <v>Fiscal year ending June 30, 2028</v>
          </cell>
          <cell r="B22">
            <v>2028</v>
          </cell>
        </row>
        <row r="23">
          <cell r="A23" t="str">
            <v>Fiscal year ending June 30, 2029</v>
          </cell>
          <cell r="B23">
            <v>2029</v>
          </cell>
        </row>
        <row r="24">
          <cell r="A24" t="str">
            <v>Fiscal year ending June 30, 2030</v>
          </cell>
          <cell r="B24">
            <v>2030</v>
          </cell>
        </row>
        <row r="25">
          <cell r="A25" t="str">
            <v>Fiscal year ending June 30, 2031</v>
          </cell>
          <cell r="B25">
            <v>2031</v>
          </cell>
        </row>
        <row r="26">
          <cell r="A26" t="str">
            <v>Fiscal year ending June 30, 2032</v>
          </cell>
          <cell r="B26">
            <v>2032</v>
          </cell>
        </row>
        <row r="27">
          <cell r="A27" t="str">
            <v>Fiscal year ending June 30, 2033</v>
          </cell>
          <cell r="B27">
            <v>2033</v>
          </cell>
        </row>
        <row r="28">
          <cell r="A28" t="str">
            <v>Fiscal year ending June 30, 2034</v>
          </cell>
          <cell r="B28">
            <v>2034</v>
          </cell>
        </row>
        <row r="29">
          <cell r="A29" t="str">
            <v>Fiscal year ending June 30, 2035</v>
          </cell>
          <cell r="B29">
            <v>2035</v>
          </cell>
        </row>
        <row r="30">
          <cell r="A30" t="str">
            <v>Fiscal year ending June 30, 2036</v>
          </cell>
          <cell r="B30">
            <v>2036</v>
          </cell>
        </row>
        <row r="31">
          <cell r="A31" t="str">
            <v>Fiscal year ending June 30, 2037</v>
          </cell>
          <cell r="B31">
            <v>2037</v>
          </cell>
        </row>
        <row r="32">
          <cell r="A32" t="str">
            <v>Fiscal year ending June 30, 2038</v>
          </cell>
          <cell r="B32">
            <v>2038</v>
          </cell>
        </row>
        <row r="33">
          <cell r="A33" t="str">
            <v>Fiscal year ending June 30, 2039</v>
          </cell>
          <cell r="B33">
            <v>2039</v>
          </cell>
        </row>
        <row r="38">
          <cell r="A38" t="str">
            <v>Fund #2000</v>
          </cell>
          <cell r="B38">
            <v>2000</v>
          </cell>
        </row>
        <row r="39">
          <cell r="A39" t="str">
            <v>Fund #3000</v>
          </cell>
          <cell r="B39">
            <v>3000</v>
          </cell>
        </row>
        <row r="40">
          <cell r="A40" t="str">
            <v>Fund #4000</v>
          </cell>
          <cell r="B40">
            <v>4000</v>
          </cell>
        </row>
        <row r="41">
          <cell r="A41" t="str">
            <v>Fund #8000</v>
          </cell>
          <cell r="B41">
            <v>8000</v>
          </cell>
        </row>
        <row r="185">
          <cell r="A185" t="str">
            <v>Beaverhead County</v>
          </cell>
          <cell r="B185" t="str">
            <v>010101</v>
          </cell>
          <cell r="C185" t="str">
            <v>010101</v>
          </cell>
        </row>
        <row r="186">
          <cell r="A186" t="str">
            <v>Big Horn County</v>
          </cell>
          <cell r="B186" t="str">
            <v>010201</v>
          </cell>
          <cell r="C186" t="str">
            <v>010201</v>
          </cell>
        </row>
        <row r="187">
          <cell r="A187" t="str">
            <v>Blaine County</v>
          </cell>
          <cell r="B187" t="str">
            <v>010301</v>
          </cell>
          <cell r="C187" t="str">
            <v>010301</v>
          </cell>
        </row>
        <row r="188">
          <cell r="A188" t="str">
            <v>Broadwater County</v>
          </cell>
          <cell r="B188" t="str">
            <v>010401</v>
          </cell>
          <cell r="C188" t="str">
            <v>010401</v>
          </cell>
        </row>
        <row r="189">
          <cell r="A189" t="str">
            <v>Carbon County</v>
          </cell>
          <cell r="B189" t="str">
            <v>010501</v>
          </cell>
          <cell r="C189" t="str">
            <v>010501</v>
          </cell>
        </row>
        <row r="190">
          <cell r="A190" t="str">
            <v>Carter County</v>
          </cell>
          <cell r="B190" t="str">
            <v>010601</v>
          </cell>
          <cell r="C190" t="str">
            <v>010601</v>
          </cell>
        </row>
        <row r="191">
          <cell r="A191" t="str">
            <v>Cascade County</v>
          </cell>
          <cell r="B191" t="str">
            <v>010701</v>
          </cell>
          <cell r="C191" t="str">
            <v>010701</v>
          </cell>
        </row>
        <row r="192">
          <cell r="A192" t="str">
            <v>Chouteau County</v>
          </cell>
          <cell r="B192" t="str">
            <v>010801</v>
          </cell>
          <cell r="C192" t="str">
            <v>010801</v>
          </cell>
        </row>
        <row r="193">
          <cell r="A193" t="str">
            <v>Custer County</v>
          </cell>
          <cell r="B193" t="str">
            <v>010901</v>
          </cell>
          <cell r="C193" t="str">
            <v>010901</v>
          </cell>
        </row>
        <row r="194">
          <cell r="A194" t="str">
            <v>Daniels County</v>
          </cell>
          <cell r="B194" t="str">
            <v>011001</v>
          </cell>
          <cell r="C194" t="str">
            <v>011001</v>
          </cell>
        </row>
        <row r="195">
          <cell r="A195" t="str">
            <v>Dawson County</v>
          </cell>
          <cell r="B195" t="str">
            <v>011101</v>
          </cell>
          <cell r="C195" t="str">
            <v>011101</v>
          </cell>
        </row>
        <row r="196">
          <cell r="A196" t="str">
            <v>Anaconda-Deer Lodge County</v>
          </cell>
          <cell r="B196" t="str">
            <v>011201</v>
          </cell>
          <cell r="C196" t="str">
            <v>011201</v>
          </cell>
        </row>
        <row r="197">
          <cell r="A197" t="str">
            <v>Fallon County</v>
          </cell>
          <cell r="B197" t="str">
            <v>011301</v>
          </cell>
          <cell r="C197" t="str">
            <v>011301</v>
          </cell>
        </row>
        <row r="198">
          <cell r="A198" t="str">
            <v>Fergus County</v>
          </cell>
          <cell r="B198" t="str">
            <v>011401</v>
          </cell>
          <cell r="C198" t="str">
            <v>011401</v>
          </cell>
        </row>
        <row r="199">
          <cell r="A199" t="str">
            <v>Flathead County</v>
          </cell>
          <cell r="B199" t="str">
            <v>011501</v>
          </cell>
          <cell r="C199" t="str">
            <v>011501</v>
          </cell>
        </row>
        <row r="200">
          <cell r="A200" t="str">
            <v>Gallatin County</v>
          </cell>
          <cell r="B200" t="str">
            <v>011601</v>
          </cell>
          <cell r="C200" t="str">
            <v>011601</v>
          </cell>
        </row>
        <row r="201">
          <cell r="A201" t="str">
            <v>Garfield County</v>
          </cell>
          <cell r="B201" t="str">
            <v>011701</v>
          </cell>
          <cell r="C201" t="str">
            <v>011701</v>
          </cell>
        </row>
        <row r="202">
          <cell r="A202" t="str">
            <v>Glacier County</v>
          </cell>
          <cell r="B202" t="str">
            <v>011801</v>
          </cell>
          <cell r="C202" t="str">
            <v>011801</v>
          </cell>
        </row>
        <row r="203">
          <cell r="A203" t="str">
            <v>Golden Valley County</v>
          </cell>
          <cell r="B203" t="str">
            <v>011901</v>
          </cell>
          <cell r="C203" t="str">
            <v>011901</v>
          </cell>
        </row>
        <row r="204">
          <cell r="A204" t="str">
            <v>Granite County</v>
          </cell>
          <cell r="B204" t="str">
            <v>012001</v>
          </cell>
          <cell r="C204" t="str">
            <v>012001</v>
          </cell>
        </row>
        <row r="205">
          <cell r="A205" t="str">
            <v>Hill County</v>
          </cell>
          <cell r="B205" t="str">
            <v>012101</v>
          </cell>
          <cell r="C205" t="str">
            <v>012101</v>
          </cell>
        </row>
        <row r="206">
          <cell r="A206" t="str">
            <v>Jefferson County</v>
          </cell>
          <cell r="B206" t="str">
            <v>012201</v>
          </cell>
          <cell r="C206" t="str">
            <v>012201</v>
          </cell>
        </row>
        <row r="207">
          <cell r="A207" t="str">
            <v>Judith Basin County</v>
          </cell>
          <cell r="B207" t="str">
            <v>012301</v>
          </cell>
          <cell r="C207" t="str">
            <v>012301</v>
          </cell>
        </row>
        <row r="208">
          <cell r="A208" t="str">
            <v>Lake County</v>
          </cell>
          <cell r="B208" t="str">
            <v>012401</v>
          </cell>
          <cell r="C208" t="str">
            <v>012401</v>
          </cell>
        </row>
        <row r="209">
          <cell r="A209" t="str">
            <v>Lewis and Clark County</v>
          </cell>
          <cell r="B209" t="str">
            <v>012501</v>
          </cell>
          <cell r="C209" t="str">
            <v>012501</v>
          </cell>
        </row>
        <row r="210">
          <cell r="A210" t="str">
            <v>Liberty County</v>
          </cell>
          <cell r="B210" t="str">
            <v>012601</v>
          </cell>
          <cell r="C210" t="str">
            <v>012601</v>
          </cell>
        </row>
        <row r="211">
          <cell r="A211" t="str">
            <v>Lincoln County</v>
          </cell>
          <cell r="B211" t="str">
            <v>012701</v>
          </cell>
          <cell r="C211" t="str">
            <v>012701</v>
          </cell>
        </row>
        <row r="212">
          <cell r="A212" t="str">
            <v>Madison County</v>
          </cell>
          <cell r="B212" t="str">
            <v>012801</v>
          </cell>
          <cell r="C212" t="str">
            <v>012801</v>
          </cell>
        </row>
        <row r="213">
          <cell r="A213" t="str">
            <v>McCone County</v>
          </cell>
          <cell r="B213" t="str">
            <v>012901</v>
          </cell>
          <cell r="C213" t="str">
            <v>012901</v>
          </cell>
        </row>
        <row r="214">
          <cell r="A214" t="str">
            <v>Meagher County</v>
          </cell>
          <cell r="B214" t="str">
            <v>013001</v>
          </cell>
          <cell r="C214" t="str">
            <v>013001</v>
          </cell>
        </row>
        <row r="215">
          <cell r="A215" t="str">
            <v>Mineral County</v>
          </cell>
          <cell r="B215" t="str">
            <v>013101</v>
          </cell>
          <cell r="C215" t="str">
            <v>013101</v>
          </cell>
        </row>
        <row r="216">
          <cell r="A216" t="str">
            <v>Missoula County</v>
          </cell>
          <cell r="B216" t="str">
            <v>013201</v>
          </cell>
          <cell r="C216" t="str">
            <v>013201</v>
          </cell>
        </row>
        <row r="217">
          <cell r="A217" t="str">
            <v>Musselshell County</v>
          </cell>
          <cell r="B217" t="str">
            <v>013301</v>
          </cell>
          <cell r="C217" t="str">
            <v>013301</v>
          </cell>
        </row>
        <row r="218">
          <cell r="A218" t="str">
            <v>Park County</v>
          </cell>
          <cell r="B218" t="str">
            <v>013401</v>
          </cell>
          <cell r="C218" t="str">
            <v>013401</v>
          </cell>
        </row>
        <row r="219">
          <cell r="A219" t="str">
            <v>Petroleum County</v>
          </cell>
          <cell r="B219" t="str">
            <v>013501</v>
          </cell>
          <cell r="C219" t="str">
            <v>013501</v>
          </cell>
        </row>
        <row r="220">
          <cell r="A220" t="str">
            <v>Phillips County</v>
          </cell>
          <cell r="B220" t="str">
            <v>013601</v>
          </cell>
          <cell r="C220" t="str">
            <v>013601</v>
          </cell>
        </row>
        <row r="221">
          <cell r="A221" t="str">
            <v>Pondera County</v>
          </cell>
          <cell r="B221" t="str">
            <v>013701</v>
          </cell>
          <cell r="C221" t="str">
            <v>013701</v>
          </cell>
        </row>
        <row r="222">
          <cell r="A222" t="str">
            <v>Powder River County</v>
          </cell>
          <cell r="B222" t="str">
            <v>013801</v>
          </cell>
          <cell r="C222" t="str">
            <v>013801</v>
          </cell>
        </row>
        <row r="223">
          <cell r="A223" t="str">
            <v>Powell County</v>
          </cell>
          <cell r="B223" t="str">
            <v>013901</v>
          </cell>
          <cell r="C223" t="str">
            <v>013901</v>
          </cell>
        </row>
        <row r="224">
          <cell r="A224" t="str">
            <v>Prairie County</v>
          </cell>
          <cell r="B224" t="str">
            <v>014001</v>
          </cell>
          <cell r="C224" t="str">
            <v>014001</v>
          </cell>
        </row>
        <row r="225">
          <cell r="A225" t="str">
            <v>Ravalli County</v>
          </cell>
          <cell r="B225" t="str">
            <v>014101</v>
          </cell>
          <cell r="C225" t="str">
            <v>014101</v>
          </cell>
        </row>
        <row r="226">
          <cell r="A226" t="str">
            <v>Richland County</v>
          </cell>
          <cell r="B226" t="str">
            <v>014201</v>
          </cell>
          <cell r="C226" t="str">
            <v>014201</v>
          </cell>
        </row>
        <row r="227">
          <cell r="A227" t="str">
            <v>Roosevelt County</v>
          </cell>
          <cell r="B227" t="str">
            <v>014301</v>
          </cell>
          <cell r="C227" t="str">
            <v>014301</v>
          </cell>
        </row>
        <row r="228">
          <cell r="A228" t="str">
            <v>Rosebud County</v>
          </cell>
          <cell r="B228" t="str">
            <v>014401</v>
          </cell>
          <cell r="C228" t="str">
            <v>014401</v>
          </cell>
        </row>
        <row r="229">
          <cell r="A229" t="str">
            <v>Sanders County</v>
          </cell>
          <cell r="B229" t="str">
            <v>014501</v>
          </cell>
          <cell r="C229" t="str">
            <v>014501</v>
          </cell>
        </row>
        <row r="230">
          <cell r="A230" t="str">
            <v>Sheridan County</v>
          </cell>
          <cell r="B230" t="str">
            <v>014601</v>
          </cell>
          <cell r="C230" t="str">
            <v>014601</v>
          </cell>
        </row>
        <row r="231">
          <cell r="A231" t="str">
            <v>City &amp; County/Butte-Silver Bow</v>
          </cell>
          <cell r="B231" t="str">
            <v>014701</v>
          </cell>
          <cell r="C231" t="str">
            <v>014701</v>
          </cell>
        </row>
        <row r="232">
          <cell r="A232" t="str">
            <v>Stillwater County</v>
          </cell>
          <cell r="B232" t="str">
            <v>014801</v>
          </cell>
          <cell r="C232" t="str">
            <v>014801</v>
          </cell>
        </row>
        <row r="233">
          <cell r="A233" t="str">
            <v>Sweet Grass County</v>
          </cell>
          <cell r="B233" t="str">
            <v>014901</v>
          </cell>
          <cell r="C233" t="str">
            <v>014901</v>
          </cell>
        </row>
        <row r="234">
          <cell r="A234" t="str">
            <v>Teton County</v>
          </cell>
          <cell r="B234" t="str">
            <v>015001</v>
          </cell>
          <cell r="C234" t="str">
            <v>015001</v>
          </cell>
        </row>
        <row r="235">
          <cell r="A235" t="str">
            <v>Toole County</v>
          </cell>
          <cell r="B235" t="str">
            <v>015101</v>
          </cell>
          <cell r="C235" t="str">
            <v>015101</v>
          </cell>
        </row>
        <row r="236">
          <cell r="A236" t="str">
            <v>Treasure County</v>
          </cell>
          <cell r="B236" t="str">
            <v>015201</v>
          </cell>
          <cell r="C236" t="str">
            <v>015201</v>
          </cell>
        </row>
        <row r="237">
          <cell r="A237" t="str">
            <v>Valley County</v>
          </cell>
          <cell r="B237" t="str">
            <v>015301</v>
          </cell>
          <cell r="C237" t="str">
            <v>015301</v>
          </cell>
        </row>
        <row r="238">
          <cell r="A238" t="str">
            <v>Wheatland County</v>
          </cell>
          <cell r="B238" t="str">
            <v>015401</v>
          </cell>
          <cell r="C238" t="str">
            <v>015401</v>
          </cell>
        </row>
        <row r="239">
          <cell r="A239" t="str">
            <v>Wibaux County</v>
          </cell>
          <cell r="B239" t="str">
            <v>015501</v>
          </cell>
          <cell r="C239" t="str">
            <v>015501</v>
          </cell>
        </row>
        <row r="240">
          <cell r="A240" t="str">
            <v>Yellowstone County</v>
          </cell>
          <cell r="B240" t="str">
            <v>015601</v>
          </cell>
          <cell r="C240" t="str">
            <v>015601</v>
          </cell>
        </row>
        <row r="241">
          <cell r="A241" t="str">
            <v>City of Dillon</v>
          </cell>
          <cell r="B241" t="str">
            <v>020101</v>
          </cell>
          <cell r="C241" t="str">
            <v>010101</v>
          </cell>
        </row>
        <row r="242">
          <cell r="A242" t="str">
            <v>Town of Lima</v>
          </cell>
          <cell r="B242" t="str">
            <v>020102</v>
          </cell>
          <cell r="C242" t="str">
            <v>010101</v>
          </cell>
        </row>
        <row r="243">
          <cell r="A243" t="str">
            <v>City of Hardin</v>
          </cell>
          <cell r="B243" t="str">
            <v>020201</v>
          </cell>
          <cell r="C243" t="str">
            <v>010201</v>
          </cell>
        </row>
        <row r="244">
          <cell r="A244" t="str">
            <v>Town of Lodge Grass</v>
          </cell>
          <cell r="B244" t="str">
            <v>020202</v>
          </cell>
          <cell r="C244" t="str">
            <v>010201</v>
          </cell>
        </row>
        <row r="245">
          <cell r="A245" t="str">
            <v>City of Chinook</v>
          </cell>
          <cell r="B245" t="str">
            <v>020301</v>
          </cell>
          <cell r="C245" t="str">
            <v>010301</v>
          </cell>
        </row>
        <row r="246">
          <cell r="A246" t="str">
            <v>City of Harlem</v>
          </cell>
          <cell r="B246" t="str">
            <v>020302</v>
          </cell>
          <cell r="C246" t="str">
            <v>010301</v>
          </cell>
        </row>
        <row r="247">
          <cell r="A247" t="str">
            <v>City of Townsend</v>
          </cell>
          <cell r="B247" t="str">
            <v>020401</v>
          </cell>
          <cell r="C247" t="str">
            <v>010401</v>
          </cell>
        </row>
        <row r="248">
          <cell r="A248" t="str">
            <v>Town of Bearcreek</v>
          </cell>
          <cell r="B248" t="str">
            <v>020501</v>
          </cell>
          <cell r="C248" t="str">
            <v>010501</v>
          </cell>
        </row>
        <row r="249">
          <cell r="A249" t="str">
            <v>Town of Bridger</v>
          </cell>
          <cell r="B249" t="str">
            <v>020502</v>
          </cell>
          <cell r="C249" t="str">
            <v>010501</v>
          </cell>
        </row>
        <row r="250">
          <cell r="A250" t="str">
            <v>Town of Fromberg</v>
          </cell>
          <cell r="B250" t="str">
            <v>020503</v>
          </cell>
          <cell r="C250" t="str">
            <v>010501</v>
          </cell>
        </row>
        <row r="251">
          <cell r="A251" t="str">
            <v>Town of Joliet</v>
          </cell>
          <cell r="B251" t="str">
            <v>020504</v>
          </cell>
          <cell r="C251" t="str">
            <v>010501</v>
          </cell>
        </row>
        <row r="252">
          <cell r="A252" t="str">
            <v>City of Red Lodge</v>
          </cell>
          <cell r="B252" t="str">
            <v>020505</v>
          </cell>
          <cell r="C252" t="str">
            <v>010501</v>
          </cell>
        </row>
        <row r="253">
          <cell r="A253" t="str">
            <v>Town of Ekalaka</v>
          </cell>
          <cell r="B253" t="str">
            <v>020601</v>
          </cell>
          <cell r="C253" t="str">
            <v>010601</v>
          </cell>
        </row>
        <row r="254">
          <cell r="A254" t="str">
            <v>Town of Belt</v>
          </cell>
          <cell r="B254" t="str">
            <v>020701</v>
          </cell>
          <cell r="C254" t="str">
            <v>010701</v>
          </cell>
        </row>
        <row r="255">
          <cell r="A255" t="str">
            <v>Town of Cascade</v>
          </cell>
          <cell r="B255" t="str">
            <v>020702</v>
          </cell>
          <cell r="C255" t="str">
            <v>010701</v>
          </cell>
        </row>
        <row r="256">
          <cell r="A256" t="str">
            <v>City of Great Falls</v>
          </cell>
          <cell r="B256" t="str">
            <v>020703</v>
          </cell>
          <cell r="C256" t="str">
            <v>010701</v>
          </cell>
        </row>
        <row r="257">
          <cell r="A257" t="str">
            <v>Town of Neihart</v>
          </cell>
          <cell r="B257" t="str">
            <v>020704</v>
          </cell>
          <cell r="C257" t="str">
            <v>010701</v>
          </cell>
        </row>
        <row r="258">
          <cell r="A258" t="str">
            <v>Town of Big Sandy</v>
          </cell>
          <cell r="B258" t="str">
            <v>020801</v>
          </cell>
          <cell r="C258" t="str">
            <v>010801</v>
          </cell>
        </row>
        <row r="259">
          <cell r="A259" t="str">
            <v>City of Fort Benton</v>
          </cell>
          <cell r="B259" t="str">
            <v>020802</v>
          </cell>
          <cell r="C259" t="str">
            <v>010801</v>
          </cell>
        </row>
        <row r="260">
          <cell r="A260" t="str">
            <v>Town of Geraldine</v>
          </cell>
          <cell r="B260" t="str">
            <v>020803</v>
          </cell>
          <cell r="C260" t="str">
            <v>010801</v>
          </cell>
        </row>
        <row r="261">
          <cell r="A261" t="str">
            <v>Town of Ismay</v>
          </cell>
          <cell r="B261" t="str">
            <v>020901</v>
          </cell>
          <cell r="C261" t="str">
            <v>010901</v>
          </cell>
        </row>
        <row r="262">
          <cell r="A262" t="str">
            <v>City of Miles City</v>
          </cell>
          <cell r="B262" t="str">
            <v>020902</v>
          </cell>
          <cell r="C262" t="str">
            <v>010901</v>
          </cell>
        </row>
        <row r="263">
          <cell r="A263" t="str">
            <v>Town of Flaxville</v>
          </cell>
          <cell r="B263" t="str">
            <v>021001</v>
          </cell>
          <cell r="C263" t="str">
            <v>011001</v>
          </cell>
        </row>
        <row r="264">
          <cell r="A264" t="str">
            <v>City of Scobey</v>
          </cell>
          <cell r="B264" t="str">
            <v>021002</v>
          </cell>
          <cell r="C264" t="str">
            <v>011001</v>
          </cell>
        </row>
        <row r="265">
          <cell r="A265" t="str">
            <v>City of Glendive</v>
          </cell>
          <cell r="B265" t="str">
            <v>021101</v>
          </cell>
          <cell r="C265" t="str">
            <v>011101</v>
          </cell>
        </row>
        <row r="266">
          <cell r="A266" t="str">
            <v>Town of Richey</v>
          </cell>
          <cell r="B266" t="str">
            <v>021102</v>
          </cell>
          <cell r="C266" t="str">
            <v>011101</v>
          </cell>
        </row>
        <row r="267">
          <cell r="A267" t="str">
            <v>City of Baker</v>
          </cell>
          <cell r="B267" t="str">
            <v>021301</v>
          </cell>
          <cell r="C267" t="str">
            <v>011301</v>
          </cell>
        </row>
        <row r="268">
          <cell r="A268" t="str">
            <v>Town of Plevna</v>
          </cell>
          <cell r="B268" t="str">
            <v>021302</v>
          </cell>
          <cell r="C268" t="str">
            <v>011301</v>
          </cell>
        </row>
        <row r="269">
          <cell r="A269" t="str">
            <v>Town of Denton</v>
          </cell>
          <cell r="B269" t="str">
            <v>021401</v>
          </cell>
          <cell r="C269" t="str">
            <v>011401</v>
          </cell>
        </row>
        <row r="270">
          <cell r="A270" t="str">
            <v>Town of Grass Range</v>
          </cell>
          <cell r="B270" t="str">
            <v>021402</v>
          </cell>
          <cell r="C270" t="str">
            <v>011401</v>
          </cell>
        </row>
        <row r="271">
          <cell r="A271" t="str">
            <v>City of Lewistown</v>
          </cell>
          <cell r="B271" t="str">
            <v>021403</v>
          </cell>
          <cell r="C271" t="str">
            <v>011401</v>
          </cell>
        </row>
        <row r="272">
          <cell r="A272" t="str">
            <v>Town of Moore</v>
          </cell>
          <cell r="B272" t="str">
            <v>021404</v>
          </cell>
          <cell r="C272" t="str">
            <v>011401</v>
          </cell>
        </row>
        <row r="273">
          <cell r="A273" t="str">
            <v>Town of Winifred</v>
          </cell>
          <cell r="B273" t="str">
            <v>021405</v>
          </cell>
          <cell r="C273" t="str">
            <v>011401</v>
          </cell>
        </row>
        <row r="274">
          <cell r="A274" t="str">
            <v>City of Columbia Falls</v>
          </cell>
          <cell r="B274" t="str">
            <v>021501</v>
          </cell>
          <cell r="C274" t="str">
            <v>011501</v>
          </cell>
        </row>
        <row r="275">
          <cell r="A275" t="str">
            <v>City of Kalispell</v>
          </cell>
          <cell r="B275" t="str">
            <v>021502</v>
          </cell>
          <cell r="C275" t="str">
            <v>011501</v>
          </cell>
        </row>
        <row r="276">
          <cell r="A276" t="str">
            <v>City of Whitefish</v>
          </cell>
          <cell r="B276" t="str">
            <v>021503</v>
          </cell>
          <cell r="C276" t="str">
            <v>011501</v>
          </cell>
        </row>
        <row r="277">
          <cell r="A277" t="str">
            <v>City of Belgrade</v>
          </cell>
          <cell r="B277" t="str">
            <v>021601</v>
          </cell>
          <cell r="C277" t="str">
            <v>011601</v>
          </cell>
        </row>
        <row r="278">
          <cell r="A278" t="str">
            <v>City of Bozeman</v>
          </cell>
          <cell r="B278" t="str">
            <v>021602</v>
          </cell>
          <cell r="C278" t="str">
            <v>011601</v>
          </cell>
        </row>
        <row r="279">
          <cell r="A279" t="str">
            <v>Town of Manhattan</v>
          </cell>
          <cell r="B279" t="str">
            <v>021603</v>
          </cell>
          <cell r="C279" t="str">
            <v>011601</v>
          </cell>
        </row>
        <row r="280">
          <cell r="A280" t="str">
            <v>City of Three Forks</v>
          </cell>
          <cell r="B280" t="str">
            <v>021604</v>
          </cell>
          <cell r="C280" t="str">
            <v>011601</v>
          </cell>
        </row>
        <row r="281">
          <cell r="A281" t="str">
            <v>Town of West Yellowstone</v>
          </cell>
          <cell r="B281" t="str">
            <v>021605</v>
          </cell>
          <cell r="C281" t="str">
            <v>011601</v>
          </cell>
        </row>
        <row r="282">
          <cell r="A282" t="str">
            <v>Town of Jordan</v>
          </cell>
          <cell r="B282" t="str">
            <v>021701</v>
          </cell>
          <cell r="C282" t="str">
            <v>011701</v>
          </cell>
        </row>
        <row r="283">
          <cell r="A283" t="str">
            <v>Town of Browning</v>
          </cell>
          <cell r="B283" t="str">
            <v>021801</v>
          </cell>
          <cell r="C283" t="str">
            <v>011801</v>
          </cell>
        </row>
        <row r="284">
          <cell r="A284" t="str">
            <v>City of Cut Bank</v>
          </cell>
          <cell r="B284" t="str">
            <v>021802</v>
          </cell>
          <cell r="C284" t="str">
            <v>011801</v>
          </cell>
        </row>
        <row r="285">
          <cell r="A285" t="str">
            <v>Town of Lavina</v>
          </cell>
          <cell r="B285" t="str">
            <v>021901</v>
          </cell>
          <cell r="C285" t="str">
            <v>011901</v>
          </cell>
        </row>
        <row r="286">
          <cell r="A286" t="str">
            <v>Town of Ryegate</v>
          </cell>
          <cell r="B286" t="str">
            <v>021902</v>
          </cell>
          <cell r="C286" t="str">
            <v>011901</v>
          </cell>
        </row>
        <row r="287">
          <cell r="A287" t="str">
            <v>Town of Drummond</v>
          </cell>
          <cell r="B287" t="str">
            <v>022001</v>
          </cell>
          <cell r="C287" t="str">
            <v>012001</v>
          </cell>
        </row>
        <row r="288">
          <cell r="A288" t="str">
            <v>Town of Philipsburg</v>
          </cell>
          <cell r="B288" t="str">
            <v>022002</v>
          </cell>
          <cell r="C288" t="str">
            <v>012001</v>
          </cell>
        </row>
        <row r="289">
          <cell r="A289" t="str">
            <v>City of Havre</v>
          </cell>
          <cell r="B289" t="str">
            <v>022101</v>
          </cell>
          <cell r="C289" t="str">
            <v>012101</v>
          </cell>
        </row>
        <row r="290">
          <cell r="A290" t="str">
            <v>Town of Hingham</v>
          </cell>
          <cell r="B290" t="str">
            <v>022102</v>
          </cell>
          <cell r="C290" t="str">
            <v>012101</v>
          </cell>
        </row>
        <row r="291">
          <cell r="A291" t="str">
            <v>City of Boulder</v>
          </cell>
          <cell r="B291" t="str">
            <v>022201</v>
          </cell>
          <cell r="C291" t="str">
            <v>012201</v>
          </cell>
        </row>
        <row r="292">
          <cell r="A292" t="str">
            <v>Town of Whitehall</v>
          </cell>
          <cell r="B292" t="str">
            <v>022202</v>
          </cell>
          <cell r="C292" t="str">
            <v>012201</v>
          </cell>
        </row>
        <row r="293">
          <cell r="A293" t="str">
            <v>Town of Hobson</v>
          </cell>
          <cell r="B293" t="str">
            <v>022301</v>
          </cell>
          <cell r="C293" t="str">
            <v>012301</v>
          </cell>
        </row>
        <row r="294">
          <cell r="A294" t="str">
            <v>Town of Stanford</v>
          </cell>
          <cell r="B294" t="str">
            <v>022302</v>
          </cell>
          <cell r="C294" t="str">
            <v>012301</v>
          </cell>
        </row>
        <row r="295">
          <cell r="A295" t="str">
            <v>City of Polson</v>
          </cell>
          <cell r="B295" t="str">
            <v>022401</v>
          </cell>
          <cell r="C295" t="str">
            <v>012401</v>
          </cell>
        </row>
        <row r="296">
          <cell r="A296" t="str">
            <v>City of Ronan</v>
          </cell>
          <cell r="B296" t="str">
            <v>022402</v>
          </cell>
          <cell r="C296" t="str">
            <v>012401</v>
          </cell>
        </row>
        <row r="297">
          <cell r="A297" t="str">
            <v>Town of St. Ignatius</v>
          </cell>
          <cell r="B297" t="str">
            <v>022403</v>
          </cell>
          <cell r="C297" t="str">
            <v>012401</v>
          </cell>
        </row>
        <row r="298">
          <cell r="A298" t="str">
            <v>City of East Helena</v>
          </cell>
          <cell r="B298" t="str">
            <v>022501</v>
          </cell>
          <cell r="C298" t="str">
            <v>012501</v>
          </cell>
        </row>
        <row r="299">
          <cell r="A299" t="str">
            <v>City of Helena</v>
          </cell>
          <cell r="B299" t="str">
            <v>022502</v>
          </cell>
          <cell r="C299" t="str">
            <v>012501</v>
          </cell>
        </row>
        <row r="300">
          <cell r="A300" t="str">
            <v>Town of Chester</v>
          </cell>
          <cell r="B300" t="str">
            <v>022601</v>
          </cell>
          <cell r="C300" t="str">
            <v>012601</v>
          </cell>
        </row>
        <row r="301">
          <cell r="A301" t="str">
            <v>Town of Eureka</v>
          </cell>
          <cell r="B301" t="str">
            <v>022701</v>
          </cell>
          <cell r="C301" t="str">
            <v>012701</v>
          </cell>
        </row>
        <row r="302">
          <cell r="A302" t="str">
            <v>City of Libby</v>
          </cell>
          <cell r="B302" t="str">
            <v>022702</v>
          </cell>
          <cell r="C302" t="str">
            <v>012701</v>
          </cell>
        </row>
        <row r="303">
          <cell r="A303" t="str">
            <v>Town Of Rexford</v>
          </cell>
          <cell r="B303" t="str">
            <v>022703</v>
          </cell>
          <cell r="C303" t="str">
            <v>012701</v>
          </cell>
        </row>
        <row r="304">
          <cell r="A304" t="str">
            <v>City of Troy</v>
          </cell>
          <cell r="B304" t="str">
            <v>022704</v>
          </cell>
          <cell r="C304" t="str">
            <v>012701</v>
          </cell>
        </row>
        <row r="305">
          <cell r="A305" t="str">
            <v>Town of Ennis</v>
          </cell>
          <cell r="B305" t="str">
            <v>022801</v>
          </cell>
          <cell r="C305" t="str">
            <v>012801</v>
          </cell>
        </row>
        <row r="306">
          <cell r="A306" t="str">
            <v>Town of Sheridan</v>
          </cell>
          <cell r="B306" t="str">
            <v>022802</v>
          </cell>
          <cell r="C306" t="str">
            <v>012801</v>
          </cell>
        </row>
        <row r="307">
          <cell r="A307" t="str">
            <v>Town of Twin Bridges</v>
          </cell>
          <cell r="B307" t="str">
            <v>022803</v>
          </cell>
          <cell r="C307" t="str">
            <v>012801</v>
          </cell>
        </row>
        <row r="308">
          <cell r="A308" t="str">
            <v>Town of Virginia City</v>
          </cell>
          <cell r="B308" t="str">
            <v>022804</v>
          </cell>
          <cell r="C308" t="str">
            <v>012801</v>
          </cell>
        </row>
        <row r="309">
          <cell r="A309" t="str">
            <v>Town of Circle</v>
          </cell>
          <cell r="B309" t="str">
            <v>022901</v>
          </cell>
          <cell r="C309" t="str">
            <v>012901</v>
          </cell>
        </row>
        <row r="310">
          <cell r="A310" t="str">
            <v>City of White Sulphur Springs</v>
          </cell>
          <cell r="B310" t="str">
            <v>023001</v>
          </cell>
          <cell r="C310" t="str">
            <v>013001</v>
          </cell>
        </row>
        <row r="311">
          <cell r="A311" t="str">
            <v>Town of Alberton</v>
          </cell>
          <cell r="B311" t="str">
            <v>023101</v>
          </cell>
          <cell r="C311" t="str">
            <v>013101</v>
          </cell>
        </row>
        <row r="312">
          <cell r="A312" t="str">
            <v>Town Of Superior</v>
          </cell>
          <cell r="B312" t="str">
            <v>023102</v>
          </cell>
          <cell r="C312" t="str">
            <v>013101</v>
          </cell>
        </row>
        <row r="313">
          <cell r="A313" t="str">
            <v>City of Missoula</v>
          </cell>
          <cell r="B313" t="str">
            <v>023201</v>
          </cell>
          <cell r="C313" t="str">
            <v>013201</v>
          </cell>
        </row>
        <row r="314">
          <cell r="A314" t="str">
            <v>Town of Melstone</v>
          </cell>
          <cell r="B314" t="str">
            <v>023301</v>
          </cell>
          <cell r="C314" t="str">
            <v>013301</v>
          </cell>
        </row>
        <row r="315">
          <cell r="A315" t="str">
            <v>City of Roundup</v>
          </cell>
          <cell r="B315" t="str">
            <v>023302</v>
          </cell>
          <cell r="C315" t="str">
            <v>013301</v>
          </cell>
        </row>
        <row r="316">
          <cell r="A316" t="str">
            <v>Town of Clyde Park</v>
          </cell>
          <cell r="B316" t="str">
            <v>023401</v>
          </cell>
          <cell r="C316" t="str">
            <v>013401</v>
          </cell>
        </row>
        <row r="317">
          <cell r="A317" t="str">
            <v>City of Livingston</v>
          </cell>
          <cell r="B317" t="str">
            <v>023402</v>
          </cell>
          <cell r="C317" t="str">
            <v>013401</v>
          </cell>
        </row>
        <row r="318">
          <cell r="A318" t="str">
            <v>Town of Winnett</v>
          </cell>
          <cell r="B318" t="str">
            <v>023501</v>
          </cell>
          <cell r="C318" t="str">
            <v>013501</v>
          </cell>
        </row>
        <row r="319">
          <cell r="A319" t="str">
            <v>Town of Dodson</v>
          </cell>
          <cell r="B319" t="str">
            <v>023601</v>
          </cell>
          <cell r="C319" t="str">
            <v>013601</v>
          </cell>
        </row>
        <row r="320">
          <cell r="A320" t="str">
            <v>City of Malta</v>
          </cell>
          <cell r="B320" t="str">
            <v>023602</v>
          </cell>
          <cell r="C320" t="str">
            <v>013601</v>
          </cell>
        </row>
        <row r="321">
          <cell r="A321" t="str">
            <v>Town of Saco</v>
          </cell>
          <cell r="B321" t="str">
            <v>023603</v>
          </cell>
          <cell r="C321" t="str">
            <v>013601</v>
          </cell>
        </row>
        <row r="322">
          <cell r="A322" t="str">
            <v>City of Conrad</v>
          </cell>
          <cell r="B322" t="str">
            <v>023701</v>
          </cell>
          <cell r="C322" t="str">
            <v>013701</v>
          </cell>
        </row>
        <row r="323">
          <cell r="A323" t="str">
            <v>Town of Valier</v>
          </cell>
          <cell r="B323" t="str">
            <v>023702</v>
          </cell>
          <cell r="C323" t="str">
            <v>013701</v>
          </cell>
        </row>
        <row r="324">
          <cell r="A324" t="str">
            <v>Town of Broadus</v>
          </cell>
          <cell r="B324" t="str">
            <v>023801</v>
          </cell>
          <cell r="C324" t="str">
            <v>013801</v>
          </cell>
        </row>
        <row r="325">
          <cell r="A325" t="str">
            <v>City of Deer Lodge</v>
          </cell>
          <cell r="B325" t="str">
            <v>023901</v>
          </cell>
          <cell r="C325" t="str">
            <v>013901</v>
          </cell>
        </row>
        <row r="326">
          <cell r="A326" t="str">
            <v>Town of Terry</v>
          </cell>
          <cell r="B326" t="str">
            <v>024001</v>
          </cell>
          <cell r="C326" t="str">
            <v>014001</v>
          </cell>
        </row>
        <row r="327">
          <cell r="A327" t="str">
            <v>Town of Darby</v>
          </cell>
          <cell r="B327" t="str">
            <v>024101</v>
          </cell>
          <cell r="C327" t="str">
            <v>014101</v>
          </cell>
        </row>
        <row r="328">
          <cell r="A328" t="str">
            <v>City of Hamilton</v>
          </cell>
          <cell r="B328" t="str">
            <v>024102</v>
          </cell>
          <cell r="C328" t="str">
            <v>014101</v>
          </cell>
        </row>
        <row r="329">
          <cell r="A329" t="str">
            <v>Town of Pinesdale</v>
          </cell>
          <cell r="B329" t="str">
            <v>024103</v>
          </cell>
          <cell r="C329" t="str">
            <v>014101</v>
          </cell>
        </row>
        <row r="330">
          <cell r="A330" t="str">
            <v>Town of Stevensville</v>
          </cell>
          <cell r="B330" t="str">
            <v>024104</v>
          </cell>
          <cell r="C330" t="str">
            <v>014101</v>
          </cell>
        </row>
        <row r="331">
          <cell r="A331" t="str">
            <v>Town of Fairview</v>
          </cell>
          <cell r="B331" t="str">
            <v>024201</v>
          </cell>
          <cell r="C331" t="str">
            <v>014201</v>
          </cell>
        </row>
        <row r="332">
          <cell r="A332" t="str">
            <v>City of Sidney</v>
          </cell>
          <cell r="B332" t="str">
            <v>024202</v>
          </cell>
          <cell r="C332" t="str">
            <v>014201</v>
          </cell>
        </row>
        <row r="333">
          <cell r="A333" t="str">
            <v>Town of Bainville</v>
          </cell>
          <cell r="B333" t="str">
            <v>024301</v>
          </cell>
          <cell r="C333" t="str">
            <v>014301</v>
          </cell>
        </row>
        <row r="334">
          <cell r="A334" t="str">
            <v>Town of Brockton</v>
          </cell>
          <cell r="B334" t="str">
            <v>024302</v>
          </cell>
          <cell r="C334" t="str">
            <v>014301</v>
          </cell>
        </row>
        <row r="335">
          <cell r="A335" t="str">
            <v>Town of Culbertson</v>
          </cell>
          <cell r="B335" t="str">
            <v>024303</v>
          </cell>
          <cell r="C335" t="str">
            <v>014301</v>
          </cell>
        </row>
        <row r="336">
          <cell r="A336" t="str">
            <v>Town of Froid</v>
          </cell>
          <cell r="B336" t="str">
            <v>024304</v>
          </cell>
          <cell r="C336" t="str">
            <v>014301</v>
          </cell>
        </row>
        <row r="337">
          <cell r="A337" t="str">
            <v>City of Poplar</v>
          </cell>
          <cell r="B337" t="str">
            <v>024305</v>
          </cell>
          <cell r="C337" t="str">
            <v>014301</v>
          </cell>
        </row>
        <row r="338">
          <cell r="A338" t="str">
            <v>City of Wolf Point</v>
          </cell>
          <cell r="B338" t="str">
            <v>024306</v>
          </cell>
          <cell r="C338" t="str">
            <v>014301</v>
          </cell>
        </row>
        <row r="339">
          <cell r="A339" t="str">
            <v>City of Forsyth</v>
          </cell>
          <cell r="B339" t="str">
            <v>024401</v>
          </cell>
          <cell r="C339" t="str">
            <v>014401</v>
          </cell>
        </row>
        <row r="340">
          <cell r="A340" t="str">
            <v>City of Colstrip</v>
          </cell>
          <cell r="B340" t="str">
            <v>024402</v>
          </cell>
          <cell r="C340" t="str">
            <v>014401</v>
          </cell>
        </row>
        <row r="341">
          <cell r="A341" t="str">
            <v>Town of Hot Springs</v>
          </cell>
          <cell r="B341" t="str">
            <v>024501</v>
          </cell>
          <cell r="C341" t="str">
            <v>014501</v>
          </cell>
        </row>
        <row r="342">
          <cell r="A342" t="str">
            <v>Town of Plains</v>
          </cell>
          <cell r="B342" t="str">
            <v>024502</v>
          </cell>
          <cell r="C342" t="str">
            <v>014501</v>
          </cell>
        </row>
        <row r="343">
          <cell r="A343" t="str">
            <v>City of Thompson Falls</v>
          </cell>
          <cell r="B343" t="str">
            <v>024503</v>
          </cell>
          <cell r="C343" t="str">
            <v>014501</v>
          </cell>
        </row>
        <row r="344">
          <cell r="A344" t="str">
            <v>Town of Medicine Lake</v>
          </cell>
          <cell r="B344" t="str">
            <v>024601</v>
          </cell>
          <cell r="C344" t="str">
            <v>014601</v>
          </cell>
        </row>
        <row r="345">
          <cell r="A345" t="str">
            <v>Town of Outlook</v>
          </cell>
          <cell r="B345" t="str">
            <v>024602</v>
          </cell>
          <cell r="C345" t="str">
            <v>014601</v>
          </cell>
        </row>
        <row r="346">
          <cell r="A346" t="str">
            <v>City of Plentywood</v>
          </cell>
          <cell r="B346" t="str">
            <v>024603</v>
          </cell>
          <cell r="C346" t="str">
            <v>014601</v>
          </cell>
        </row>
        <row r="347">
          <cell r="A347" t="str">
            <v>Town of Westby</v>
          </cell>
          <cell r="B347" t="str">
            <v>024604</v>
          </cell>
          <cell r="C347" t="str">
            <v>014601</v>
          </cell>
        </row>
        <row r="348">
          <cell r="A348" t="str">
            <v>Town of Walkerville</v>
          </cell>
          <cell r="B348" t="str">
            <v>024702</v>
          </cell>
          <cell r="C348" t="str">
            <v>014701</v>
          </cell>
        </row>
        <row r="349">
          <cell r="A349" t="str">
            <v>Town of Columbus</v>
          </cell>
          <cell r="B349" t="str">
            <v>024801</v>
          </cell>
          <cell r="C349" t="str">
            <v>014801</v>
          </cell>
        </row>
        <row r="350">
          <cell r="A350" t="str">
            <v>City of Big Timber</v>
          </cell>
          <cell r="B350" t="str">
            <v>024901</v>
          </cell>
          <cell r="C350" t="str">
            <v>014901</v>
          </cell>
        </row>
        <row r="351">
          <cell r="A351" t="str">
            <v>City of Choteau</v>
          </cell>
          <cell r="B351" t="str">
            <v>025001</v>
          </cell>
          <cell r="C351" t="str">
            <v>015001</v>
          </cell>
        </row>
        <row r="352">
          <cell r="A352" t="str">
            <v>Town of Dutton</v>
          </cell>
          <cell r="B352" t="str">
            <v>025002</v>
          </cell>
          <cell r="C352" t="str">
            <v>015001</v>
          </cell>
        </row>
        <row r="353">
          <cell r="A353" t="str">
            <v>Town of Fairfield</v>
          </cell>
          <cell r="B353" t="str">
            <v>025003</v>
          </cell>
          <cell r="C353" t="str">
            <v>015001</v>
          </cell>
        </row>
        <row r="354">
          <cell r="A354" t="str">
            <v>Town of Kevin</v>
          </cell>
          <cell r="B354" t="str">
            <v>025101</v>
          </cell>
          <cell r="C354" t="str">
            <v>015101</v>
          </cell>
        </row>
        <row r="355">
          <cell r="A355" t="str">
            <v>City of Shelby</v>
          </cell>
          <cell r="B355" t="str">
            <v>025102</v>
          </cell>
          <cell r="C355" t="str">
            <v>015101</v>
          </cell>
        </row>
        <row r="356">
          <cell r="A356" t="str">
            <v>Town of Sunburst</v>
          </cell>
          <cell r="B356" t="str">
            <v>025103</v>
          </cell>
          <cell r="C356" t="str">
            <v>015101</v>
          </cell>
        </row>
        <row r="357">
          <cell r="A357" t="str">
            <v>Town of Hysham</v>
          </cell>
          <cell r="B357" t="str">
            <v>025201</v>
          </cell>
          <cell r="C357" t="str">
            <v>015201</v>
          </cell>
        </row>
        <row r="358">
          <cell r="A358" t="str">
            <v>Town of Fort Peck</v>
          </cell>
          <cell r="B358" t="str">
            <v>025301</v>
          </cell>
          <cell r="C358" t="str">
            <v>015301</v>
          </cell>
        </row>
        <row r="359">
          <cell r="A359" t="str">
            <v>City of Glasgow</v>
          </cell>
          <cell r="B359" t="str">
            <v>025302</v>
          </cell>
          <cell r="C359" t="str">
            <v>015301</v>
          </cell>
        </row>
        <row r="360">
          <cell r="A360" t="str">
            <v>Town of Nashua</v>
          </cell>
          <cell r="B360" t="str">
            <v>025303</v>
          </cell>
          <cell r="C360" t="str">
            <v>015301</v>
          </cell>
        </row>
        <row r="361">
          <cell r="A361" t="str">
            <v>Town of Opheim</v>
          </cell>
          <cell r="B361" t="str">
            <v>025304</v>
          </cell>
          <cell r="C361" t="str">
            <v>015301</v>
          </cell>
        </row>
        <row r="362">
          <cell r="A362" t="str">
            <v>City of Harlowton</v>
          </cell>
          <cell r="B362" t="str">
            <v>025401</v>
          </cell>
          <cell r="C362" t="str">
            <v>015401</v>
          </cell>
        </row>
        <row r="363">
          <cell r="A363" t="str">
            <v>Town of Judith Gap</v>
          </cell>
          <cell r="B363" t="str">
            <v>025402</v>
          </cell>
          <cell r="C363" t="str">
            <v>015401</v>
          </cell>
        </row>
        <row r="364">
          <cell r="A364" t="str">
            <v>Town of Wibaux</v>
          </cell>
          <cell r="B364" t="str">
            <v>025501</v>
          </cell>
          <cell r="C364" t="str">
            <v>015501</v>
          </cell>
        </row>
        <row r="365">
          <cell r="A365" t="str">
            <v>City of Billings</v>
          </cell>
          <cell r="B365" t="str">
            <v>025601</v>
          </cell>
          <cell r="C365" t="str">
            <v>015601</v>
          </cell>
        </row>
        <row r="366">
          <cell r="A366" t="str">
            <v>Town of Broadview</v>
          </cell>
          <cell r="B366" t="str">
            <v>025602</v>
          </cell>
          <cell r="C366" t="str">
            <v>015601</v>
          </cell>
        </row>
        <row r="367">
          <cell r="A367" t="str">
            <v>City of Laurel</v>
          </cell>
          <cell r="B367" t="str">
            <v>025603</v>
          </cell>
          <cell r="C367" t="str">
            <v>015601</v>
          </cell>
        </row>
      </sheetData>
      <sheetData sheetId="93"/>
      <sheetData sheetId="94"/>
      <sheetData sheetId="95"/>
      <sheetData sheetId="9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OVER PAGE"/>
      <sheetName val="FILING FEE FORM"/>
      <sheetName val="TABLE OF CONTENTS"/>
      <sheetName val="INTROD. SECT. COVER"/>
      <sheetName val="LTR. OF TRANSMITTAL"/>
      <sheetName val="ELECTED OFFICIALS-SIGNATURE PG"/>
      <sheetName val="FIN. SECTION COVER"/>
      <sheetName val="MD&amp;A COVER"/>
      <sheetName val="BASIC FS COVER"/>
      <sheetName val="GW-STATEMENT NET POSITION(13)"/>
      <sheetName val="GW-STATEMENT OF ACTIVITIES(14)"/>
      <sheetName val="GOVERNMENTAL FUNDS - BS(15)"/>
      <sheetName val="GOVERMENTAL FUNDS-OPERATING(16)"/>
      <sheetName val="RECONCILIATION OF OPERATING(17)"/>
      <sheetName val="NET POSITION-PROPRIETARY(18)"/>
      <sheetName val="CHANGE NET POSITION-PROP.(19)"/>
      <sheetName val="ST. OF CASH FLOWS-PROP.(20)"/>
      <sheetName val="NET POSITION-FIDUCIARY(21)"/>
      <sheetName val="CHANGE NET POSITION-FIDUC(22)"/>
      <sheetName val="NOTE TO FIN ST (23)"/>
      <sheetName val="NOTES TO FIN ST (24)"/>
      <sheetName val="NOTES TO FIN ST (25)"/>
      <sheetName val="NOTES TO FIN ST (26)"/>
      <sheetName val="NOTES TO FIN ST (27)"/>
      <sheetName val="NOTES TO FIN ST (28)"/>
      <sheetName val="NOTES TO FIN ST (29)"/>
      <sheetName val="NOTES TO FIN ST (30)"/>
      <sheetName val="NOTES TO FIN ST (31)"/>
      <sheetName val="NOTES TO FIN ST (32)"/>
      <sheetName val="NOTES TO FIN ST (33)"/>
      <sheetName val="NOTES TO FIN ST (34)"/>
      <sheetName val="NOTES TO FIN ST (35)"/>
      <sheetName val="NOTES TO FIN ST (36)"/>
      <sheetName val="NOTES TO FIN ST (37)"/>
      <sheetName val="NOTES TO FIN ST (38)"/>
      <sheetName val="NOTES TO FIN ST (39)"/>
      <sheetName val="NOTES TO FIN ST (40)"/>
      <sheetName val="NOTES TO FIN ST (41)"/>
      <sheetName val="NOTES TO FIN ST (42)"/>
      <sheetName val="NOTES TO FIN ST (43)"/>
      <sheetName val="NOTES TO FIN ST (44) "/>
      <sheetName val="NOTES TO FIN ST (45)"/>
      <sheetName val="NOTES TO FIN ST (46)"/>
      <sheetName val="NOTES TO FIN ST (47)"/>
      <sheetName val="RSI COVER"/>
      <sheetName val="GENERAL FUND-OPERATING(48-53)"/>
      <sheetName val="OPER-MAJOR SP. REVENUE(54-56)"/>
      <sheetName val="OPER.-MAJOR SP. REV. (B)(57-59)"/>
      <sheetName val="RSI 0PEB (60)"/>
      <sheetName val="RSI NPL (61)"/>
      <sheetName val="RSI NPL (62)"/>
      <sheetName val="OTHER SUPP. INFO. COVER"/>
      <sheetName val="BS-NONMAJOR SP. REVENUE(63-64) "/>
      <sheetName val="OPER.-NONMAJOR SP. REVENUE(65)"/>
      <sheetName val="OPER.-NONMAJOR SP. REVE (B)(66)"/>
      <sheetName val="BS-NONMAJOR DEBT SERVICE(67-68)"/>
      <sheetName val="OPER.-NONMAJOR DEBT SER.(69-70)"/>
      <sheetName val="BS-NONMAJOR CAP. PROJ.(71-72)"/>
      <sheetName val="OPER.-NONMAJOR CAP. PROJ(73-74)"/>
      <sheetName val="BS-PERMANENT FUNDS(75-76)"/>
      <sheetName val="OPER.-PERMANENT FUNDS(77-78)"/>
      <sheetName val="NET POSIT-NONMAJOR ENTERPR(79)"/>
      <sheetName val="CHG. IN NP-NONMAJOR ENTERPR(80)"/>
      <sheetName val="NONMAJOR ENTERPR. CASH FLOW(81)"/>
      <sheetName val="COMB. NET POS-IN. SER.(82)"/>
      <sheetName val="COMB. CHGE IN NP IN. SERV.(83)"/>
      <sheetName val="ST. OF CASH FLOWS-INT.SER.(84)"/>
      <sheetName val="FED.-ST. INTERGOVERNMENTAL(85)"/>
      <sheetName val="SCHEDULE OF REC. &amp; DISB."/>
      <sheetName val="CASH RECONCILIATION(89)"/>
      <sheetName val="GEN. INFO.  SECT. COVER"/>
      <sheetName val="GENERAL INFORMATION(90)"/>
      <sheetName val="Worksheets"/>
      <sheetName val="BS Conversion"/>
      <sheetName val="OP Conversion"/>
      <sheetName val="Sheet1"/>
      <sheetName val="Revenue Analysis"/>
      <sheetName val="GOV CAP ASSETS-9000(GCAAG)"/>
      <sheetName val="GOV DEBT-9500(GLTDAG)"/>
      <sheetName val="Depr.-General"/>
      <sheetName val="Depr.-Water Enterprise"/>
      <sheetName val="Depr.-Sewer Enterprise"/>
      <sheetName val="Depr.-Solid Waste Enterprise"/>
      <sheetName val="Compensated Absences"/>
      <sheetName val="Balance Check Page"/>
      <sheetName val="LedgerLoad Assist"/>
      <sheetName val="Ledger Load Template LGSvcs TEM"/>
      <sheetName val="DLL Balance Check"/>
      <sheetName val="Update Log"/>
      <sheetName val="Sheet3"/>
    </sheetNames>
    <sheetDataSet>
      <sheetData sheetId="0"/>
      <sheetData sheetId="1"/>
      <sheetData sheetId="2"/>
      <sheetData sheetId="3"/>
      <sheetData sheetId="4"/>
      <sheetData sheetId="5"/>
      <sheetData sheetId="6"/>
      <sheetData sheetId="7"/>
      <sheetData sheetId="8"/>
      <sheetData sheetId="9"/>
      <sheetData sheetId="10">
        <row r="1">
          <cell r="A1" t="str">
            <v>CITY OF __ , TOWN OF __ , __ COUNTY</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ow r="7">
          <cell r="A7" t="str">
            <v>Fiscal year ending June 30, 2013</v>
          </cell>
          <cell r="B7">
            <v>2013</v>
          </cell>
        </row>
        <row r="8">
          <cell r="A8" t="str">
            <v>Fiscal year ending June 30, 2014</v>
          </cell>
          <cell r="B8">
            <v>2014</v>
          </cell>
        </row>
        <row r="9">
          <cell r="A9" t="str">
            <v>Fiscal year ending June 30, 2015</v>
          </cell>
          <cell r="B9">
            <v>2015</v>
          </cell>
        </row>
        <row r="10">
          <cell r="A10" t="str">
            <v>Fiscal year ending June 30, 2016</v>
          </cell>
          <cell r="B10">
            <v>2016</v>
          </cell>
        </row>
        <row r="11">
          <cell r="A11" t="str">
            <v>Fiscal year ending June 30, 2017</v>
          </cell>
          <cell r="B11">
            <v>2017</v>
          </cell>
        </row>
        <row r="12">
          <cell r="A12" t="str">
            <v>Fiscal year ending June 30, 2018</v>
          </cell>
          <cell r="B12">
            <v>2018</v>
          </cell>
        </row>
        <row r="13">
          <cell r="A13" t="str">
            <v>Fiscal year ending June 30, 2019</v>
          </cell>
          <cell r="B13">
            <v>2019</v>
          </cell>
        </row>
        <row r="14">
          <cell r="A14" t="str">
            <v>Fiscal year ending June 30, 2020</v>
          </cell>
          <cell r="B14">
            <v>2020</v>
          </cell>
        </row>
        <row r="15">
          <cell r="A15" t="str">
            <v>Fiscal year ending June 30, 2021</v>
          </cell>
          <cell r="B15">
            <v>2021</v>
          </cell>
        </row>
        <row r="16">
          <cell r="A16" t="str">
            <v>Fiscal year ending June 30, 2022</v>
          </cell>
          <cell r="B16">
            <v>2022</v>
          </cell>
        </row>
        <row r="17">
          <cell r="A17" t="str">
            <v>Fiscal year ending June 30, 2023</v>
          </cell>
          <cell r="B17">
            <v>2023</v>
          </cell>
        </row>
        <row r="18">
          <cell r="A18" t="str">
            <v>Fiscal year ending June 30, 2024</v>
          </cell>
          <cell r="B18">
            <v>2024</v>
          </cell>
        </row>
        <row r="19">
          <cell r="A19" t="str">
            <v>Fiscal year ending June 30, 2025</v>
          </cell>
          <cell r="B19">
            <v>2025</v>
          </cell>
        </row>
        <row r="20">
          <cell r="A20" t="str">
            <v>Fiscal year ending June 30, 2026</v>
          </cell>
          <cell r="B20">
            <v>2026</v>
          </cell>
        </row>
        <row r="21">
          <cell r="A21" t="str">
            <v>Fiscal year ending June 30, 2027</v>
          </cell>
          <cell r="B21">
            <v>2027</v>
          </cell>
        </row>
        <row r="22">
          <cell r="A22" t="str">
            <v>Fiscal year ending June 30, 2028</v>
          </cell>
          <cell r="B22">
            <v>2028</v>
          </cell>
        </row>
        <row r="23">
          <cell r="A23" t="str">
            <v>Fiscal year ending June 30, 2029</v>
          </cell>
          <cell r="B23">
            <v>2029</v>
          </cell>
        </row>
        <row r="24">
          <cell r="A24" t="str">
            <v>Fiscal year ending June 30, 2030</v>
          </cell>
          <cell r="B24">
            <v>2030</v>
          </cell>
        </row>
        <row r="25">
          <cell r="A25" t="str">
            <v>Fiscal year ending June 30, 2031</v>
          </cell>
          <cell r="B25">
            <v>2031</v>
          </cell>
        </row>
        <row r="26">
          <cell r="A26" t="str">
            <v>Fiscal year ending June 30, 2032</v>
          </cell>
          <cell r="B26">
            <v>2032</v>
          </cell>
        </row>
        <row r="27">
          <cell r="A27" t="str">
            <v>Fiscal year ending June 30, 2033</v>
          </cell>
          <cell r="B27">
            <v>2033</v>
          </cell>
        </row>
        <row r="28">
          <cell r="A28" t="str">
            <v>Fiscal year ending June 30, 2034</v>
          </cell>
          <cell r="B28">
            <v>2034</v>
          </cell>
        </row>
        <row r="29">
          <cell r="A29" t="str">
            <v>Fiscal year ending June 30, 2035</v>
          </cell>
          <cell r="B29">
            <v>2035</v>
          </cell>
        </row>
        <row r="30">
          <cell r="A30" t="str">
            <v>Fiscal year ending June 30, 2036</v>
          </cell>
          <cell r="B30">
            <v>2036</v>
          </cell>
        </row>
        <row r="31">
          <cell r="A31" t="str">
            <v>Fiscal year ending June 30, 2037</v>
          </cell>
          <cell r="B31">
            <v>2037</v>
          </cell>
        </row>
        <row r="32">
          <cell r="A32" t="str">
            <v>Fiscal year ending June 30, 2038</v>
          </cell>
          <cell r="B32">
            <v>2038</v>
          </cell>
        </row>
        <row r="33">
          <cell r="A33" t="str">
            <v>Fiscal year ending June 30, 2039</v>
          </cell>
          <cell r="B33">
            <v>2039</v>
          </cell>
        </row>
        <row r="38">
          <cell r="A38" t="str">
            <v>Fund #2000</v>
          </cell>
          <cell r="B38">
            <v>2000</v>
          </cell>
        </row>
        <row r="39">
          <cell r="A39" t="str">
            <v>Fund #3000</v>
          </cell>
          <cell r="B39">
            <v>3000</v>
          </cell>
        </row>
        <row r="40">
          <cell r="A40" t="str">
            <v>Fund #4000</v>
          </cell>
          <cell r="B40">
            <v>4000</v>
          </cell>
        </row>
        <row r="41">
          <cell r="A41" t="str">
            <v>Fund #8000</v>
          </cell>
          <cell r="B41">
            <v>8000</v>
          </cell>
        </row>
        <row r="185">
          <cell r="A185" t="str">
            <v>Beaverhead County</v>
          </cell>
          <cell r="B185" t="str">
            <v>010101</v>
          </cell>
          <cell r="C185" t="str">
            <v>010101</v>
          </cell>
        </row>
        <row r="186">
          <cell r="A186" t="str">
            <v>Big Horn County</v>
          </cell>
          <cell r="B186" t="str">
            <v>010201</v>
          </cell>
          <cell r="C186" t="str">
            <v>010201</v>
          </cell>
        </row>
        <row r="187">
          <cell r="A187" t="str">
            <v>Blaine County</v>
          </cell>
          <cell r="B187" t="str">
            <v>010301</v>
          </cell>
          <cell r="C187" t="str">
            <v>010301</v>
          </cell>
        </row>
        <row r="188">
          <cell r="A188" t="str">
            <v>Broadwater County</v>
          </cell>
          <cell r="B188" t="str">
            <v>010401</v>
          </cell>
          <cell r="C188" t="str">
            <v>010401</v>
          </cell>
        </row>
        <row r="189">
          <cell r="A189" t="str">
            <v>Carbon County</v>
          </cell>
          <cell r="B189" t="str">
            <v>010501</v>
          </cell>
          <cell r="C189" t="str">
            <v>010501</v>
          </cell>
        </row>
        <row r="190">
          <cell r="A190" t="str">
            <v>Carter County</v>
          </cell>
          <cell r="B190" t="str">
            <v>010601</v>
          </cell>
          <cell r="C190" t="str">
            <v>010601</v>
          </cell>
        </row>
        <row r="191">
          <cell r="A191" t="str">
            <v>Cascade County</v>
          </cell>
          <cell r="B191" t="str">
            <v>010701</v>
          </cell>
          <cell r="C191" t="str">
            <v>010701</v>
          </cell>
        </row>
        <row r="192">
          <cell r="A192" t="str">
            <v>Chouteau County</v>
          </cell>
          <cell r="B192" t="str">
            <v>010801</v>
          </cell>
          <cell r="C192" t="str">
            <v>010801</v>
          </cell>
        </row>
        <row r="193">
          <cell r="A193" t="str">
            <v>Custer County</v>
          </cell>
          <cell r="B193" t="str">
            <v>010901</v>
          </cell>
          <cell r="C193" t="str">
            <v>010901</v>
          </cell>
        </row>
        <row r="194">
          <cell r="A194" t="str">
            <v>Daniels County</v>
          </cell>
          <cell r="B194" t="str">
            <v>011001</v>
          </cell>
          <cell r="C194" t="str">
            <v>011001</v>
          </cell>
        </row>
        <row r="195">
          <cell r="A195" t="str">
            <v>Dawson County</v>
          </cell>
          <cell r="B195" t="str">
            <v>011101</v>
          </cell>
          <cell r="C195" t="str">
            <v>011101</v>
          </cell>
        </row>
        <row r="196">
          <cell r="A196" t="str">
            <v>Anaconda-Deer Lodge County</v>
          </cell>
          <cell r="B196" t="str">
            <v>011201</v>
          </cell>
          <cell r="C196" t="str">
            <v>011201</v>
          </cell>
        </row>
        <row r="197">
          <cell r="A197" t="str">
            <v>Fallon County</v>
          </cell>
          <cell r="B197" t="str">
            <v>011301</v>
          </cell>
          <cell r="C197" t="str">
            <v>011301</v>
          </cell>
        </row>
        <row r="198">
          <cell r="A198" t="str">
            <v>Fergus County</v>
          </cell>
          <cell r="B198" t="str">
            <v>011401</v>
          </cell>
          <cell r="C198" t="str">
            <v>011401</v>
          </cell>
        </row>
        <row r="199">
          <cell r="A199" t="str">
            <v>Flathead County</v>
          </cell>
          <cell r="B199" t="str">
            <v>011501</v>
          </cell>
          <cell r="C199" t="str">
            <v>011501</v>
          </cell>
        </row>
        <row r="200">
          <cell r="A200" t="str">
            <v>Gallatin County</v>
          </cell>
          <cell r="B200" t="str">
            <v>011601</v>
          </cell>
          <cell r="C200" t="str">
            <v>011601</v>
          </cell>
        </row>
        <row r="201">
          <cell r="A201" t="str">
            <v>Garfield County</v>
          </cell>
          <cell r="B201" t="str">
            <v>011701</v>
          </cell>
          <cell r="C201" t="str">
            <v>011701</v>
          </cell>
        </row>
        <row r="202">
          <cell r="A202" t="str">
            <v>Glacier County</v>
          </cell>
          <cell r="B202" t="str">
            <v>011801</v>
          </cell>
          <cell r="C202" t="str">
            <v>011801</v>
          </cell>
        </row>
        <row r="203">
          <cell r="A203" t="str">
            <v>Golden Valley County</v>
          </cell>
          <cell r="B203" t="str">
            <v>011901</v>
          </cell>
          <cell r="C203" t="str">
            <v>011901</v>
          </cell>
        </row>
        <row r="204">
          <cell r="A204" t="str">
            <v>Granite County</v>
          </cell>
          <cell r="B204" t="str">
            <v>012001</v>
          </cell>
          <cell r="C204" t="str">
            <v>012001</v>
          </cell>
        </row>
        <row r="205">
          <cell r="A205" t="str">
            <v>Hill County</v>
          </cell>
          <cell r="B205" t="str">
            <v>012101</v>
          </cell>
          <cell r="C205" t="str">
            <v>012101</v>
          </cell>
        </row>
        <row r="206">
          <cell r="A206" t="str">
            <v>Jefferson County</v>
          </cell>
          <cell r="B206" t="str">
            <v>012201</v>
          </cell>
          <cell r="C206" t="str">
            <v>012201</v>
          </cell>
        </row>
        <row r="207">
          <cell r="A207" t="str">
            <v>Judith Basin County</v>
          </cell>
          <cell r="B207" t="str">
            <v>012301</v>
          </cell>
          <cell r="C207" t="str">
            <v>012301</v>
          </cell>
        </row>
        <row r="208">
          <cell r="A208" t="str">
            <v>Lake County</v>
          </cell>
          <cell r="B208" t="str">
            <v>012401</v>
          </cell>
          <cell r="C208" t="str">
            <v>012401</v>
          </cell>
        </row>
        <row r="209">
          <cell r="A209" t="str">
            <v>Lewis and Clark County</v>
          </cell>
          <cell r="B209" t="str">
            <v>012501</v>
          </cell>
          <cell r="C209" t="str">
            <v>012501</v>
          </cell>
        </row>
        <row r="210">
          <cell r="A210" t="str">
            <v>Liberty County</v>
          </cell>
          <cell r="B210" t="str">
            <v>012601</v>
          </cell>
          <cell r="C210" t="str">
            <v>012601</v>
          </cell>
        </row>
        <row r="211">
          <cell r="A211" t="str">
            <v>Lincoln County</v>
          </cell>
          <cell r="B211" t="str">
            <v>012701</v>
          </cell>
          <cell r="C211" t="str">
            <v>012701</v>
          </cell>
        </row>
        <row r="212">
          <cell r="A212" t="str">
            <v>Madison County</v>
          </cell>
          <cell r="B212" t="str">
            <v>012801</v>
          </cell>
          <cell r="C212" t="str">
            <v>012801</v>
          </cell>
        </row>
        <row r="213">
          <cell r="A213" t="str">
            <v>McCone County</v>
          </cell>
          <cell r="B213" t="str">
            <v>012901</v>
          </cell>
          <cell r="C213" t="str">
            <v>012901</v>
          </cell>
        </row>
        <row r="214">
          <cell r="A214" t="str">
            <v>Meagher County</v>
          </cell>
          <cell r="B214" t="str">
            <v>013001</v>
          </cell>
          <cell r="C214" t="str">
            <v>013001</v>
          </cell>
        </row>
        <row r="215">
          <cell r="A215" t="str">
            <v>Mineral County</v>
          </cell>
          <cell r="B215" t="str">
            <v>013101</v>
          </cell>
          <cell r="C215" t="str">
            <v>013101</v>
          </cell>
        </row>
        <row r="216">
          <cell r="A216" t="str">
            <v>Missoula County</v>
          </cell>
          <cell r="B216" t="str">
            <v>013201</v>
          </cell>
          <cell r="C216" t="str">
            <v>013201</v>
          </cell>
        </row>
        <row r="217">
          <cell r="A217" t="str">
            <v>Musselshell County</v>
          </cell>
          <cell r="B217" t="str">
            <v>013301</v>
          </cell>
          <cell r="C217" t="str">
            <v>013301</v>
          </cell>
        </row>
        <row r="218">
          <cell r="A218" t="str">
            <v>Park County</v>
          </cell>
          <cell r="B218" t="str">
            <v>013401</v>
          </cell>
          <cell r="C218" t="str">
            <v>013401</v>
          </cell>
        </row>
        <row r="219">
          <cell r="A219" t="str">
            <v>Petroleum County</v>
          </cell>
          <cell r="B219" t="str">
            <v>013501</v>
          </cell>
          <cell r="C219" t="str">
            <v>013501</v>
          </cell>
        </row>
        <row r="220">
          <cell r="A220" t="str">
            <v>Phillips County</v>
          </cell>
          <cell r="B220" t="str">
            <v>013601</v>
          </cell>
          <cell r="C220" t="str">
            <v>013601</v>
          </cell>
        </row>
        <row r="221">
          <cell r="A221" t="str">
            <v>Pondera County</v>
          </cell>
          <cell r="B221" t="str">
            <v>013701</v>
          </cell>
          <cell r="C221" t="str">
            <v>013701</v>
          </cell>
        </row>
        <row r="222">
          <cell r="A222" t="str">
            <v>Powder River County</v>
          </cell>
          <cell r="B222" t="str">
            <v>013801</v>
          </cell>
          <cell r="C222" t="str">
            <v>013801</v>
          </cell>
        </row>
        <row r="223">
          <cell r="A223" t="str">
            <v>Powell County</v>
          </cell>
          <cell r="B223" t="str">
            <v>013901</v>
          </cell>
          <cell r="C223" t="str">
            <v>013901</v>
          </cell>
        </row>
        <row r="224">
          <cell r="A224" t="str">
            <v>Prairie County</v>
          </cell>
          <cell r="B224" t="str">
            <v>014001</v>
          </cell>
          <cell r="C224" t="str">
            <v>014001</v>
          </cell>
        </row>
        <row r="225">
          <cell r="A225" t="str">
            <v>Ravalli County</v>
          </cell>
          <cell r="B225" t="str">
            <v>014101</v>
          </cell>
          <cell r="C225" t="str">
            <v>014101</v>
          </cell>
        </row>
        <row r="226">
          <cell r="A226" t="str">
            <v>Richland County</v>
          </cell>
          <cell r="B226" t="str">
            <v>014201</v>
          </cell>
          <cell r="C226" t="str">
            <v>014201</v>
          </cell>
        </row>
        <row r="227">
          <cell r="A227" t="str">
            <v>Roosevelt County</v>
          </cell>
          <cell r="B227" t="str">
            <v>014301</v>
          </cell>
          <cell r="C227" t="str">
            <v>014301</v>
          </cell>
        </row>
        <row r="228">
          <cell r="A228" t="str">
            <v>Rosebud County</v>
          </cell>
          <cell r="B228" t="str">
            <v>014401</v>
          </cell>
          <cell r="C228" t="str">
            <v>014401</v>
          </cell>
        </row>
        <row r="229">
          <cell r="A229" t="str">
            <v>Sanders County</v>
          </cell>
          <cell r="B229" t="str">
            <v>014501</v>
          </cell>
          <cell r="C229" t="str">
            <v>014501</v>
          </cell>
        </row>
        <row r="230">
          <cell r="A230" t="str">
            <v>Sheridan County</v>
          </cell>
          <cell r="B230" t="str">
            <v>014601</v>
          </cell>
          <cell r="C230" t="str">
            <v>014601</v>
          </cell>
        </row>
        <row r="231">
          <cell r="A231" t="str">
            <v>City &amp; County/Butte-Silver Bow</v>
          </cell>
          <cell r="B231" t="str">
            <v>014701</v>
          </cell>
          <cell r="C231" t="str">
            <v>014701</v>
          </cell>
        </row>
        <row r="232">
          <cell r="A232" t="str">
            <v>Stillwater County</v>
          </cell>
          <cell r="B232" t="str">
            <v>014801</v>
          </cell>
          <cell r="C232" t="str">
            <v>014801</v>
          </cell>
        </row>
        <row r="233">
          <cell r="A233" t="str">
            <v>Sweet Grass County</v>
          </cell>
          <cell r="B233" t="str">
            <v>014901</v>
          </cell>
          <cell r="C233" t="str">
            <v>014901</v>
          </cell>
        </row>
        <row r="234">
          <cell r="A234" t="str">
            <v>Teton County</v>
          </cell>
          <cell r="B234" t="str">
            <v>015001</v>
          </cell>
          <cell r="C234" t="str">
            <v>015001</v>
          </cell>
        </row>
        <row r="235">
          <cell r="A235" t="str">
            <v>Toole County</v>
          </cell>
          <cell r="B235" t="str">
            <v>015101</v>
          </cell>
          <cell r="C235" t="str">
            <v>015101</v>
          </cell>
        </row>
        <row r="236">
          <cell r="A236" t="str">
            <v>Treasure County</v>
          </cell>
          <cell r="B236" t="str">
            <v>015201</v>
          </cell>
          <cell r="C236" t="str">
            <v>015201</v>
          </cell>
        </row>
        <row r="237">
          <cell r="A237" t="str">
            <v>Valley County</v>
          </cell>
          <cell r="B237" t="str">
            <v>015301</v>
          </cell>
          <cell r="C237" t="str">
            <v>015301</v>
          </cell>
        </row>
        <row r="238">
          <cell r="A238" t="str">
            <v>Wheatland County</v>
          </cell>
          <cell r="B238" t="str">
            <v>015401</v>
          </cell>
          <cell r="C238" t="str">
            <v>015401</v>
          </cell>
        </row>
        <row r="239">
          <cell r="A239" t="str">
            <v>Wibaux County</v>
          </cell>
          <cell r="B239" t="str">
            <v>015501</v>
          </cell>
          <cell r="C239" t="str">
            <v>015501</v>
          </cell>
        </row>
        <row r="240">
          <cell r="A240" t="str">
            <v>Yellowstone County</v>
          </cell>
          <cell r="B240" t="str">
            <v>015601</v>
          </cell>
          <cell r="C240" t="str">
            <v>015601</v>
          </cell>
        </row>
        <row r="241">
          <cell r="A241" t="str">
            <v>City of Dillon</v>
          </cell>
          <cell r="B241" t="str">
            <v>020101</v>
          </cell>
          <cell r="C241" t="str">
            <v>010101</v>
          </cell>
        </row>
        <row r="242">
          <cell r="A242" t="str">
            <v>Town of Lima</v>
          </cell>
          <cell r="B242" t="str">
            <v>020102</v>
          </cell>
          <cell r="C242" t="str">
            <v>010101</v>
          </cell>
        </row>
        <row r="243">
          <cell r="A243" t="str">
            <v>City of Hardin</v>
          </cell>
          <cell r="B243" t="str">
            <v>020201</v>
          </cell>
          <cell r="C243" t="str">
            <v>010201</v>
          </cell>
        </row>
        <row r="244">
          <cell r="A244" t="str">
            <v>Town of Lodge Grass</v>
          </cell>
          <cell r="B244" t="str">
            <v>020202</v>
          </cell>
          <cell r="C244" t="str">
            <v>010201</v>
          </cell>
        </row>
        <row r="245">
          <cell r="A245" t="str">
            <v>City of Chinook</v>
          </cell>
          <cell r="B245" t="str">
            <v>020301</v>
          </cell>
          <cell r="C245" t="str">
            <v>010301</v>
          </cell>
        </row>
        <row r="246">
          <cell r="A246" t="str">
            <v>City of Harlem</v>
          </cell>
          <cell r="B246" t="str">
            <v>020302</v>
          </cell>
          <cell r="C246" t="str">
            <v>010301</v>
          </cell>
        </row>
        <row r="247">
          <cell r="A247" t="str">
            <v>City of Townsend</v>
          </cell>
          <cell r="B247" t="str">
            <v>020401</v>
          </cell>
          <cell r="C247" t="str">
            <v>010401</v>
          </cell>
        </row>
        <row r="248">
          <cell r="A248" t="str">
            <v>Town of Bearcreek</v>
          </cell>
          <cell r="B248" t="str">
            <v>020501</v>
          </cell>
          <cell r="C248" t="str">
            <v>010501</v>
          </cell>
        </row>
        <row r="249">
          <cell r="A249" t="str">
            <v>Town of Bridger</v>
          </cell>
          <cell r="B249" t="str">
            <v>020502</v>
          </cell>
          <cell r="C249" t="str">
            <v>010501</v>
          </cell>
        </row>
        <row r="250">
          <cell r="A250" t="str">
            <v>Town of Fromberg</v>
          </cell>
          <cell r="B250" t="str">
            <v>020503</v>
          </cell>
          <cell r="C250" t="str">
            <v>010501</v>
          </cell>
        </row>
        <row r="251">
          <cell r="A251" t="str">
            <v>Town of Joliet</v>
          </cell>
          <cell r="B251" t="str">
            <v>020504</v>
          </cell>
          <cell r="C251" t="str">
            <v>010501</v>
          </cell>
        </row>
        <row r="252">
          <cell r="A252" t="str">
            <v>City of Red Lodge</v>
          </cell>
          <cell r="B252" t="str">
            <v>020505</v>
          </cell>
          <cell r="C252" t="str">
            <v>010501</v>
          </cell>
        </row>
        <row r="253">
          <cell r="A253" t="str">
            <v>Town of Ekalaka</v>
          </cell>
          <cell r="B253" t="str">
            <v>020601</v>
          </cell>
          <cell r="C253" t="str">
            <v>010601</v>
          </cell>
        </row>
        <row r="254">
          <cell r="A254" t="str">
            <v>Town of Belt</v>
          </cell>
          <cell r="B254" t="str">
            <v>020701</v>
          </cell>
          <cell r="C254" t="str">
            <v>010701</v>
          </cell>
        </row>
        <row r="255">
          <cell r="A255" t="str">
            <v>Town of Cascade</v>
          </cell>
          <cell r="B255" t="str">
            <v>020702</v>
          </cell>
          <cell r="C255" t="str">
            <v>010701</v>
          </cell>
        </row>
        <row r="256">
          <cell r="A256" t="str">
            <v>City of Great Falls</v>
          </cell>
          <cell r="B256" t="str">
            <v>020703</v>
          </cell>
          <cell r="C256" t="str">
            <v>010701</v>
          </cell>
        </row>
        <row r="257">
          <cell r="A257" t="str">
            <v>Town of Neihart</v>
          </cell>
          <cell r="B257" t="str">
            <v>020704</v>
          </cell>
          <cell r="C257" t="str">
            <v>010701</v>
          </cell>
        </row>
        <row r="258">
          <cell r="A258" t="str">
            <v>Town of Big Sandy</v>
          </cell>
          <cell r="B258" t="str">
            <v>020801</v>
          </cell>
          <cell r="C258" t="str">
            <v>010801</v>
          </cell>
        </row>
        <row r="259">
          <cell r="A259" t="str">
            <v>City of Fort Benton</v>
          </cell>
          <cell r="B259" t="str">
            <v>020802</v>
          </cell>
          <cell r="C259" t="str">
            <v>010801</v>
          </cell>
        </row>
        <row r="260">
          <cell r="A260" t="str">
            <v>Town of Geraldine</v>
          </cell>
          <cell r="B260" t="str">
            <v>020803</v>
          </cell>
          <cell r="C260" t="str">
            <v>010801</v>
          </cell>
        </row>
        <row r="261">
          <cell r="A261" t="str">
            <v>Town of Ismay</v>
          </cell>
          <cell r="B261" t="str">
            <v>020901</v>
          </cell>
          <cell r="C261" t="str">
            <v>010901</v>
          </cell>
        </row>
        <row r="262">
          <cell r="A262" t="str">
            <v>City of Miles City</v>
          </cell>
          <cell r="B262" t="str">
            <v>020902</v>
          </cell>
          <cell r="C262" t="str">
            <v>010901</v>
          </cell>
        </row>
        <row r="263">
          <cell r="A263" t="str">
            <v>Town of Flaxville</v>
          </cell>
          <cell r="B263" t="str">
            <v>021001</v>
          </cell>
          <cell r="C263" t="str">
            <v>011001</v>
          </cell>
        </row>
        <row r="264">
          <cell r="A264" t="str">
            <v>City of Scobey</v>
          </cell>
          <cell r="B264" t="str">
            <v>021002</v>
          </cell>
          <cell r="C264" t="str">
            <v>011001</v>
          </cell>
        </row>
        <row r="265">
          <cell r="A265" t="str">
            <v>City of Glendive</v>
          </cell>
          <cell r="B265" t="str">
            <v>021101</v>
          </cell>
          <cell r="C265" t="str">
            <v>011101</v>
          </cell>
        </row>
        <row r="266">
          <cell r="A266" t="str">
            <v>Town of Richey</v>
          </cell>
          <cell r="B266" t="str">
            <v>021102</v>
          </cell>
          <cell r="C266" t="str">
            <v>011101</v>
          </cell>
        </row>
        <row r="267">
          <cell r="A267" t="str">
            <v>City of Baker</v>
          </cell>
          <cell r="B267" t="str">
            <v>021301</v>
          </cell>
          <cell r="C267" t="str">
            <v>011301</v>
          </cell>
        </row>
        <row r="268">
          <cell r="A268" t="str">
            <v>Town of Plevna</v>
          </cell>
          <cell r="B268" t="str">
            <v>021302</v>
          </cell>
          <cell r="C268" t="str">
            <v>011301</v>
          </cell>
        </row>
        <row r="269">
          <cell r="A269" t="str">
            <v>Town of Denton</v>
          </cell>
          <cell r="B269" t="str">
            <v>021401</v>
          </cell>
          <cell r="C269" t="str">
            <v>011401</v>
          </cell>
        </row>
        <row r="270">
          <cell r="A270" t="str">
            <v>Town of Grass Range</v>
          </cell>
          <cell r="B270" t="str">
            <v>021402</v>
          </cell>
          <cell r="C270" t="str">
            <v>011401</v>
          </cell>
        </row>
        <row r="271">
          <cell r="A271" t="str">
            <v>City of Lewistown</v>
          </cell>
          <cell r="B271" t="str">
            <v>021403</v>
          </cell>
          <cell r="C271" t="str">
            <v>011401</v>
          </cell>
        </row>
        <row r="272">
          <cell r="A272" t="str">
            <v>Town of Moore</v>
          </cell>
          <cell r="B272" t="str">
            <v>021404</v>
          </cell>
          <cell r="C272" t="str">
            <v>011401</v>
          </cell>
        </row>
        <row r="273">
          <cell r="A273" t="str">
            <v>Town of Winifred</v>
          </cell>
          <cell r="B273" t="str">
            <v>021405</v>
          </cell>
          <cell r="C273" t="str">
            <v>011401</v>
          </cell>
        </row>
        <row r="274">
          <cell r="A274" t="str">
            <v>City of Columbia Falls</v>
          </cell>
          <cell r="B274" t="str">
            <v>021501</v>
          </cell>
          <cell r="C274" t="str">
            <v>011501</v>
          </cell>
        </row>
        <row r="275">
          <cell r="A275" t="str">
            <v>City of Kalispell</v>
          </cell>
          <cell r="B275" t="str">
            <v>021502</v>
          </cell>
          <cell r="C275" t="str">
            <v>011501</v>
          </cell>
        </row>
        <row r="276">
          <cell r="A276" t="str">
            <v>City of Whitefish</v>
          </cell>
          <cell r="B276" t="str">
            <v>021503</v>
          </cell>
          <cell r="C276" t="str">
            <v>011501</v>
          </cell>
        </row>
        <row r="277">
          <cell r="A277" t="str">
            <v>City of Belgrade</v>
          </cell>
          <cell r="B277" t="str">
            <v>021601</v>
          </cell>
          <cell r="C277" t="str">
            <v>011601</v>
          </cell>
        </row>
        <row r="278">
          <cell r="A278" t="str">
            <v>City of Bozeman</v>
          </cell>
          <cell r="B278" t="str">
            <v>021602</v>
          </cell>
          <cell r="C278" t="str">
            <v>011601</v>
          </cell>
        </row>
        <row r="279">
          <cell r="A279" t="str">
            <v>Town of Manhattan</v>
          </cell>
          <cell r="B279" t="str">
            <v>021603</v>
          </cell>
          <cell r="C279" t="str">
            <v>011601</v>
          </cell>
        </row>
        <row r="280">
          <cell r="A280" t="str">
            <v>City of Three Forks</v>
          </cell>
          <cell r="B280" t="str">
            <v>021604</v>
          </cell>
          <cell r="C280" t="str">
            <v>011601</v>
          </cell>
        </row>
        <row r="281">
          <cell r="A281" t="str">
            <v>Town of West Yellowstone</v>
          </cell>
          <cell r="B281" t="str">
            <v>021605</v>
          </cell>
          <cell r="C281" t="str">
            <v>011601</v>
          </cell>
        </row>
        <row r="282">
          <cell r="A282" t="str">
            <v>Town of Jordan</v>
          </cell>
          <cell r="B282" t="str">
            <v>021701</v>
          </cell>
          <cell r="C282" t="str">
            <v>011701</v>
          </cell>
        </row>
        <row r="283">
          <cell r="A283" t="str">
            <v>Town of Browning</v>
          </cell>
          <cell r="B283" t="str">
            <v>021801</v>
          </cell>
          <cell r="C283" t="str">
            <v>011801</v>
          </cell>
        </row>
        <row r="284">
          <cell r="A284" t="str">
            <v>City of Cut Bank</v>
          </cell>
          <cell r="B284" t="str">
            <v>021802</v>
          </cell>
          <cell r="C284" t="str">
            <v>011801</v>
          </cell>
        </row>
        <row r="285">
          <cell r="A285" t="str">
            <v>Town of Lavina</v>
          </cell>
          <cell r="B285" t="str">
            <v>021901</v>
          </cell>
          <cell r="C285" t="str">
            <v>011901</v>
          </cell>
        </row>
        <row r="286">
          <cell r="A286" t="str">
            <v>Town of Ryegate</v>
          </cell>
          <cell r="B286" t="str">
            <v>021902</v>
          </cell>
          <cell r="C286" t="str">
            <v>011901</v>
          </cell>
        </row>
        <row r="287">
          <cell r="A287" t="str">
            <v>Town of Drummond</v>
          </cell>
          <cell r="B287" t="str">
            <v>022001</v>
          </cell>
          <cell r="C287" t="str">
            <v>012001</v>
          </cell>
        </row>
        <row r="288">
          <cell r="A288" t="str">
            <v>Town of Philipsburg</v>
          </cell>
          <cell r="B288" t="str">
            <v>022002</v>
          </cell>
          <cell r="C288" t="str">
            <v>012001</v>
          </cell>
        </row>
        <row r="289">
          <cell r="A289" t="str">
            <v>City of Havre</v>
          </cell>
          <cell r="B289" t="str">
            <v>022101</v>
          </cell>
          <cell r="C289" t="str">
            <v>012101</v>
          </cell>
        </row>
        <row r="290">
          <cell r="A290" t="str">
            <v>Town of Hingham</v>
          </cell>
          <cell r="B290" t="str">
            <v>022102</v>
          </cell>
          <cell r="C290" t="str">
            <v>012101</v>
          </cell>
        </row>
        <row r="291">
          <cell r="A291" t="str">
            <v>City of Boulder</v>
          </cell>
          <cell r="B291" t="str">
            <v>022201</v>
          </cell>
          <cell r="C291" t="str">
            <v>012201</v>
          </cell>
        </row>
        <row r="292">
          <cell r="A292" t="str">
            <v>Town of Whitehall</v>
          </cell>
          <cell r="B292" t="str">
            <v>022202</v>
          </cell>
          <cell r="C292" t="str">
            <v>012201</v>
          </cell>
        </row>
        <row r="293">
          <cell r="A293" t="str">
            <v>Town of Hobson</v>
          </cell>
          <cell r="B293" t="str">
            <v>022301</v>
          </cell>
          <cell r="C293" t="str">
            <v>012301</v>
          </cell>
        </row>
        <row r="294">
          <cell r="A294" t="str">
            <v>Town of Stanford</v>
          </cell>
          <cell r="B294" t="str">
            <v>022302</v>
          </cell>
          <cell r="C294" t="str">
            <v>012301</v>
          </cell>
        </row>
        <row r="295">
          <cell r="A295" t="str">
            <v>City of Polson</v>
          </cell>
          <cell r="B295" t="str">
            <v>022401</v>
          </cell>
          <cell r="C295" t="str">
            <v>012401</v>
          </cell>
        </row>
        <row r="296">
          <cell r="A296" t="str">
            <v>City of Ronan</v>
          </cell>
          <cell r="B296" t="str">
            <v>022402</v>
          </cell>
          <cell r="C296" t="str">
            <v>012401</v>
          </cell>
        </row>
        <row r="297">
          <cell r="A297" t="str">
            <v>Town of St. Ignatius</v>
          </cell>
          <cell r="B297" t="str">
            <v>022403</v>
          </cell>
          <cell r="C297" t="str">
            <v>012401</v>
          </cell>
        </row>
        <row r="298">
          <cell r="A298" t="str">
            <v>City of East Helena</v>
          </cell>
          <cell r="B298" t="str">
            <v>022501</v>
          </cell>
          <cell r="C298" t="str">
            <v>012501</v>
          </cell>
        </row>
        <row r="299">
          <cell r="A299" t="str">
            <v>City of Helena</v>
          </cell>
          <cell r="B299" t="str">
            <v>022502</v>
          </cell>
          <cell r="C299" t="str">
            <v>012501</v>
          </cell>
        </row>
        <row r="300">
          <cell r="A300" t="str">
            <v>Town of Chester</v>
          </cell>
          <cell r="B300" t="str">
            <v>022601</v>
          </cell>
          <cell r="C300" t="str">
            <v>012601</v>
          </cell>
        </row>
        <row r="301">
          <cell r="A301" t="str">
            <v>Town of Eureka</v>
          </cell>
          <cell r="B301" t="str">
            <v>022701</v>
          </cell>
          <cell r="C301" t="str">
            <v>012701</v>
          </cell>
        </row>
        <row r="302">
          <cell r="A302" t="str">
            <v>City of Libby</v>
          </cell>
          <cell r="B302" t="str">
            <v>022702</v>
          </cell>
          <cell r="C302" t="str">
            <v>012701</v>
          </cell>
        </row>
        <row r="303">
          <cell r="A303" t="str">
            <v>Town Of Rexford</v>
          </cell>
          <cell r="B303" t="str">
            <v>022703</v>
          </cell>
          <cell r="C303" t="str">
            <v>012701</v>
          </cell>
        </row>
        <row r="304">
          <cell r="A304" t="str">
            <v>City of Troy</v>
          </cell>
          <cell r="B304" t="str">
            <v>022704</v>
          </cell>
          <cell r="C304" t="str">
            <v>012701</v>
          </cell>
        </row>
        <row r="305">
          <cell r="A305" t="str">
            <v>Town of Ennis</v>
          </cell>
          <cell r="B305" t="str">
            <v>022801</v>
          </cell>
          <cell r="C305" t="str">
            <v>012801</v>
          </cell>
        </row>
        <row r="306">
          <cell r="A306" t="str">
            <v>Town of Sheridan</v>
          </cell>
          <cell r="B306" t="str">
            <v>022802</v>
          </cell>
          <cell r="C306" t="str">
            <v>012801</v>
          </cell>
        </row>
        <row r="307">
          <cell r="A307" t="str">
            <v>Town of Twin Bridges</v>
          </cell>
          <cell r="B307" t="str">
            <v>022803</v>
          </cell>
          <cell r="C307" t="str">
            <v>012801</v>
          </cell>
        </row>
        <row r="308">
          <cell r="A308" t="str">
            <v>Town of Virginia City</v>
          </cell>
          <cell r="B308" t="str">
            <v>022804</v>
          </cell>
          <cell r="C308" t="str">
            <v>012801</v>
          </cell>
        </row>
        <row r="309">
          <cell r="A309" t="str">
            <v>Town of Circle</v>
          </cell>
          <cell r="B309" t="str">
            <v>022901</v>
          </cell>
          <cell r="C309" t="str">
            <v>012901</v>
          </cell>
        </row>
        <row r="310">
          <cell r="A310" t="str">
            <v>City of White Sulphur Springs</v>
          </cell>
          <cell r="B310" t="str">
            <v>023001</v>
          </cell>
          <cell r="C310" t="str">
            <v>013001</v>
          </cell>
        </row>
        <row r="311">
          <cell r="A311" t="str">
            <v>Town of Alberton</v>
          </cell>
          <cell r="B311" t="str">
            <v>023101</v>
          </cell>
          <cell r="C311" t="str">
            <v>013101</v>
          </cell>
        </row>
        <row r="312">
          <cell r="A312" t="str">
            <v>Town Of Superior</v>
          </cell>
          <cell r="B312" t="str">
            <v>023102</v>
          </cell>
          <cell r="C312" t="str">
            <v>013101</v>
          </cell>
        </row>
        <row r="313">
          <cell r="A313" t="str">
            <v>City of Missoula</v>
          </cell>
          <cell r="B313" t="str">
            <v>023201</v>
          </cell>
          <cell r="C313" t="str">
            <v>013201</v>
          </cell>
        </row>
        <row r="314">
          <cell r="A314" t="str">
            <v>Town of Melstone</v>
          </cell>
          <cell r="B314" t="str">
            <v>023301</v>
          </cell>
          <cell r="C314" t="str">
            <v>013301</v>
          </cell>
        </row>
        <row r="315">
          <cell r="A315" t="str">
            <v>City of Roundup</v>
          </cell>
          <cell r="B315" t="str">
            <v>023302</v>
          </cell>
          <cell r="C315" t="str">
            <v>013301</v>
          </cell>
        </row>
        <row r="316">
          <cell r="A316" t="str">
            <v>Town of Clyde Park</v>
          </cell>
          <cell r="B316" t="str">
            <v>023401</v>
          </cell>
          <cell r="C316" t="str">
            <v>013401</v>
          </cell>
        </row>
        <row r="317">
          <cell r="A317" t="str">
            <v>City of Livingston</v>
          </cell>
          <cell r="B317" t="str">
            <v>023402</v>
          </cell>
          <cell r="C317" t="str">
            <v>013401</v>
          </cell>
        </row>
        <row r="318">
          <cell r="A318" t="str">
            <v>Town of Winnett</v>
          </cell>
          <cell r="B318" t="str">
            <v>023501</v>
          </cell>
          <cell r="C318" t="str">
            <v>013501</v>
          </cell>
        </row>
        <row r="319">
          <cell r="A319" t="str">
            <v>Town of Dodson</v>
          </cell>
          <cell r="B319" t="str">
            <v>023601</v>
          </cell>
          <cell r="C319" t="str">
            <v>013601</v>
          </cell>
        </row>
        <row r="320">
          <cell r="A320" t="str">
            <v>City of Malta</v>
          </cell>
          <cell r="B320" t="str">
            <v>023602</v>
          </cell>
          <cell r="C320" t="str">
            <v>013601</v>
          </cell>
        </row>
        <row r="321">
          <cell r="A321" t="str">
            <v>Town of Saco</v>
          </cell>
          <cell r="B321" t="str">
            <v>023603</v>
          </cell>
          <cell r="C321" t="str">
            <v>013601</v>
          </cell>
        </row>
        <row r="322">
          <cell r="A322" t="str">
            <v>City of Conrad</v>
          </cell>
          <cell r="B322" t="str">
            <v>023701</v>
          </cell>
          <cell r="C322" t="str">
            <v>013701</v>
          </cell>
        </row>
        <row r="323">
          <cell r="A323" t="str">
            <v>Town of Valier</v>
          </cell>
          <cell r="B323" t="str">
            <v>023702</v>
          </cell>
          <cell r="C323" t="str">
            <v>013701</v>
          </cell>
        </row>
        <row r="324">
          <cell r="A324" t="str">
            <v>Town of Broadus</v>
          </cell>
          <cell r="B324" t="str">
            <v>023801</v>
          </cell>
          <cell r="C324" t="str">
            <v>013801</v>
          </cell>
        </row>
        <row r="325">
          <cell r="A325" t="str">
            <v>City of Deer Lodge</v>
          </cell>
          <cell r="B325" t="str">
            <v>023901</v>
          </cell>
          <cell r="C325" t="str">
            <v>013901</v>
          </cell>
        </row>
        <row r="326">
          <cell r="A326" t="str">
            <v>Town of Terry</v>
          </cell>
          <cell r="B326" t="str">
            <v>024001</v>
          </cell>
          <cell r="C326" t="str">
            <v>014001</v>
          </cell>
        </row>
        <row r="327">
          <cell r="A327" t="str">
            <v>Town of Darby</v>
          </cell>
          <cell r="B327" t="str">
            <v>024101</v>
          </cell>
          <cell r="C327" t="str">
            <v>014101</v>
          </cell>
        </row>
        <row r="328">
          <cell r="A328" t="str">
            <v>City of Hamilton</v>
          </cell>
          <cell r="B328" t="str">
            <v>024102</v>
          </cell>
          <cell r="C328" t="str">
            <v>014101</v>
          </cell>
        </row>
        <row r="329">
          <cell r="A329" t="str">
            <v>Town of Pinesdale</v>
          </cell>
          <cell r="B329" t="str">
            <v>024103</v>
          </cell>
          <cell r="C329" t="str">
            <v>014101</v>
          </cell>
        </row>
        <row r="330">
          <cell r="A330" t="str">
            <v>Town of Stevensville</v>
          </cell>
          <cell r="B330" t="str">
            <v>024104</v>
          </cell>
          <cell r="C330" t="str">
            <v>014101</v>
          </cell>
        </row>
        <row r="331">
          <cell r="A331" t="str">
            <v>Town of Fairview</v>
          </cell>
          <cell r="B331" t="str">
            <v>024201</v>
          </cell>
          <cell r="C331" t="str">
            <v>014201</v>
          </cell>
        </row>
        <row r="332">
          <cell r="A332" t="str">
            <v>City of Sidney</v>
          </cell>
          <cell r="B332" t="str">
            <v>024202</v>
          </cell>
          <cell r="C332" t="str">
            <v>014201</v>
          </cell>
        </row>
        <row r="333">
          <cell r="A333" t="str">
            <v>Town of Bainville</v>
          </cell>
          <cell r="B333" t="str">
            <v>024301</v>
          </cell>
          <cell r="C333" t="str">
            <v>014301</v>
          </cell>
        </row>
        <row r="334">
          <cell r="A334" t="str">
            <v>Town of Brockton</v>
          </cell>
          <cell r="B334" t="str">
            <v>024302</v>
          </cell>
          <cell r="C334" t="str">
            <v>014301</v>
          </cell>
        </row>
        <row r="335">
          <cell r="A335" t="str">
            <v>Town of Culbertson</v>
          </cell>
          <cell r="B335" t="str">
            <v>024303</v>
          </cell>
          <cell r="C335" t="str">
            <v>014301</v>
          </cell>
        </row>
        <row r="336">
          <cell r="A336" t="str">
            <v>Town of Froid</v>
          </cell>
          <cell r="B336" t="str">
            <v>024304</v>
          </cell>
          <cell r="C336" t="str">
            <v>014301</v>
          </cell>
        </row>
        <row r="337">
          <cell r="A337" t="str">
            <v>City of Poplar</v>
          </cell>
          <cell r="B337" t="str">
            <v>024305</v>
          </cell>
          <cell r="C337" t="str">
            <v>014301</v>
          </cell>
        </row>
        <row r="338">
          <cell r="A338" t="str">
            <v>City of Wolf Point</v>
          </cell>
          <cell r="B338" t="str">
            <v>024306</v>
          </cell>
          <cell r="C338" t="str">
            <v>014301</v>
          </cell>
        </row>
        <row r="339">
          <cell r="A339" t="str">
            <v>City of Forsyth</v>
          </cell>
          <cell r="B339" t="str">
            <v>024401</v>
          </cell>
          <cell r="C339" t="str">
            <v>014401</v>
          </cell>
        </row>
        <row r="340">
          <cell r="A340" t="str">
            <v>City of Colstrip</v>
          </cell>
          <cell r="B340" t="str">
            <v>024402</v>
          </cell>
          <cell r="C340" t="str">
            <v>014401</v>
          </cell>
        </row>
        <row r="341">
          <cell r="A341" t="str">
            <v>Town of Hot Springs</v>
          </cell>
          <cell r="B341" t="str">
            <v>024501</v>
          </cell>
          <cell r="C341" t="str">
            <v>014501</v>
          </cell>
        </row>
        <row r="342">
          <cell r="A342" t="str">
            <v>Town of Plains</v>
          </cell>
          <cell r="B342" t="str">
            <v>024502</v>
          </cell>
          <cell r="C342" t="str">
            <v>014501</v>
          </cell>
        </row>
        <row r="343">
          <cell r="A343" t="str">
            <v>City of Thompson Falls</v>
          </cell>
          <cell r="B343" t="str">
            <v>024503</v>
          </cell>
          <cell r="C343" t="str">
            <v>014501</v>
          </cell>
        </row>
        <row r="344">
          <cell r="A344" t="str">
            <v>Town of Medicine Lake</v>
          </cell>
          <cell r="B344" t="str">
            <v>024601</v>
          </cell>
          <cell r="C344" t="str">
            <v>014601</v>
          </cell>
        </row>
        <row r="345">
          <cell r="A345" t="str">
            <v>Town of Outlook</v>
          </cell>
          <cell r="B345" t="str">
            <v>024602</v>
          </cell>
          <cell r="C345" t="str">
            <v>014601</v>
          </cell>
        </row>
        <row r="346">
          <cell r="A346" t="str">
            <v>City of Plentywood</v>
          </cell>
          <cell r="B346" t="str">
            <v>024603</v>
          </cell>
          <cell r="C346" t="str">
            <v>014601</v>
          </cell>
        </row>
        <row r="347">
          <cell r="A347" t="str">
            <v>Town of Westby</v>
          </cell>
          <cell r="B347" t="str">
            <v>024604</v>
          </cell>
          <cell r="C347" t="str">
            <v>014601</v>
          </cell>
        </row>
        <row r="348">
          <cell r="A348" t="str">
            <v>Town of Walkerville</v>
          </cell>
          <cell r="B348" t="str">
            <v>024702</v>
          </cell>
          <cell r="C348" t="str">
            <v>014701</v>
          </cell>
        </row>
        <row r="349">
          <cell r="A349" t="str">
            <v>Town of Columbus</v>
          </cell>
          <cell r="B349" t="str">
            <v>024801</v>
          </cell>
          <cell r="C349" t="str">
            <v>014801</v>
          </cell>
        </row>
        <row r="350">
          <cell r="A350" t="str">
            <v>City of Big Timber</v>
          </cell>
          <cell r="B350" t="str">
            <v>024901</v>
          </cell>
          <cell r="C350" t="str">
            <v>014901</v>
          </cell>
        </row>
        <row r="351">
          <cell r="A351" t="str">
            <v>City of Choteau</v>
          </cell>
          <cell r="B351" t="str">
            <v>025001</v>
          </cell>
          <cell r="C351" t="str">
            <v>015001</v>
          </cell>
        </row>
        <row r="352">
          <cell r="A352" t="str">
            <v>Town of Dutton</v>
          </cell>
          <cell r="B352" t="str">
            <v>025002</v>
          </cell>
          <cell r="C352" t="str">
            <v>015001</v>
          </cell>
        </row>
        <row r="353">
          <cell r="A353" t="str">
            <v>Town of Fairfield</v>
          </cell>
          <cell r="B353" t="str">
            <v>025003</v>
          </cell>
          <cell r="C353" t="str">
            <v>015001</v>
          </cell>
        </row>
        <row r="354">
          <cell r="A354" t="str">
            <v>Town of Kevin</v>
          </cell>
          <cell r="B354" t="str">
            <v>025101</v>
          </cell>
          <cell r="C354" t="str">
            <v>015101</v>
          </cell>
        </row>
        <row r="355">
          <cell r="A355" t="str">
            <v>City of Shelby</v>
          </cell>
          <cell r="B355" t="str">
            <v>025102</v>
          </cell>
          <cell r="C355" t="str">
            <v>015101</v>
          </cell>
        </row>
        <row r="356">
          <cell r="A356" t="str">
            <v>Town of Sunburst</v>
          </cell>
          <cell r="B356" t="str">
            <v>025103</v>
          </cell>
          <cell r="C356" t="str">
            <v>015101</v>
          </cell>
        </row>
        <row r="357">
          <cell r="A357" t="str">
            <v>Town of Hysham</v>
          </cell>
          <cell r="B357" t="str">
            <v>025201</v>
          </cell>
          <cell r="C357" t="str">
            <v>015201</v>
          </cell>
        </row>
        <row r="358">
          <cell r="A358" t="str">
            <v>Town of Fort Peck</v>
          </cell>
          <cell r="B358" t="str">
            <v>025301</v>
          </cell>
          <cell r="C358" t="str">
            <v>015301</v>
          </cell>
        </row>
        <row r="359">
          <cell r="A359" t="str">
            <v>City of Glasgow</v>
          </cell>
          <cell r="B359" t="str">
            <v>025302</v>
          </cell>
          <cell r="C359" t="str">
            <v>015301</v>
          </cell>
        </row>
        <row r="360">
          <cell r="A360" t="str">
            <v>Town of Nashua</v>
          </cell>
          <cell r="B360" t="str">
            <v>025303</v>
          </cell>
          <cell r="C360" t="str">
            <v>015301</v>
          </cell>
        </row>
        <row r="361">
          <cell r="A361" t="str">
            <v>Town of Opheim</v>
          </cell>
          <cell r="B361" t="str">
            <v>025304</v>
          </cell>
          <cell r="C361" t="str">
            <v>015301</v>
          </cell>
        </row>
        <row r="362">
          <cell r="A362" t="str">
            <v>City of Harlowton</v>
          </cell>
          <cell r="B362" t="str">
            <v>025401</v>
          </cell>
          <cell r="C362" t="str">
            <v>015401</v>
          </cell>
        </row>
        <row r="363">
          <cell r="A363" t="str">
            <v>Town of Judith Gap</v>
          </cell>
          <cell r="B363" t="str">
            <v>025402</v>
          </cell>
          <cell r="C363" t="str">
            <v>015401</v>
          </cell>
        </row>
        <row r="364">
          <cell r="A364" t="str">
            <v>Town of Wibaux</v>
          </cell>
          <cell r="B364" t="str">
            <v>025501</v>
          </cell>
          <cell r="C364" t="str">
            <v>015501</v>
          </cell>
        </row>
        <row r="365">
          <cell r="A365" t="str">
            <v>City of Billings</v>
          </cell>
          <cell r="B365" t="str">
            <v>025601</v>
          </cell>
          <cell r="C365" t="str">
            <v>015601</v>
          </cell>
        </row>
        <row r="366">
          <cell r="A366" t="str">
            <v>Town of Broadview</v>
          </cell>
          <cell r="B366" t="str">
            <v>025602</v>
          </cell>
          <cell r="C366" t="str">
            <v>015601</v>
          </cell>
        </row>
        <row r="367">
          <cell r="A367" t="str">
            <v>City of Laurel</v>
          </cell>
          <cell r="B367" t="str">
            <v>025603</v>
          </cell>
          <cell r="C367" t="str">
            <v>015601</v>
          </cell>
        </row>
      </sheetData>
      <sheetData sheetId="87"/>
      <sheetData sheetId="88"/>
      <sheetData sheetId="89"/>
      <sheetData sheetId="9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OVER PAGE"/>
      <sheetName val="FILING FEE FORM"/>
      <sheetName val="TABLE OF CONTENTS"/>
      <sheetName val="INTROD. SECT. COVER"/>
      <sheetName val="LTR. OF TRANSMITTAL"/>
      <sheetName val="ELECTED OFFICIALS-SIGNATURE PG"/>
      <sheetName val="FIN. SECTION COVER"/>
      <sheetName val="MD&amp;A COVER"/>
      <sheetName val="BASIC FS COVER"/>
      <sheetName val="GW-STATEMENT NET POSITION(13)"/>
      <sheetName val="GW-STATEMENT OF ACTIVITIES(14)"/>
      <sheetName val="GOVERNMENTAL FUNDS - BS(15)"/>
      <sheetName val="GOVERMENTAL FUNDS-OPERATING(16)"/>
      <sheetName val="RECONCILIATION OF OPERATING(17)"/>
      <sheetName val="NET POSITION-PROPRIETARY(18)"/>
      <sheetName val="CHANGE NET POSITION-PROP.(19)"/>
      <sheetName val="ST. OF CASH FLOWS-PROP.(20)"/>
      <sheetName val="NET POSITION-FIDUCIARY(21)"/>
      <sheetName val="CHANGE NET POSITION-FIDUC(22)"/>
      <sheetName val="NOTE TO FIN ST (23)"/>
      <sheetName val="NOTES TO FIN ST (24)"/>
      <sheetName val="NOTES TO FIN ST (25)"/>
      <sheetName val="NOTES TO FIN ST (26)"/>
      <sheetName val="NOTES TO FIN ST (27)"/>
      <sheetName val="NOTES TO FIN ST (28)"/>
      <sheetName val="NOTES TO FIN ST (29)"/>
      <sheetName val="NOTES TO FIN ST (30)"/>
      <sheetName val="NOTES TO FIN ST (31)"/>
      <sheetName val="NOTES TO FIN ST (32)"/>
      <sheetName val="NOTES TO FIN ST (33A)"/>
      <sheetName val="NOTES TO FIN ST (33B)"/>
      <sheetName val="NOTES TO FIN ST (34)"/>
      <sheetName val="NOTES TO FIN ST (35) - AMM"/>
      <sheetName val="NOTES TO FIN ST (35) -ACT"/>
      <sheetName val="NOTES TO FIN ST (36)"/>
      <sheetName val="NOTES TO FIN ST (37)"/>
      <sheetName val="NOTES TO FIN ST (38)"/>
      <sheetName val="NOTES TO FIN ST (39)"/>
      <sheetName val="NOTES TO FIN ST (40)"/>
      <sheetName val="NOTE TO FIN ST (41)"/>
      <sheetName val="NOTE TO FIN ST (42)"/>
      <sheetName val="NOTES TO FIN ST (43)"/>
      <sheetName val="NOTES TO FIN ST (44) "/>
      <sheetName val="NOTES TO FIN ST (45A)"/>
      <sheetName val="NOTES TO FIN ST (45B)"/>
      <sheetName val="NOTE TO FIN ST (46)"/>
      <sheetName val="NOTES TO FIN ST (47)"/>
      <sheetName val="RSI COVER"/>
      <sheetName val="GENERAL FUND-OPERATING(48-53)"/>
      <sheetName val="OPER-MAJOR SP. REVENUE(54-56)"/>
      <sheetName val="OPER.-MAJOR SP. REV. (B)(57-59)"/>
      <sheetName val="RSI-OPEB (60)"/>
      <sheetName val="RSI-PERS (61-A)"/>
      <sheetName val="RSI-FURS (61-B)"/>
      <sheetName val="RSI-MPORS (61-C)"/>
      <sheetName val="RSI-SRS (61-D)"/>
      <sheetName val="RSI-TRS (61-E)"/>
      <sheetName val="RSI-FDRA&amp;GASB78 (62)"/>
      <sheetName val="OTHER SUPP. INFO. COVER"/>
      <sheetName val="BS-NONMAJOR SP. REVENUE(63-64) "/>
      <sheetName val="OPER.-NONMAJOR SP. REVENUE(65)"/>
      <sheetName val="OPER.-NONMAJOR SP. REVE (B)(66)"/>
      <sheetName val="BS-NONMAJOR DEBT SERVICE(67-68)"/>
      <sheetName val="OPER.-NONMAJOR DEBT SER.(69-70)"/>
      <sheetName val="BS-NONMAJOR CAP. PROJ.(71-72)"/>
      <sheetName val="OPER.-NONMAJOR CAP. PROJ(73-74)"/>
      <sheetName val="BS-PERMANENT FUNDS(75-76)"/>
      <sheetName val="OPER.-PERMANENT FUNDS(77-78)"/>
      <sheetName val="NET POSIT-NONMAJOR ENTERPR(79)"/>
      <sheetName val="CHG. IN NP-NONMAJOR ENTERPR(80)"/>
      <sheetName val="NONMAJOR ENTERPR. CASH FLOW(81)"/>
      <sheetName val="COMB. NET POS-IN. SER.(82)"/>
      <sheetName val="COMB. CHGE IN NP IN. SERV.(83)"/>
      <sheetName val="ST. OF CASH FLOWS-INT.SER.(84)"/>
      <sheetName val="FED.-ST. INTERGOVERNMENTAL(85)"/>
      <sheetName val="SCHEDULE OF REC. &amp; DISB."/>
      <sheetName val="CASH RECONCILIATION(89)"/>
      <sheetName val="GEN. INFO.  SECT. COVER"/>
      <sheetName val="GENERAL INFORMATION(90)"/>
      <sheetName val="Worksheets"/>
      <sheetName val="BS Conversion"/>
      <sheetName val="OP Conversion"/>
      <sheetName val="Revenue Analysis"/>
      <sheetName val="GOV CAP ASSETS-9000(GCAAG)"/>
      <sheetName val="GOV DEBT-9500(GLTDAG)"/>
      <sheetName val="Depr.-General"/>
      <sheetName val="Depr.-Water Enterprise"/>
      <sheetName val="Depr.-Sewer Enterprise"/>
      <sheetName val="Depr.-Solid Waste Enterprise"/>
      <sheetName val="Compensated Absences"/>
      <sheetName val="Balance Check Page"/>
      <sheetName val="LedgerLoad Assist"/>
      <sheetName val="Ledger Load Template LGSvcs TEM"/>
      <sheetName val="DLL Balance Check"/>
      <sheetName val="Update Log"/>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A2" t="str">
            <v>NOTES TO THE BASIC FINANCIAL STATEMENTS</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2">
          <cell r="A2" t="str">
            <v>NOTES TO THE BASIC FINANCIAL STATEMENTS</v>
          </cell>
        </row>
      </sheetData>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row r="7">
          <cell r="A7" t="str">
            <v>Fiscal year ending June 30, 2013</v>
          </cell>
          <cell r="B7">
            <v>2013</v>
          </cell>
        </row>
        <row r="8">
          <cell r="A8" t="str">
            <v>Fiscal year ending June 30, 2014</v>
          </cell>
          <cell r="B8">
            <v>2014</v>
          </cell>
        </row>
        <row r="9">
          <cell r="A9" t="str">
            <v>Fiscal year ending June 30, 2015</v>
          </cell>
          <cell r="B9">
            <v>2015</v>
          </cell>
        </row>
        <row r="10">
          <cell r="A10" t="str">
            <v>Fiscal year ending June 30, 2016</v>
          </cell>
          <cell r="B10">
            <v>2016</v>
          </cell>
        </row>
        <row r="11">
          <cell r="A11" t="str">
            <v>Fiscal year ending June 30, 2017</v>
          </cell>
          <cell r="B11">
            <v>2017</v>
          </cell>
        </row>
        <row r="12">
          <cell r="A12" t="str">
            <v>Fiscal year ending June 30, 2018</v>
          </cell>
          <cell r="B12">
            <v>2018</v>
          </cell>
        </row>
        <row r="13">
          <cell r="A13" t="str">
            <v>Fiscal year ending June 30, 2019</v>
          </cell>
          <cell r="B13">
            <v>2019</v>
          </cell>
        </row>
        <row r="14">
          <cell r="A14" t="str">
            <v>Fiscal year ending June 30, 2020</v>
          </cell>
          <cell r="B14">
            <v>2020</v>
          </cell>
        </row>
        <row r="15">
          <cell r="A15" t="str">
            <v>Fiscal year ending June 30, 2021</v>
          </cell>
          <cell r="B15">
            <v>2021</v>
          </cell>
        </row>
        <row r="16">
          <cell r="A16" t="str">
            <v>Fiscal year ending June 30, 2022</v>
          </cell>
          <cell r="B16">
            <v>2022</v>
          </cell>
        </row>
        <row r="17">
          <cell r="A17" t="str">
            <v>Fiscal year ending June 30, 2023</v>
          </cell>
          <cell r="B17">
            <v>2023</v>
          </cell>
        </row>
        <row r="18">
          <cell r="A18" t="str">
            <v>Fiscal year ending June 30, 2024</v>
          </cell>
          <cell r="B18">
            <v>2024</v>
          </cell>
        </row>
        <row r="19">
          <cell r="A19" t="str">
            <v>Fiscal year ending June 30, 2025</v>
          </cell>
          <cell r="B19">
            <v>2025</v>
          </cell>
        </row>
        <row r="20">
          <cell r="A20" t="str">
            <v>Fiscal year ending June 30, 2026</v>
          </cell>
          <cell r="B20">
            <v>2026</v>
          </cell>
        </row>
        <row r="21">
          <cell r="A21" t="str">
            <v>Fiscal year ending June 30, 2027</v>
          </cell>
          <cell r="B21">
            <v>2027</v>
          </cell>
        </row>
        <row r="22">
          <cell r="A22" t="str">
            <v>Fiscal year ending June 30, 2028</v>
          </cell>
          <cell r="B22">
            <v>2028</v>
          </cell>
        </row>
        <row r="23">
          <cell r="A23" t="str">
            <v>Fiscal year ending June 30, 2029</v>
          </cell>
          <cell r="B23">
            <v>2029</v>
          </cell>
        </row>
        <row r="24">
          <cell r="A24" t="str">
            <v>Fiscal year ending June 30, 2030</v>
          </cell>
          <cell r="B24">
            <v>2030</v>
          </cell>
        </row>
        <row r="25">
          <cell r="A25" t="str">
            <v>Fiscal year ending June 30, 2031</v>
          </cell>
          <cell r="B25">
            <v>2031</v>
          </cell>
        </row>
        <row r="26">
          <cell r="A26" t="str">
            <v>Fiscal year ending June 30, 2032</v>
          </cell>
          <cell r="B26">
            <v>2032</v>
          </cell>
        </row>
        <row r="27">
          <cell r="A27" t="str">
            <v>Fiscal year ending June 30, 2033</v>
          </cell>
          <cell r="B27">
            <v>2033</v>
          </cell>
        </row>
        <row r="28">
          <cell r="A28" t="str">
            <v>Fiscal year ending June 30, 2034</v>
          </cell>
          <cell r="B28">
            <v>2034</v>
          </cell>
        </row>
        <row r="29">
          <cell r="A29" t="str">
            <v>Fiscal year ending June 30, 2035</v>
          </cell>
          <cell r="B29">
            <v>2035</v>
          </cell>
        </row>
        <row r="30">
          <cell r="A30" t="str">
            <v>Fiscal year ending June 30, 2036</v>
          </cell>
          <cell r="B30">
            <v>2036</v>
          </cell>
        </row>
        <row r="31">
          <cell r="A31" t="str">
            <v>Fiscal year ending June 30, 2037</v>
          </cell>
          <cell r="B31">
            <v>2037</v>
          </cell>
        </row>
        <row r="32">
          <cell r="A32" t="str">
            <v>Fiscal year ending June 30, 2038</v>
          </cell>
          <cell r="B32">
            <v>2038</v>
          </cell>
        </row>
        <row r="33">
          <cell r="A33" t="str">
            <v>Fiscal year ending June 30, 2039</v>
          </cell>
          <cell r="B33">
            <v>2039</v>
          </cell>
        </row>
        <row r="38">
          <cell r="A38" t="str">
            <v>Fund #2000</v>
          </cell>
          <cell r="B38">
            <v>2000</v>
          </cell>
        </row>
        <row r="39">
          <cell r="A39" t="str">
            <v>Fund #3000</v>
          </cell>
          <cell r="B39">
            <v>3000</v>
          </cell>
        </row>
        <row r="40">
          <cell r="A40" t="str">
            <v>Fund #4000</v>
          </cell>
          <cell r="B40">
            <v>4000</v>
          </cell>
        </row>
        <row r="41">
          <cell r="A41" t="str">
            <v>Fund #8000</v>
          </cell>
          <cell r="B41">
            <v>8000</v>
          </cell>
        </row>
        <row r="186">
          <cell r="A186" t="str">
            <v>ANACONDA-DEER LODGE COUNTY</v>
          </cell>
          <cell r="B186" t="str">
            <v>011201</v>
          </cell>
          <cell r="C186" t="str">
            <v>011201</v>
          </cell>
        </row>
        <row r="187">
          <cell r="A187" t="str">
            <v>BEAVERHEAD COUNTY</v>
          </cell>
          <cell r="B187" t="str">
            <v>010101</v>
          </cell>
          <cell r="C187" t="str">
            <v>010101</v>
          </cell>
        </row>
        <row r="188">
          <cell r="A188" t="str">
            <v>BIG HORN COUNTY</v>
          </cell>
          <cell r="B188" t="str">
            <v>010201</v>
          </cell>
          <cell r="C188" t="str">
            <v>010201</v>
          </cell>
        </row>
        <row r="189">
          <cell r="A189" t="str">
            <v>BLAINE COUNTY</v>
          </cell>
          <cell r="B189" t="str">
            <v>010301</v>
          </cell>
          <cell r="C189" t="str">
            <v>010301</v>
          </cell>
        </row>
        <row r="190">
          <cell r="A190" t="str">
            <v>BROADWATER COUNTY</v>
          </cell>
          <cell r="B190" t="str">
            <v>010401</v>
          </cell>
          <cell r="C190" t="str">
            <v>010401</v>
          </cell>
        </row>
        <row r="191">
          <cell r="A191" t="str">
            <v>CARBON COUNTY</v>
          </cell>
          <cell r="B191" t="str">
            <v>010501</v>
          </cell>
          <cell r="C191" t="str">
            <v>010501</v>
          </cell>
        </row>
        <row r="192">
          <cell r="A192" t="str">
            <v>CARTER COUNTY</v>
          </cell>
          <cell r="B192" t="str">
            <v>010601</v>
          </cell>
          <cell r="C192" t="str">
            <v>010601</v>
          </cell>
        </row>
        <row r="193">
          <cell r="A193" t="str">
            <v>CASCADE COUNTY</v>
          </cell>
          <cell r="B193" t="str">
            <v>010701</v>
          </cell>
          <cell r="C193" t="str">
            <v>010701</v>
          </cell>
        </row>
        <row r="194">
          <cell r="A194" t="str">
            <v>CHOUTEAU COUNTY</v>
          </cell>
          <cell r="B194" t="str">
            <v>010801</v>
          </cell>
          <cell r="C194" t="str">
            <v>010801</v>
          </cell>
        </row>
        <row r="195">
          <cell r="A195" t="str">
            <v>CITY &amp; COUNTY/BUTTE-SILVER BOW</v>
          </cell>
          <cell r="B195" t="str">
            <v>014701</v>
          </cell>
          <cell r="C195" t="str">
            <v>014701</v>
          </cell>
        </row>
        <row r="196">
          <cell r="A196" t="str">
            <v>CITY OF BAKER</v>
          </cell>
          <cell r="B196" t="str">
            <v>021301</v>
          </cell>
          <cell r="C196" t="str">
            <v>011301</v>
          </cell>
        </row>
        <row r="197">
          <cell r="A197" t="str">
            <v>CITY OF BELGRADE</v>
          </cell>
          <cell r="B197" t="str">
            <v>021601</v>
          </cell>
          <cell r="C197" t="str">
            <v>011601</v>
          </cell>
        </row>
        <row r="198">
          <cell r="A198" t="str">
            <v>CITY OF BIG TIMBER</v>
          </cell>
          <cell r="B198" t="str">
            <v>024901</v>
          </cell>
          <cell r="C198" t="str">
            <v>014901</v>
          </cell>
        </row>
        <row r="199">
          <cell r="A199" t="str">
            <v>CITY OF BILLINGS</v>
          </cell>
          <cell r="B199" t="str">
            <v>025601</v>
          </cell>
          <cell r="C199" t="str">
            <v>015601</v>
          </cell>
        </row>
        <row r="200">
          <cell r="A200" t="str">
            <v>CITY OF BOULDER</v>
          </cell>
          <cell r="B200" t="str">
            <v>022201</v>
          </cell>
          <cell r="C200" t="str">
            <v>012201</v>
          </cell>
        </row>
        <row r="201">
          <cell r="A201" t="str">
            <v>CITY OF BOZEMAN</v>
          </cell>
          <cell r="B201" t="str">
            <v>021602</v>
          </cell>
          <cell r="C201" t="str">
            <v>011601</v>
          </cell>
        </row>
        <row r="202">
          <cell r="A202" t="str">
            <v>CITY OF CHINOOK</v>
          </cell>
          <cell r="B202" t="str">
            <v>020301</v>
          </cell>
          <cell r="C202" t="str">
            <v>010301</v>
          </cell>
        </row>
        <row r="203">
          <cell r="A203" t="str">
            <v>CITY OF CHOTEAU</v>
          </cell>
          <cell r="B203" t="str">
            <v>025001</v>
          </cell>
          <cell r="C203" t="str">
            <v>015001</v>
          </cell>
        </row>
        <row r="204">
          <cell r="A204" t="str">
            <v>CITY OF COLSTRIP</v>
          </cell>
          <cell r="B204" t="str">
            <v>024402</v>
          </cell>
          <cell r="C204" t="str">
            <v>014401</v>
          </cell>
        </row>
        <row r="205">
          <cell r="A205" t="str">
            <v>CITY OF COLUMBIA FALLS</v>
          </cell>
          <cell r="B205" t="str">
            <v>021501</v>
          </cell>
          <cell r="C205" t="str">
            <v>011501</v>
          </cell>
        </row>
        <row r="206">
          <cell r="A206" t="str">
            <v>CITY OF CONRAD</v>
          </cell>
          <cell r="B206" t="str">
            <v>023701</v>
          </cell>
          <cell r="C206" t="str">
            <v>013701</v>
          </cell>
        </row>
        <row r="207">
          <cell r="A207" t="str">
            <v>CITY OF CUT BANK</v>
          </cell>
          <cell r="B207" t="str">
            <v>021802</v>
          </cell>
          <cell r="C207" t="str">
            <v>011801</v>
          </cell>
        </row>
        <row r="208">
          <cell r="A208" t="str">
            <v>CITY OF DEER LODGE</v>
          </cell>
          <cell r="B208" t="str">
            <v>023901</v>
          </cell>
          <cell r="C208" t="str">
            <v>013901</v>
          </cell>
        </row>
        <row r="209">
          <cell r="A209" t="str">
            <v>CITY OF DILLON</v>
          </cell>
          <cell r="B209" t="str">
            <v>020101</v>
          </cell>
          <cell r="C209" t="str">
            <v>010101</v>
          </cell>
        </row>
        <row r="210">
          <cell r="A210" t="str">
            <v>CITY OF EAST HELENA</v>
          </cell>
          <cell r="B210" t="str">
            <v>022501</v>
          </cell>
          <cell r="C210" t="str">
            <v>012501</v>
          </cell>
        </row>
        <row r="211">
          <cell r="A211" t="str">
            <v>CITY OF FORSYTH</v>
          </cell>
          <cell r="B211" t="str">
            <v>024401</v>
          </cell>
          <cell r="C211" t="str">
            <v>014401</v>
          </cell>
        </row>
        <row r="212">
          <cell r="A212" t="str">
            <v>CITY OF FORT BENTON</v>
          </cell>
          <cell r="B212" t="str">
            <v>020802</v>
          </cell>
          <cell r="C212" t="str">
            <v>010801</v>
          </cell>
        </row>
        <row r="213">
          <cell r="A213" t="str">
            <v>CITY OF GLASGOW</v>
          </cell>
          <cell r="B213" t="str">
            <v>025302</v>
          </cell>
          <cell r="C213" t="str">
            <v>015301</v>
          </cell>
        </row>
        <row r="214">
          <cell r="A214" t="str">
            <v>CITY OF GLENDIVE</v>
          </cell>
          <cell r="B214" t="str">
            <v>021101</v>
          </cell>
          <cell r="C214" t="str">
            <v>011101</v>
          </cell>
        </row>
        <row r="215">
          <cell r="A215" t="str">
            <v>CITY OF GREAT FALLS</v>
          </cell>
          <cell r="B215" t="str">
            <v>020703</v>
          </cell>
          <cell r="C215" t="str">
            <v>010701</v>
          </cell>
        </row>
        <row r="216">
          <cell r="A216" t="str">
            <v>CITY OF HAMILTON</v>
          </cell>
          <cell r="B216" t="str">
            <v>024102</v>
          </cell>
          <cell r="C216" t="str">
            <v>014101</v>
          </cell>
        </row>
        <row r="217">
          <cell r="A217" t="str">
            <v>CITY OF HARDIN</v>
          </cell>
          <cell r="B217" t="str">
            <v>020201</v>
          </cell>
          <cell r="C217" t="str">
            <v>010201</v>
          </cell>
        </row>
        <row r="218">
          <cell r="A218" t="str">
            <v>CITY OF HARLEM</v>
          </cell>
          <cell r="B218" t="str">
            <v>020302</v>
          </cell>
          <cell r="C218" t="str">
            <v>010301</v>
          </cell>
        </row>
        <row r="219">
          <cell r="A219" t="str">
            <v>CITY OF HARLOWTON</v>
          </cell>
          <cell r="B219" t="str">
            <v>025401</v>
          </cell>
          <cell r="C219" t="str">
            <v>015401</v>
          </cell>
        </row>
        <row r="220">
          <cell r="A220" t="str">
            <v>CITY OF HAVRE</v>
          </cell>
          <cell r="B220" t="str">
            <v>022101</v>
          </cell>
          <cell r="C220" t="str">
            <v>012101</v>
          </cell>
        </row>
        <row r="221">
          <cell r="A221" t="str">
            <v>CITY OF HELENA</v>
          </cell>
          <cell r="B221" t="str">
            <v>022502</v>
          </cell>
          <cell r="C221" t="str">
            <v>012501</v>
          </cell>
        </row>
        <row r="222">
          <cell r="A222" t="str">
            <v>CITY OF KALISPELL</v>
          </cell>
          <cell r="B222" t="str">
            <v>021502</v>
          </cell>
          <cell r="C222" t="str">
            <v>011501</v>
          </cell>
        </row>
        <row r="223">
          <cell r="A223" t="str">
            <v>CITY OF LAUREL</v>
          </cell>
          <cell r="B223" t="str">
            <v>025603</v>
          </cell>
          <cell r="C223" t="str">
            <v>015601</v>
          </cell>
        </row>
        <row r="224">
          <cell r="A224" t="str">
            <v>CITY OF LEWISTOWN</v>
          </cell>
          <cell r="B224" t="str">
            <v>021403</v>
          </cell>
          <cell r="C224" t="str">
            <v>011401</v>
          </cell>
        </row>
        <row r="225">
          <cell r="A225" t="str">
            <v>CITY OF LIBBY</v>
          </cell>
          <cell r="B225" t="str">
            <v>022702</v>
          </cell>
          <cell r="C225" t="str">
            <v>012701</v>
          </cell>
        </row>
        <row r="226">
          <cell r="A226" t="str">
            <v>CITY OF LIVINGSTON</v>
          </cell>
          <cell r="B226" t="str">
            <v>023402</v>
          </cell>
          <cell r="C226" t="str">
            <v>013401</v>
          </cell>
        </row>
        <row r="227">
          <cell r="A227" t="str">
            <v>CITY OF MALTA</v>
          </cell>
          <cell r="B227" t="str">
            <v>023602</v>
          </cell>
          <cell r="C227" t="str">
            <v>013601</v>
          </cell>
        </row>
        <row r="228">
          <cell r="A228" t="str">
            <v>CITY OF MILES CITY</v>
          </cell>
          <cell r="B228" t="str">
            <v>020902</v>
          </cell>
          <cell r="C228" t="str">
            <v>010901</v>
          </cell>
        </row>
        <row r="229">
          <cell r="A229" t="str">
            <v>CITY OF MISSOULA</v>
          </cell>
          <cell r="B229" t="str">
            <v>023201</v>
          </cell>
          <cell r="C229" t="str">
            <v>013201</v>
          </cell>
        </row>
        <row r="230">
          <cell r="A230" t="str">
            <v>CITY OF PLENTYWOOD</v>
          </cell>
          <cell r="B230" t="str">
            <v>024603</v>
          </cell>
          <cell r="C230" t="str">
            <v>014601</v>
          </cell>
        </row>
        <row r="231">
          <cell r="A231" t="str">
            <v>CITY OF POLSON</v>
          </cell>
          <cell r="B231" t="str">
            <v>022401</v>
          </cell>
          <cell r="C231" t="str">
            <v>012401</v>
          </cell>
        </row>
        <row r="232">
          <cell r="A232" t="str">
            <v>CITY OF POPLAR</v>
          </cell>
          <cell r="B232" t="str">
            <v>024305</v>
          </cell>
          <cell r="C232" t="str">
            <v>014301</v>
          </cell>
        </row>
        <row r="233">
          <cell r="A233" t="str">
            <v>CITY OF RED LODGE</v>
          </cell>
          <cell r="B233" t="str">
            <v>020505</v>
          </cell>
          <cell r="C233" t="str">
            <v>010501</v>
          </cell>
        </row>
        <row r="234">
          <cell r="A234" t="str">
            <v>CITY OF RONAN</v>
          </cell>
          <cell r="B234" t="str">
            <v>022402</v>
          </cell>
          <cell r="C234" t="str">
            <v>012401</v>
          </cell>
        </row>
        <row r="235">
          <cell r="A235" t="str">
            <v>CITY OF ROUNDUP</v>
          </cell>
          <cell r="B235" t="str">
            <v>023302</v>
          </cell>
          <cell r="C235" t="str">
            <v>013301</v>
          </cell>
        </row>
        <row r="236">
          <cell r="A236" t="str">
            <v>CITY OF SCOBEY</v>
          </cell>
          <cell r="B236" t="str">
            <v>021002</v>
          </cell>
          <cell r="C236" t="str">
            <v>011001</v>
          </cell>
        </row>
        <row r="237">
          <cell r="A237" t="str">
            <v>CITY OF SHELBY</v>
          </cell>
          <cell r="B237" t="str">
            <v>025102</v>
          </cell>
          <cell r="C237" t="str">
            <v>015101</v>
          </cell>
        </row>
        <row r="238">
          <cell r="A238" t="str">
            <v>CITY OF SIDNEY</v>
          </cell>
          <cell r="B238" t="str">
            <v>024202</v>
          </cell>
          <cell r="C238" t="str">
            <v>014201</v>
          </cell>
        </row>
        <row r="239">
          <cell r="A239" t="str">
            <v>CITY OF THOMPSON FALLS</v>
          </cell>
          <cell r="B239" t="str">
            <v>024503</v>
          </cell>
          <cell r="C239" t="str">
            <v>014501</v>
          </cell>
        </row>
        <row r="240">
          <cell r="A240" t="str">
            <v>CITY OF THREE FORKS</v>
          </cell>
          <cell r="B240" t="str">
            <v>021604</v>
          </cell>
          <cell r="C240" t="str">
            <v>011601</v>
          </cell>
        </row>
        <row r="241">
          <cell r="A241" t="str">
            <v>CITY OF TOWNSEND</v>
          </cell>
          <cell r="B241" t="str">
            <v>020401</v>
          </cell>
          <cell r="C241" t="str">
            <v>010401</v>
          </cell>
        </row>
        <row r="242">
          <cell r="A242" t="str">
            <v>CITY OF TROY</v>
          </cell>
          <cell r="B242" t="str">
            <v>022704</v>
          </cell>
          <cell r="C242" t="str">
            <v>012701</v>
          </cell>
        </row>
        <row r="243">
          <cell r="A243" t="str">
            <v>CITY OF WHITE SULPHUR SPRINGS</v>
          </cell>
          <cell r="B243" t="str">
            <v>023001</v>
          </cell>
          <cell r="C243" t="str">
            <v>013001</v>
          </cell>
        </row>
        <row r="244">
          <cell r="A244" t="str">
            <v>CITY OF WHITEFISH</v>
          </cell>
          <cell r="B244" t="str">
            <v>021503</v>
          </cell>
          <cell r="C244" t="str">
            <v>011501</v>
          </cell>
        </row>
        <row r="245">
          <cell r="A245" t="str">
            <v>CITY OF WOLF POINT</v>
          </cell>
          <cell r="B245" t="str">
            <v>024306</v>
          </cell>
          <cell r="C245" t="str">
            <v>014301</v>
          </cell>
        </row>
        <row r="246">
          <cell r="A246" t="str">
            <v>CUSTER COUNTY</v>
          </cell>
          <cell r="B246" t="str">
            <v>010901</v>
          </cell>
          <cell r="C246" t="str">
            <v>010901</v>
          </cell>
        </row>
        <row r="247">
          <cell r="A247" t="str">
            <v>DANIELS COUNTY</v>
          </cell>
          <cell r="B247" t="str">
            <v>011001</v>
          </cell>
          <cell r="C247" t="str">
            <v>011001</v>
          </cell>
        </row>
        <row r="248">
          <cell r="A248" t="str">
            <v>DAWSON COUNTY</v>
          </cell>
          <cell r="B248" t="str">
            <v>011101</v>
          </cell>
          <cell r="C248" t="str">
            <v>011101</v>
          </cell>
        </row>
        <row r="249">
          <cell r="A249" t="str">
            <v>FALLON COUNTY</v>
          </cell>
          <cell r="B249" t="str">
            <v>011301</v>
          </cell>
          <cell r="C249" t="str">
            <v>011301</v>
          </cell>
        </row>
        <row r="250">
          <cell r="A250" t="str">
            <v>FERGUS COUNTY</v>
          </cell>
          <cell r="B250" t="str">
            <v>011401</v>
          </cell>
          <cell r="C250" t="str">
            <v>011401</v>
          </cell>
        </row>
        <row r="251">
          <cell r="A251" t="str">
            <v>FLATHEAD COUNTY</v>
          </cell>
          <cell r="B251" t="str">
            <v>011501</v>
          </cell>
          <cell r="C251" t="str">
            <v>011501</v>
          </cell>
        </row>
        <row r="252">
          <cell r="A252" t="str">
            <v>GALLATIN COUNTY</v>
          </cell>
          <cell r="B252" t="str">
            <v>011601</v>
          </cell>
          <cell r="C252" t="str">
            <v>011601</v>
          </cell>
        </row>
        <row r="253">
          <cell r="A253" t="str">
            <v>GARFIELD COUNTY</v>
          </cell>
          <cell r="B253" t="str">
            <v>011701</v>
          </cell>
          <cell r="C253" t="str">
            <v>011701</v>
          </cell>
        </row>
        <row r="254">
          <cell r="A254" t="str">
            <v>GLACIER COUNTY</v>
          </cell>
          <cell r="B254" t="str">
            <v>011801</v>
          </cell>
          <cell r="C254" t="str">
            <v>011801</v>
          </cell>
        </row>
        <row r="255">
          <cell r="A255" t="str">
            <v>GOLDEN VALLEY COUNTY</v>
          </cell>
          <cell r="B255" t="str">
            <v>011901</v>
          </cell>
          <cell r="C255" t="str">
            <v>011901</v>
          </cell>
        </row>
        <row r="256">
          <cell r="A256" t="str">
            <v>GRANITE COUNTY</v>
          </cell>
          <cell r="B256" t="str">
            <v>012001</v>
          </cell>
          <cell r="C256" t="str">
            <v>012001</v>
          </cell>
        </row>
        <row r="257">
          <cell r="A257" t="str">
            <v>HILL COUNTY</v>
          </cell>
          <cell r="B257" t="str">
            <v>012101</v>
          </cell>
          <cell r="C257" t="str">
            <v>012101</v>
          </cell>
        </row>
        <row r="258">
          <cell r="A258" t="str">
            <v>JEFFERSON COUNTY</v>
          </cell>
          <cell r="B258" t="str">
            <v>012201</v>
          </cell>
          <cell r="C258" t="str">
            <v>012201</v>
          </cell>
        </row>
        <row r="259">
          <cell r="A259" t="str">
            <v>JUDITH BASIN COUNTY</v>
          </cell>
          <cell r="B259" t="str">
            <v>012301</v>
          </cell>
          <cell r="C259" t="str">
            <v>012301</v>
          </cell>
        </row>
        <row r="260">
          <cell r="A260" t="str">
            <v>LAKE COUNTY</v>
          </cell>
          <cell r="B260" t="str">
            <v>012401</v>
          </cell>
          <cell r="C260" t="str">
            <v>012401</v>
          </cell>
        </row>
        <row r="261">
          <cell r="A261" t="str">
            <v>LEWIS AND CLARK COUNTY</v>
          </cell>
          <cell r="B261" t="str">
            <v>012501</v>
          </cell>
          <cell r="C261" t="str">
            <v>012501</v>
          </cell>
        </row>
        <row r="262">
          <cell r="A262" t="str">
            <v>LIBERTY COUNTY</v>
          </cell>
          <cell r="B262" t="str">
            <v>012601</v>
          </cell>
          <cell r="C262" t="str">
            <v>012601</v>
          </cell>
        </row>
        <row r="263">
          <cell r="A263" t="str">
            <v>LINCOLN COUNTY</v>
          </cell>
          <cell r="B263" t="str">
            <v>012701</v>
          </cell>
          <cell r="C263" t="str">
            <v>012701</v>
          </cell>
        </row>
        <row r="264">
          <cell r="A264" t="str">
            <v>MADISON COUNTY</v>
          </cell>
          <cell r="B264" t="str">
            <v>012801</v>
          </cell>
          <cell r="C264" t="str">
            <v>012801</v>
          </cell>
        </row>
        <row r="265">
          <cell r="A265" t="str">
            <v>MCCONE COUNTY</v>
          </cell>
          <cell r="B265" t="str">
            <v>012901</v>
          </cell>
          <cell r="C265" t="str">
            <v>012901</v>
          </cell>
        </row>
        <row r="266">
          <cell r="A266" t="str">
            <v>MEAGHER COUNTY</v>
          </cell>
          <cell r="B266" t="str">
            <v>013001</v>
          </cell>
          <cell r="C266" t="str">
            <v>013001</v>
          </cell>
        </row>
        <row r="267">
          <cell r="A267" t="str">
            <v>MINERAL COUNTY</v>
          </cell>
          <cell r="B267" t="str">
            <v>013101</v>
          </cell>
          <cell r="C267" t="str">
            <v>013101</v>
          </cell>
        </row>
        <row r="268">
          <cell r="A268" t="str">
            <v>MISSOULA COUNTY</v>
          </cell>
          <cell r="B268" t="str">
            <v>013201</v>
          </cell>
          <cell r="C268" t="str">
            <v>013201</v>
          </cell>
        </row>
        <row r="269">
          <cell r="A269" t="str">
            <v>MUSSELSHELL COUNTY</v>
          </cell>
          <cell r="B269" t="str">
            <v>013301</v>
          </cell>
          <cell r="C269" t="str">
            <v>013301</v>
          </cell>
        </row>
        <row r="270">
          <cell r="A270" t="str">
            <v>PARK COUNTY</v>
          </cell>
          <cell r="B270" t="str">
            <v>013401</v>
          </cell>
          <cell r="C270" t="str">
            <v>013401</v>
          </cell>
        </row>
        <row r="271">
          <cell r="A271" t="str">
            <v>PETROLEUM COUNTY</v>
          </cell>
          <cell r="B271" t="str">
            <v>013501</v>
          </cell>
          <cell r="C271" t="str">
            <v>013501</v>
          </cell>
        </row>
        <row r="272">
          <cell r="A272" t="str">
            <v>PHILLIPS COUNTY</v>
          </cell>
          <cell r="B272" t="str">
            <v>013601</v>
          </cell>
          <cell r="C272" t="str">
            <v>013601</v>
          </cell>
        </row>
        <row r="273">
          <cell r="A273" t="str">
            <v>PONDERA COUNTY</v>
          </cell>
          <cell r="B273" t="str">
            <v>013701</v>
          </cell>
          <cell r="C273" t="str">
            <v>013701</v>
          </cell>
        </row>
        <row r="274">
          <cell r="A274" t="str">
            <v>POWDER RIVER COUNTY</v>
          </cell>
          <cell r="B274" t="str">
            <v>013801</v>
          </cell>
          <cell r="C274" t="str">
            <v>013801</v>
          </cell>
        </row>
        <row r="275">
          <cell r="A275" t="str">
            <v>POWELL COUNTY</v>
          </cell>
          <cell r="B275" t="str">
            <v>013901</v>
          </cell>
          <cell r="C275" t="str">
            <v>013901</v>
          </cell>
        </row>
        <row r="276">
          <cell r="A276" t="str">
            <v>PRAIRIE COUNTY</v>
          </cell>
          <cell r="B276" t="str">
            <v>014001</v>
          </cell>
          <cell r="C276" t="str">
            <v>014001</v>
          </cell>
        </row>
        <row r="277">
          <cell r="A277" t="str">
            <v>RAVALLI COUNTY</v>
          </cell>
          <cell r="B277" t="str">
            <v>014101</v>
          </cell>
          <cell r="C277" t="str">
            <v>014101</v>
          </cell>
        </row>
        <row r="278">
          <cell r="A278" t="str">
            <v>RICHLAND COUNTY</v>
          </cell>
          <cell r="B278" t="str">
            <v>014201</v>
          </cell>
          <cell r="C278" t="str">
            <v>014201</v>
          </cell>
        </row>
        <row r="279">
          <cell r="A279" t="str">
            <v>ROOSEVELT COUNTY</v>
          </cell>
          <cell r="B279" t="str">
            <v>014301</v>
          </cell>
          <cell r="C279" t="str">
            <v>014301</v>
          </cell>
        </row>
        <row r="280">
          <cell r="A280" t="str">
            <v>ROSEBUD COUNTY</v>
          </cell>
          <cell r="B280" t="str">
            <v>014401</v>
          </cell>
          <cell r="C280" t="str">
            <v>014401</v>
          </cell>
        </row>
        <row r="281">
          <cell r="A281" t="str">
            <v>SANDERS COUNTY</v>
          </cell>
          <cell r="B281" t="str">
            <v>014501</v>
          </cell>
          <cell r="C281" t="str">
            <v>014501</v>
          </cell>
        </row>
        <row r="282">
          <cell r="A282" t="str">
            <v>SHERIDAN COUNTY</v>
          </cell>
          <cell r="B282" t="str">
            <v>014601</v>
          </cell>
          <cell r="C282" t="str">
            <v>014601</v>
          </cell>
        </row>
        <row r="283">
          <cell r="A283" t="str">
            <v>STILLWATER COUNTY</v>
          </cell>
          <cell r="B283" t="str">
            <v>014801</v>
          </cell>
          <cell r="C283" t="str">
            <v>014801</v>
          </cell>
        </row>
        <row r="284">
          <cell r="A284" t="str">
            <v>SWEET GRASS COUNTY</v>
          </cell>
          <cell r="B284" t="str">
            <v>014901</v>
          </cell>
          <cell r="C284" t="str">
            <v>014901</v>
          </cell>
        </row>
        <row r="285">
          <cell r="A285" t="str">
            <v>TETON COUNTY</v>
          </cell>
          <cell r="B285" t="str">
            <v>015001</v>
          </cell>
          <cell r="C285" t="str">
            <v>015001</v>
          </cell>
        </row>
        <row r="286">
          <cell r="A286" t="str">
            <v>TOOLE COUNTY</v>
          </cell>
          <cell r="B286" t="str">
            <v>015101</v>
          </cell>
          <cell r="C286" t="str">
            <v>015101</v>
          </cell>
        </row>
        <row r="287">
          <cell r="A287" t="str">
            <v>TOWN OF ALBERTON</v>
          </cell>
          <cell r="B287" t="str">
            <v>023101</v>
          </cell>
          <cell r="C287" t="str">
            <v>013101</v>
          </cell>
        </row>
        <row r="288">
          <cell r="A288" t="str">
            <v>TOWN OF BAINVILLE</v>
          </cell>
          <cell r="B288" t="str">
            <v>024301</v>
          </cell>
          <cell r="C288" t="str">
            <v>014301</v>
          </cell>
        </row>
        <row r="289">
          <cell r="A289" t="str">
            <v>TOWN OF BEARCREEK</v>
          </cell>
          <cell r="B289" t="str">
            <v>020501</v>
          </cell>
          <cell r="C289" t="str">
            <v>010501</v>
          </cell>
        </row>
        <row r="290">
          <cell r="A290" t="str">
            <v>TOWN OF BELT</v>
          </cell>
          <cell r="B290" t="str">
            <v>020701</v>
          </cell>
          <cell r="C290" t="str">
            <v>010701</v>
          </cell>
        </row>
        <row r="291">
          <cell r="A291" t="str">
            <v>TOWN OF BIG SANDY</v>
          </cell>
          <cell r="B291" t="str">
            <v>020801</v>
          </cell>
          <cell r="C291" t="str">
            <v>010801</v>
          </cell>
        </row>
        <row r="292">
          <cell r="A292" t="str">
            <v>TOWN OF BRIDGER</v>
          </cell>
          <cell r="B292" t="str">
            <v>020502</v>
          </cell>
          <cell r="C292" t="str">
            <v>010501</v>
          </cell>
        </row>
        <row r="293">
          <cell r="A293" t="str">
            <v>TOWN OF BROADUS</v>
          </cell>
          <cell r="B293" t="str">
            <v>023801</v>
          </cell>
          <cell r="C293" t="str">
            <v>013801</v>
          </cell>
        </row>
        <row r="294">
          <cell r="A294" t="str">
            <v>TOWN OF BROADVIEW</v>
          </cell>
          <cell r="B294" t="str">
            <v>025602</v>
          </cell>
          <cell r="C294" t="str">
            <v>015601</v>
          </cell>
        </row>
        <row r="295">
          <cell r="A295" t="str">
            <v>TOWN OF BROCKTON</v>
          </cell>
          <cell r="B295" t="str">
            <v>024302</v>
          </cell>
          <cell r="C295" t="str">
            <v>014301</v>
          </cell>
        </row>
        <row r="296">
          <cell r="A296" t="str">
            <v>TOWN OF BROWNING</v>
          </cell>
          <cell r="B296" t="str">
            <v>021801</v>
          </cell>
          <cell r="C296" t="str">
            <v>011801</v>
          </cell>
        </row>
        <row r="297">
          <cell r="A297" t="str">
            <v>TOWN OF CASCADE</v>
          </cell>
          <cell r="B297" t="str">
            <v>020702</v>
          </cell>
          <cell r="C297" t="str">
            <v>010701</v>
          </cell>
        </row>
        <row r="298">
          <cell r="A298" t="str">
            <v>TOWN OF CHESTER</v>
          </cell>
          <cell r="B298" t="str">
            <v>022601</v>
          </cell>
          <cell r="C298" t="str">
            <v>012601</v>
          </cell>
        </row>
        <row r="299">
          <cell r="A299" t="str">
            <v>TOWN OF CIRCLE</v>
          </cell>
          <cell r="B299" t="str">
            <v>022901</v>
          </cell>
          <cell r="C299" t="str">
            <v>012901</v>
          </cell>
        </row>
        <row r="300">
          <cell r="A300" t="str">
            <v>TOWN OF CLYDE PARK</v>
          </cell>
          <cell r="B300" t="str">
            <v>023401</v>
          </cell>
          <cell r="C300" t="str">
            <v>013401</v>
          </cell>
        </row>
        <row r="301">
          <cell r="A301" t="str">
            <v>TOWN OF COLUMBUS</v>
          </cell>
          <cell r="B301" t="str">
            <v>024801</v>
          </cell>
          <cell r="C301" t="str">
            <v>014801</v>
          </cell>
        </row>
        <row r="302">
          <cell r="A302" t="str">
            <v>TOWN OF CULBERTSON</v>
          </cell>
          <cell r="B302" t="str">
            <v>024303</v>
          </cell>
          <cell r="C302" t="str">
            <v>014301</v>
          </cell>
        </row>
        <row r="303">
          <cell r="A303" t="str">
            <v>TOWN OF DARBY</v>
          </cell>
          <cell r="B303" t="str">
            <v>024101</v>
          </cell>
          <cell r="C303" t="str">
            <v>014101</v>
          </cell>
        </row>
        <row r="304">
          <cell r="A304" t="str">
            <v>TOWN OF DENTON</v>
          </cell>
          <cell r="B304" t="str">
            <v>021401</v>
          </cell>
          <cell r="C304" t="str">
            <v>011401</v>
          </cell>
        </row>
        <row r="305">
          <cell r="A305" t="str">
            <v>TOWN OF DODSON</v>
          </cell>
          <cell r="B305" t="str">
            <v>023601</v>
          </cell>
          <cell r="C305" t="str">
            <v>013601</v>
          </cell>
        </row>
        <row r="306">
          <cell r="A306" t="str">
            <v>TOWN OF DRUMMOND</v>
          </cell>
          <cell r="B306" t="str">
            <v>022001</v>
          </cell>
          <cell r="C306" t="str">
            <v>012001</v>
          </cell>
        </row>
        <row r="307">
          <cell r="A307" t="str">
            <v>TOWN OF DUTTON</v>
          </cell>
          <cell r="B307" t="str">
            <v>025002</v>
          </cell>
          <cell r="C307" t="str">
            <v>015001</v>
          </cell>
        </row>
        <row r="308">
          <cell r="A308" t="str">
            <v>TOWN OF EKALAKA</v>
          </cell>
          <cell r="B308" t="str">
            <v>020601</v>
          </cell>
          <cell r="C308" t="str">
            <v>010601</v>
          </cell>
        </row>
        <row r="309">
          <cell r="A309" t="str">
            <v>TOWN OF ENNIS</v>
          </cell>
          <cell r="B309" t="str">
            <v>022801</v>
          </cell>
          <cell r="C309" t="str">
            <v>012801</v>
          </cell>
        </row>
        <row r="310">
          <cell r="A310" t="str">
            <v>TOWN OF EUREKA</v>
          </cell>
          <cell r="B310" t="str">
            <v>022701</v>
          </cell>
          <cell r="C310" t="str">
            <v>012701</v>
          </cell>
        </row>
        <row r="311">
          <cell r="A311" t="str">
            <v>TOWN OF FAIRFIELD</v>
          </cell>
          <cell r="B311" t="str">
            <v>025003</v>
          </cell>
          <cell r="C311" t="str">
            <v>015001</v>
          </cell>
        </row>
        <row r="312">
          <cell r="A312" t="str">
            <v>TOWN OF FAIRVIEW</v>
          </cell>
          <cell r="B312" t="str">
            <v>024201</v>
          </cell>
          <cell r="C312" t="str">
            <v>014201</v>
          </cell>
        </row>
        <row r="313">
          <cell r="A313" t="str">
            <v>TOWN OF FLAXVILLE</v>
          </cell>
          <cell r="B313" t="str">
            <v>021001</v>
          </cell>
          <cell r="C313" t="str">
            <v>011001</v>
          </cell>
        </row>
        <row r="314">
          <cell r="A314" t="str">
            <v>TOWN OF FORT PECK</v>
          </cell>
          <cell r="B314" t="str">
            <v>025301</v>
          </cell>
          <cell r="C314" t="str">
            <v>015301</v>
          </cell>
        </row>
        <row r="315">
          <cell r="A315" t="str">
            <v>TOWN OF FROID</v>
          </cell>
          <cell r="B315" t="str">
            <v>024304</v>
          </cell>
          <cell r="C315" t="str">
            <v>014301</v>
          </cell>
        </row>
        <row r="316">
          <cell r="A316" t="str">
            <v>TOWN OF FROMBERG</v>
          </cell>
          <cell r="B316" t="str">
            <v>020503</v>
          </cell>
          <cell r="C316" t="str">
            <v>010501</v>
          </cell>
        </row>
        <row r="317">
          <cell r="A317" t="str">
            <v>TOWN OF GERALDINE</v>
          </cell>
          <cell r="B317" t="str">
            <v>020803</v>
          </cell>
          <cell r="C317" t="str">
            <v>010801</v>
          </cell>
        </row>
        <row r="318">
          <cell r="A318" t="str">
            <v>TOWN OF GRASS RANGE</v>
          </cell>
          <cell r="B318" t="str">
            <v>021402</v>
          </cell>
          <cell r="C318" t="str">
            <v>011401</v>
          </cell>
        </row>
        <row r="319">
          <cell r="A319" t="str">
            <v>TOWN OF HINGHAM</v>
          </cell>
          <cell r="B319" t="str">
            <v>022102</v>
          </cell>
          <cell r="C319" t="str">
            <v>012101</v>
          </cell>
        </row>
        <row r="320">
          <cell r="A320" t="str">
            <v>TOWN OF HOBSON</v>
          </cell>
          <cell r="B320" t="str">
            <v>022301</v>
          </cell>
          <cell r="C320" t="str">
            <v>012301</v>
          </cell>
        </row>
        <row r="321">
          <cell r="A321" t="str">
            <v>TOWN OF HOT SPRINGS</v>
          </cell>
          <cell r="B321" t="str">
            <v>024501</v>
          </cell>
          <cell r="C321" t="str">
            <v>014501</v>
          </cell>
        </row>
        <row r="322">
          <cell r="A322" t="str">
            <v>TOWN OF HYSHAM</v>
          </cell>
          <cell r="B322" t="str">
            <v>025201</v>
          </cell>
          <cell r="C322" t="str">
            <v>015201</v>
          </cell>
        </row>
        <row r="323">
          <cell r="A323" t="str">
            <v>TOWN OF ISMAY</v>
          </cell>
          <cell r="B323" t="str">
            <v>020901</v>
          </cell>
          <cell r="C323" t="str">
            <v>010901</v>
          </cell>
        </row>
        <row r="324">
          <cell r="A324" t="str">
            <v>TOWN OF JOLIET</v>
          </cell>
          <cell r="B324" t="str">
            <v>020504</v>
          </cell>
          <cell r="C324" t="str">
            <v>010501</v>
          </cell>
        </row>
        <row r="325">
          <cell r="A325" t="str">
            <v>TOWN OF JORDAN</v>
          </cell>
          <cell r="B325" t="str">
            <v>021701</v>
          </cell>
          <cell r="C325" t="str">
            <v>011701</v>
          </cell>
        </row>
        <row r="326">
          <cell r="A326" t="str">
            <v>TOWN OF JUDITH GAP</v>
          </cell>
          <cell r="B326" t="str">
            <v>025402</v>
          </cell>
          <cell r="C326" t="str">
            <v>015401</v>
          </cell>
        </row>
        <row r="327">
          <cell r="A327" t="str">
            <v>TOWN OF KEVIN</v>
          </cell>
          <cell r="B327" t="str">
            <v>025101</v>
          </cell>
          <cell r="C327" t="str">
            <v>015101</v>
          </cell>
        </row>
        <row r="328">
          <cell r="A328" t="str">
            <v>TOWN OF LAVINA</v>
          </cell>
          <cell r="B328" t="str">
            <v>021901</v>
          </cell>
          <cell r="C328" t="str">
            <v>011901</v>
          </cell>
        </row>
        <row r="329">
          <cell r="A329" t="str">
            <v>TOWN OF LIMA</v>
          </cell>
          <cell r="B329" t="str">
            <v>020102</v>
          </cell>
          <cell r="C329" t="str">
            <v>010101</v>
          </cell>
        </row>
        <row r="330">
          <cell r="A330" t="str">
            <v>TOWN OF LODGE GRASS</v>
          </cell>
          <cell r="B330" t="str">
            <v>020202</v>
          </cell>
          <cell r="C330" t="str">
            <v>010201</v>
          </cell>
        </row>
        <row r="331">
          <cell r="A331" t="str">
            <v>TOWN OF MANHATTAN</v>
          </cell>
          <cell r="B331" t="str">
            <v>021603</v>
          </cell>
          <cell r="C331" t="str">
            <v>011601</v>
          </cell>
        </row>
        <row r="332">
          <cell r="A332" t="str">
            <v>TOWN OF MEDICINE LAKE</v>
          </cell>
          <cell r="B332" t="str">
            <v>024601</v>
          </cell>
          <cell r="C332" t="str">
            <v>014601</v>
          </cell>
        </row>
        <row r="333">
          <cell r="A333" t="str">
            <v>TOWN OF MELSTONE</v>
          </cell>
          <cell r="B333" t="str">
            <v>023301</v>
          </cell>
          <cell r="C333" t="str">
            <v>013301</v>
          </cell>
        </row>
        <row r="334">
          <cell r="A334" t="str">
            <v>TOWN OF MOORE</v>
          </cell>
          <cell r="B334" t="str">
            <v>021404</v>
          </cell>
          <cell r="C334" t="str">
            <v>011401</v>
          </cell>
        </row>
        <row r="335">
          <cell r="A335" t="str">
            <v>TOWN OF NASHUA</v>
          </cell>
          <cell r="B335" t="str">
            <v>025303</v>
          </cell>
          <cell r="C335" t="str">
            <v>015301</v>
          </cell>
        </row>
        <row r="336">
          <cell r="A336" t="str">
            <v>TOWN OF NEIHART</v>
          </cell>
          <cell r="B336" t="str">
            <v>020704</v>
          </cell>
          <cell r="C336" t="str">
            <v>010701</v>
          </cell>
        </row>
        <row r="337">
          <cell r="A337" t="str">
            <v>TOWN OF OPHEIM</v>
          </cell>
          <cell r="B337" t="str">
            <v>025304</v>
          </cell>
          <cell r="C337" t="str">
            <v>015301</v>
          </cell>
        </row>
        <row r="338">
          <cell r="A338" t="str">
            <v>TOWN OF OUTLOOK</v>
          </cell>
          <cell r="B338" t="str">
            <v>024602</v>
          </cell>
          <cell r="C338" t="str">
            <v>014601</v>
          </cell>
        </row>
        <row r="339">
          <cell r="A339" t="str">
            <v>TOWN OF PHILIPSBURG</v>
          </cell>
          <cell r="B339" t="str">
            <v>022002</v>
          </cell>
          <cell r="C339" t="str">
            <v>012001</v>
          </cell>
        </row>
        <row r="340">
          <cell r="A340" t="str">
            <v>TOWN OF PINESDALE</v>
          </cell>
          <cell r="B340" t="str">
            <v>024103</v>
          </cell>
          <cell r="C340" t="str">
            <v>014101</v>
          </cell>
        </row>
        <row r="341">
          <cell r="A341" t="str">
            <v>TOWN OF PLAINS</v>
          </cell>
          <cell r="B341" t="str">
            <v>024502</v>
          </cell>
          <cell r="C341" t="str">
            <v>014501</v>
          </cell>
        </row>
        <row r="342">
          <cell r="A342" t="str">
            <v>TOWN OF PLEVNA</v>
          </cell>
          <cell r="B342" t="str">
            <v>021302</v>
          </cell>
          <cell r="C342" t="str">
            <v>011301</v>
          </cell>
        </row>
        <row r="343">
          <cell r="A343" t="str">
            <v>TOWN OF REXFORD</v>
          </cell>
          <cell r="B343" t="str">
            <v>022703</v>
          </cell>
          <cell r="C343" t="str">
            <v>012701</v>
          </cell>
        </row>
        <row r="344">
          <cell r="A344" t="str">
            <v>TOWN OF RICHEY</v>
          </cell>
          <cell r="B344" t="str">
            <v>021102</v>
          </cell>
          <cell r="C344" t="str">
            <v>011101</v>
          </cell>
        </row>
        <row r="345">
          <cell r="A345" t="str">
            <v>TOWN OF RYEGATE</v>
          </cell>
          <cell r="B345" t="str">
            <v>021902</v>
          </cell>
          <cell r="C345" t="str">
            <v>011901</v>
          </cell>
        </row>
        <row r="346">
          <cell r="A346" t="str">
            <v>TOWN OF SACO</v>
          </cell>
          <cell r="B346" t="str">
            <v>023603</v>
          </cell>
          <cell r="C346" t="str">
            <v>013601</v>
          </cell>
        </row>
        <row r="347">
          <cell r="A347" t="str">
            <v>TOWN OF SHERIDAN</v>
          </cell>
          <cell r="B347" t="str">
            <v>022802</v>
          </cell>
          <cell r="C347" t="str">
            <v>012801</v>
          </cell>
        </row>
        <row r="348">
          <cell r="A348" t="str">
            <v>TOWN OF ST. IGNATIUS</v>
          </cell>
          <cell r="B348" t="str">
            <v>022403</v>
          </cell>
          <cell r="C348" t="str">
            <v>012401</v>
          </cell>
        </row>
        <row r="349">
          <cell r="A349" t="str">
            <v>TOWN OF STANFORD</v>
          </cell>
          <cell r="B349" t="str">
            <v>022302</v>
          </cell>
          <cell r="C349" t="str">
            <v>012301</v>
          </cell>
        </row>
        <row r="350">
          <cell r="A350" t="str">
            <v>TOWN OF STEVENSVILLE</v>
          </cell>
          <cell r="B350" t="str">
            <v>024104</v>
          </cell>
          <cell r="C350" t="str">
            <v>014101</v>
          </cell>
        </row>
        <row r="351">
          <cell r="A351" t="str">
            <v>TOWN OF SUNBURST</v>
          </cell>
          <cell r="B351" t="str">
            <v>025103</v>
          </cell>
          <cell r="C351" t="str">
            <v>015101</v>
          </cell>
        </row>
        <row r="352">
          <cell r="A352" t="str">
            <v>TOWN OF SUPERIOR</v>
          </cell>
          <cell r="B352" t="str">
            <v>023102</v>
          </cell>
          <cell r="C352" t="str">
            <v>013101</v>
          </cell>
        </row>
        <row r="353">
          <cell r="A353" t="str">
            <v>TOWN OF TERRY</v>
          </cell>
          <cell r="B353" t="str">
            <v>024001</v>
          </cell>
          <cell r="C353" t="str">
            <v>014001</v>
          </cell>
        </row>
        <row r="354">
          <cell r="A354" t="str">
            <v>TOWN OF TWIN BRIDGES</v>
          </cell>
          <cell r="B354" t="str">
            <v>022803</v>
          </cell>
          <cell r="C354" t="str">
            <v>012801</v>
          </cell>
        </row>
        <row r="355">
          <cell r="A355" t="str">
            <v>TOWN OF VALIER</v>
          </cell>
          <cell r="B355" t="str">
            <v>023702</v>
          </cell>
          <cell r="C355" t="str">
            <v>013701</v>
          </cell>
        </row>
        <row r="356">
          <cell r="A356" t="str">
            <v>TOWN OF VIRGINIA CITY</v>
          </cell>
          <cell r="B356" t="str">
            <v>022804</v>
          </cell>
          <cell r="C356" t="str">
            <v>012801</v>
          </cell>
        </row>
        <row r="357">
          <cell r="A357" t="str">
            <v>TOWN OF WALKERVILLE</v>
          </cell>
          <cell r="B357" t="str">
            <v>024702</v>
          </cell>
          <cell r="C357" t="str">
            <v>014701</v>
          </cell>
        </row>
        <row r="358">
          <cell r="A358" t="str">
            <v>TOWN OF WEST YELLOWSTONE</v>
          </cell>
          <cell r="B358" t="str">
            <v>021605</v>
          </cell>
          <cell r="C358" t="str">
            <v>011601</v>
          </cell>
        </row>
        <row r="359">
          <cell r="A359" t="str">
            <v>TOWN OF WESTBY</v>
          </cell>
          <cell r="B359" t="str">
            <v>024604</v>
          </cell>
          <cell r="C359" t="str">
            <v>014601</v>
          </cell>
        </row>
        <row r="360">
          <cell r="A360" t="str">
            <v>TOWN OF WHITEHALL</v>
          </cell>
          <cell r="B360" t="str">
            <v>022202</v>
          </cell>
          <cell r="C360" t="str">
            <v>012201</v>
          </cell>
        </row>
        <row r="361">
          <cell r="A361" t="str">
            <v>TOWN OF WIBAUX</v>
          </cell>
          <cell r="B361" t="str">
            <v>025501</v>
          </cell>
          <cell r="C361" t="str">
            <v>015501</v>
          </cell>
        </row>
        <row r="362">
          <cell r="A362" t="str">
            <v>TOWN OF WINIFRED</v>
          </cell>
          <cell r="B362" t="str">
            <v>021405</v>
          </cell>
          <cell r="C362" t="str">
            <v>011401</v>
          </cell>
        </row>
        <row r="363">
          <cell r="A363" t="str">
            <v>TOWN OF WINNETT</v>
          </cell>
          <cell r="B363" t="str">
            <v>023501</v>
          </cell>
          <cell r="C363" t="str">
            <v>013501</v>
          </cell>
        </row>
        <row r="364">
          <cell r="A364" t="str">
            <v>TREASURE COUNTY</v>
          </cell>
          <cell r="B364" t="str">
            <v>015201</v>
          </cell>
          <cell r="C364" t="str">
            <v>015201</v>
          </cell>
        </row>
        <row r="365">
          <cell r="A365" t="str">
            <v>VALLEY COUNTY</v>
          </cell>
          <cell r="B365" t="str">
            <v>015301</v>
          </cell>
          <cell r="C365" t="str">
            <v>015301</v>
          </cell>
        </row>
        <row r="366">
          <cell r="A366" t="str">
            <v>WHEATLAND COUNTY</v>
          </cell>
          <cell r="B366" t="str">
            <v>015401</v>
          </cell>
          <cell r="C366" t="str">
            <v>015401</v>
          </cell>
        </row>
        <row r="367">
          <cell r="A367" t="str">
            <v>WIBAUX COUNTY</v>
          </cell>
          <cell r="B367" t="str">
            <v>015501</v>
          </cell>
          <cell r="C367" t="str">
            <v>015501</v>
          </cell>
        </row>
        <row r="368">
          <cell r="A368" t="str">
            <v>YELLOWSTONE COUNTY</v>
          </cell>
          <cell r="B368" t="str">
            <v>015601</v>
          </cell>
          <cell r="C368" t="str">
            <v>015601</v>
          </cell>
        </row>
      </sheetData>
      <sheetData sheetId="93"/>
      <sheetData sheetId="94"/>
      <sheetData sheetId="95"/>
      <sheetData sheetId="9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OVER PAGE"/>
      <sheetName val="FILING FEE FORM"/>
      <sheetName val="TABLE OF CONTENTS"/>
      <sheetName val="INTROD. SECT. COVER"/>
      <sheetName val="LTR. OF TRANSMITTAL"/>
      <sheetName val="ELECTED OFFICIALS-SIGNATURE PG"/>
      <sheetName val="FIN. SECTION COVER"/>
      <sheetName val="MD&amp;A COVER"/>
      <sheetName val="BASIC FS COVER"/>
      <sheetName val="GW-STATEMENT NET POSITION(13)"/>
      <sheetName val="GW-STATEMENT OF ACTIVITIES(14)"/>
      <sheetName val="GOVERNMENTAL FUNDS - BS(15)"/>
      <sheetName val="GOVERMENTAL FUNDS-OPERATING(16)"/>
      <sheetName val="RECONCILIATION OF OPERATING(17)"/>
      <sheetName val="NET POSITION-PROPRIETARY(18)"/>
      <sheetName val="CHANGE NET POSITION-PROP.(19)"/>
      <sheetName val="ST. OF CASH FLOWS-PROP.(20)"/>
      <sheetName val="NET POSITION-FIDUCIARY(21)"/>
      <sheetName val="CHANGE NET POSITION-FIDUC(22)"/>
      <sheetName val="NOTE TO FIN ST (23)"/>
      <sheetName val="NOTES TO FIN ST (24)"/>
      <sheetName val="NOTES TO FIN ST (25)"/>
      <sheetName val="NOTES TO FIN ST (26)"/>
      <sheetName val="NOTES TO FIN ST (27)"/>
      <sheetName val="NOTES TO FIN ST (28)"/>
      <sheetName val="NOTES TO FIN ST (29)"/>
      <sheetName val="NOTES TO FIN ST (30)"/>
      <sheetName val="NOTES TO FIN ST (31)"/>
      <sheetName val="NOTES TO FIN ST (32)"/>
      <sheetName val="NOTES TO FIN ST (33)"/>
      <sheetName val="NOTES TO FIN ST (34)"/>
      <sheetName val="NOTES TO FIN ST (35) - AMM"/>
      <sheetName val="NOTES TO FIN ST (35) -ACT"/>
      <sheetName val="NOTES TO FIN ST (36)"/>
      <sheetName val="NOTES TO FIN ST (37)"/>
      <sheetName val="NOTES TO FIN ST (38)"/>
      <sheetName val="NOTES TO FIN ST (39)"/>
      <sheetName val="NOTES TO FIN ST (40)"/>
      <sheetName val="NOTE TO FIN ST (41)"/>
      <sheetName val="NOTE TO FIN ST (42)"/>
      <sheetName val="NOTES TO FIN ST (43)"/>
      <sheetName val="NOTES TO FIN ST (44) "/>
      <sheetName val="NOTES TO FIN ST (45A)"/>
      <sheetName val="NOTES TO FIN ST (45B)"/>
      <sheetName val="NOTE TO FIN ST (46)"/>
      <sheetName val="NOTES TO FIN ST (47)"/>
      <sheetName val="NOTES TO FIN ST (48)"/>
      <sheetName val="RSI COVER"/>
      <sheetName val="GENERAL FUND-OPERATING(49-54)"/>
      <sheetName val="OPER-MAJOR SP. REVENUE(55-57)"/>
      <sheetName val="OPER.-MAJOR SP. REV. (B)(58-60)"/>
      <sheetName val="RSI-OPEB (61)"/>
      <sheetName val="RSI-PERS (62-A)"/>
      <sheetName val="RSI-FURS (62-B)"/>
      <sheetName val="RSI-MPORS (62-C)"/>
      <sheetName val="RSI-SRS (62-D)"/>
      <sheetName val="RSI-TRS (62-E)"/>
      <sheetName val="RSI-FDRA&amp;GASB78 (63)"/>
      <sheetName val="OTHER SUPP. INFO. COVER"/>
      <sheetName val="BS-NONMAJOR SP. REVENUE(64-65) "/>
      <sheetName val="OPER-NONMAJOR SPREVENUE(66-66A)"/>
      <sheetName val="OPER-NONMAJOR SPREVE(B)(67-67A)"/>
      <sheetName val="BS-NONMAJOR DEBT SERVICE(68)"/>
      <sheetName val="OPER.-NONMAJOR DEBT SER.(69-70)"/>
      <sheetName val="BS-NONMAJOR CAP. PROJ.(71-72)"/>
      <sheetName val="OPER.-NONMAJOR CAP. PROJ(73-74)"/>
      <sheetName val="BS-PERMANENT FUNDS(75-76)"/>
      <sheetName val="OPER.-PERMANENT FUNDS(77-78)"/>
      <sheetName val="NET POSIT-NONMAJOR ENTERPR(79)"/>
      <sheetName val="CHG. IN NP-NONMAJOR ENTERPR(80)"/>
      <sheetName val="NONMAJOR ENTERPR. CASH FLOW(81)"/>
      <sheetName val="COMB. NET POS-IN. SER.(82)"/>
      <sheetName val="COMB. CHGE IN NP IN. SERV.(83)"/>
      <sheetName val="ST. OF CASH FLOWS-INT.SER.(84)"/>
      <sheetName val="FED.-ST. INTERGOVERNMENTAL(85)"/>
      <sheetName val="SCHEDULE OF REC. &amp; DISB.(88)"/>
      <sheetName val="CASH RECONCILIATION(89)"/>
      <sheetName val="GEN. INFO.  SECT. COVER"/>
      <sheetName val="GENERAL INFORMATION(90)"/>
      <sheetName val="Worksheets"/>
      <sheetName val="BS Conversion"/>
      <sheetName val="OP Conversion"/>
      <sheetName val="Revenue Analysis"/>
      <sheetName val="GOV CAP ASSETS-9000(GCAAG)"/>
      <sheetName val="GOV DEBT-9500(GLTDAG)"/>
      <sheetName val="Depr.-General"/>
      <sheetName val="Depr.-Water Enterprise"/>
      <sheetName val="Depr.-Sewer Enterprise"/>
      <sheetName val="Depr.-Solid Waste Enterprise"/>
      <sheetName val="Compensated Absences"/>
      <sheetName val="Balance Check Page"/>
      <sheetName val="LedgerLoad Assist"/>
      <sheetName val="Ledger Load Template LGSvcs TEM"/>
      <sheetName val="DLL Balance Check"/>
      <sheetName val="Update Log"/>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1">
          <cell r="A1" t="str">
            <v>CITY OF __ , TOWN OF __ , __ COUNTY</v>
          </cell>
        </row>
      </sheetData>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row r="7">
          <cell r="A7" t="str">
            <v>Fiscal year ending June 30, 2013</v>
          </cell>
          <cell r="B7">
            <v>2013</v>
          </cell>
        </row>
        <row r="8">
          <cell r="A8" t="str">
            <v>Fiscal year ending June 30, 2014</v>
          </cell>
          <cell r="B8">
            <v>2014</v>
          </cell>
        </row>
        <row r="9">
          <cell r="A9" t="str">
            <v>Fiscal year ending June 30, 2015</v>
          </cell>
          <cell r="B9">
            <v>2015</v>
          </cell>
        </row>
        <row r="10">
          <cell r="A10" t="str">
            <v>Fiscal year ending June 30, 2016</v>
          </cell>
          <cell r="B10">
            <v>2016</v>
          </cell>
        </row>
        <row r="11">
          <cell r="A11" t="str">
            <v>Fiscal year ending June 30, 2017</v>
          </cell>
          <cell r="B11">
            <v>2017</v>
          </cell>
        </row>
        <row r="12">
          <cell r="A12" t="str">
            <v>Fiscal year ending June 30, 2018</v>
          </cell>
          <cell r="B12">
            <v>2018</v>
          </cell>
        </row>
        <row r="13">
          <cell r="A13" t="str">
            <v>Fiscal year ending June 30, 2019</v>
          </cell>
          <cell r="B13">
            <v>2019</v>
          </cell>
        </row>
        <row r="14">
          <cell r="A14" t="str">
            <v>Fiscal year ending June 30, 2020</v>
          </cell>
          <cell r="B14">
            <v>2020</v>
          </cell>
        </row>
        <row r="15">
          <cell r="A15" t="str">
            <v>Fiscal year ending June 30, 2021</v>
          </cell>
          <cell r="B15">
            <v>2021</v>
          </cell>
        </row>
        <row r="16">
          <cell r="A16" t="str">
            <v>Fiscal year ending June 30, 2022</v>
          </cell>
          <cell r="B16">
            <v>2022</v>
          </cell>
        </row>
        <row r="17">
          <cell r="A17" t="str">
            <v>Fiscal year ending June 30, 2023</v>
          </cell>
          <cell r="B17">
            <v>2023</v>
          </cell>
        </row>
        <row r="18">
          <cell r="A18" t="str">
            <v>Fiscal year ending June 30, 2024</v>
          </cell>
          <cell r="B18">
            <v>2024</v>
          </cell>
        </row>
        <row r="19">
          <cell r="A19" t="str">
            <v>Fiscal year ending June 30, 2025</v>
          </cell>
          <cell r="B19">
            <v>2025</v>
          </cell>
        </row>
        <row r="20">
          <cell r="A20" t="str">
            <v>Fiscal year ending June 30, 2026</v>
          </cell>
          <cell r="B20">
            <v>2026</v>
          </cell>
        </row>
        <row r="21">
          <cell r="A21" t="str">
            <v>Fiscal year ending June 30, 2027</v>
          </cell>
          <cell r="B21">
            <v>2027</v>
          </cell>
        </row>
        <row r="22">
          <cell r="A22" t="str">
            <v>Fiscal year ending June 30, 2028</v>
          </cell>
          <cell r="B22">
            <v>2028</v>
          </cell>
        </row>
        <row r="23">
          <cell r="A23" t="str">
            <v>Fiscal year ending June 30, 2029</v>
          </cell>
          <cell r="B23">
            <v>2029</v>
          </cell>
        </row>
        <row r="24">
          <cell r="A24" t="str">
            <v>Fiscal year ending June 30, 2030</v>
          </cell>
          <cell r="B24">
            <v>2030</v>
          </cell>
        </row>
        <row r="25">
          <cell r="A25" t="str">
            <v>Fiscal year ending June 30, 2031</v>
          </cell>
          <cell r="B25">
            <v>2031</v>
          </cell>
        </row>
        <row r="26">
          <cell r="A26" t="str">
            <v>Fiscal year ending June 30, 2032</v>
          </cell>
          <cell r="B26">
            <v>2032</v>
          </cell>
        </row>
        <row r="27">
          <cell r="A27" t="str">
            <v>Fiscal year ending June 30, 2033</v>
          </cell>
          <cell r="B27">
            <v>2033</v>
          </cell>
        </row>
        <row r="28">
          <cell r="A28" t="str">
            <v>Fiscal year ending June 30, 2034</v>
          </cell>
          <cell r="B28">
            <v>2034</v>
          </cell>
        </row>
        <row r="29">
          <cell r="A29" t="str">
            <v>Fiscal year ending June 30, 2035</v>
          </cell>
          <cell r="B29">
            <v>2035</v>
          </cell>
        </row>
        <row r="30">
          <cell r="A30" t="str">
            <v>Fiscal year ending June 30, 2036</v>
          </cell>
          <cell r="B30">
            <v>2036</v>
          </cell>
        </row>
        <row r="31">
          <cell r="A31" t="str">
            <v>Fiscal year ending June 30, 2037</v>
          </cell>
          <cell r="B31">
            <v>2037</v>
          </cell>
        </row>
        <row r="32">
          <cell r="A32" t="str">
            <v>Fiscal year ending June 30, 2038</v>
          </cell>
          <cell r="B32">
            <v>2038</v>
          </cell>
        </row>
        <row r="33">
          <cell r="A33" t="str">
            <v>Fiscal year ending June 30, 2039</v>
          </cell>
          <cell r="B33">
            <v>2039</v>
          </cell>
        </row>
        <row r="38">
          <cell r="A38" t="str">
            <v>Fund #2000</v>
          </cell>
          <cell r="B38">
            <v>2000</v>
          </cell>
        </row>
        <row r="39">
          <cell r="A39" t="str">
            <v>Fund #3000</v>
          </cell>
          <cell r="B39">
            <v>3000</v>
          </cell>
        </row>
        <row r="40">
          <cell r="A40" t="str">
            <v>Fund #4000</v>
          </cell>
          <cell r="B40">
            <v>4000</v>
          </cell>
        </row>
        <row r="41">
          <cell r="A41" t="str">
            <v>Fund #8000</v>
          </cell>
          <cell r="B41">
            <v>8000</v>
          </cell>
        </row>
        <row r="185">
          <cell r="A185" t="str">
            <v>Beaverhead County</v>
          </cell>
          <cell r="B185" t="str">
            <v>010101</v>
          </cell>
          <cell r="C185" t="str">
            <v>010101</v>
          </cell>
        </row>
        <row r="186">
          <cell r="A186" t="str">
            <v>Big Horn County</v>
          </cell>
          <cell r="B186" t="str">
            <v>010201</v>
          </cell>
          <cell r="C186" t="str">
            <v>010201</v>
          </cell>
        </row>
        <row r="187">
          <cell r="A187" t="str">
            <v>Blaine County</v>
          </cell>
          <cell r="B187" t="str">
            <v>010301</v>
          </cell>
          <cell r="C187" t="str">
            <v>010301</v>
          </cell>
        </row>
        <row r="188">
          <cell r="A188" t="str">
            <v>Broadwater County</v>
          </cell>
          <cell r="B188" t="str">
            <v>010401</v>
          </cell>
          <cell r="C188" t="str">
            <v>010401</v>
          </cell>
        </row>
        <row r="189">
          <cell r="A189" t="str">
            <v>Carbon County</v>
          </cell>
          <cell r="B189" t="str">
            <v>010501</v>
          </cell>
          <cell r="C189" t="str">
            <v>010501</v>
          </cell>
        </row>
        <row r="190">
          <cell r="A190" t="str">
            <v>Carter County</v>
          </cell>
          <cell r="B190" t="str">
            <v>010601</v>
          </cell>
          <cell r="C190" t="str">
            <v>010601</v>
          </cell>
        </row>
        <row r="191">
          <cell r="A191" t="str">
            <v>Cascade County</v>
          </cell>
          <cell r="B191" t="str">
            <v>010701</v>
          </cell>
          <cell r="C191" t="str">
            <v>010701</v>
          </cell>
        </row>
        <row r="192">
          <cell r="A192" t="str">
            <v>Chouteau County</v>
          </cell>
          <cell r="B192" t="str">
            <v>010801</v>
          </cell>
          <cell r="C192" t="str">
            <v>010801</v>
          </cell>
        </row>
        <row r="193">
          <cell r="A193" t="str">
            <v>Custer County</v>
          </cell>
          <cell r="B193" t="str">
            <v>010901</v>
          </cell>
          <cell r="C193" t="str">
            <v>010901</v>
          </cell>
        </row>
        <row r="194">
          <cell r="A194" t="str">
            <v>Daniels County</v>
          </cell>
          <cell r="B194" t="str">
            <v>011001</v>
          </cell>
          <cell r="C194" t="str">
            <v>011001</v>
          </cell>
        </row>
        <row r="195">
          <cell r="A195" t="str">
            <v>Dawson County</v>
          </cell>
          <cell r="B195" t="str">
            <v>011101</v>
          </cell>
          <cell r="C195" t="str">
            <v>011101</v>
          </cell>
        </row>
        <row r="196">
          <cell r="A196" t="str">
            <v>Anaconda-Deer Lodge County</v>
          </cell>
          <cell r="B196" t="str">
            <v>011201</v>
          </cell>
          <cell r="C196" t="str">
            <v>011201</v>
          </cell>
        </row>
        <row r="197">
          <cell r="A197" t="str">
            <v>Fallon County</v>
          </cell>
          <cell r="B197" t="str">
            <v>011301</v>
          </cell>
          <cell r="C197" t="str">
            <v>011301</v>
          </cell>
        </row>
        <row r="198">
          <cell r="A198" t="str">
            <v>Fergus County</v>
          </cell>
          <cell r="B198" t="str">
            <v>011401</v>
          </cell>
          <cell r="C198" t="str">
            <v>011401</v>
          </cell>
        </row>
        <row r="199">
          <cell r="A199" t="str">
            <v>Flathead County</v>
          </cell>
          <cell r="B199" t="str">
            <v>011501</v>
          </cell>
          <cell r="C199" t="str">
            <v>011501</v>
          </cell>
        </row>
        <row r="200">
          <cell r="A200" t="str">
            <v>Gallatin County</v>
          </cell>
          <cell r="B200" t="str">
            <v>011601</v>
          </cell>
          <cell r="C200" t="str">
            <v>011601</v>
          </cell>
        </row>
        <row r="201">
          <cell r="A201" t="str">
            <v>Garfield County</v>
          </cell>
          <cell r="B201" t="str">
            <v>011701</v>
          </cell>
          <cell r="C201" t="str">
            <v>011701</v>
          </cell>
        </row>
        <row r="202">
          <cell r="A202" t="str">
            <v>Glacier County</v>
          </cell>
          <cell r="B202" t="str">
            <v>011801</v>
          </cell>
          <cell r="C202" t="str">
            <v>011801</v>
          </cell>
        </row>
        <row r="203">
          <cell r="A203" t="str">
            <v>Golden Valley County</v>
          </cell>
          <cell r="B203" t="str">
            <v>011901</v>
          </cell>
          <cell r="C203" t="str">
            <v>011901</v>
          </cell>
        </row>
        <row r="204">
          <cell r="A204" t="str">
            <v>Granite County</v>
          </cell>
          <cell r="B204" t="str">
            <v>012001</v>
          </cell>
          <cell r="C204" t="str">
            <v>012001</v>
          </cell>
        </row>
        <row r="205">
          <cell r="A205" t="str">
            <v>Hill County</v>
          </cell>
          <cell r="B205" t="str">
            <v>012101</v>
          </cell>
          <cell r="C205" t="str">
            <v>012101</v>
          </cell>
        </row>
        <row r="206">
          <cell r="A206" t="str">
            <v>Jefferson County</v>
          </cell>
          <cell r="B206" t="str">
            <v>012201</v>
          </cell>
          <cell r="C206" t="str">
            <v>012201</v>
          </cell>
        </row>
        <row r="207">
          <cell r="A207" t="str">
            <v>Judith Basin County</v>
          </cell>
          <cell r="B207" t="str">
            <v>012301</v>
          </cell>
          <cell r="C207" t="str">
            <v>012301</v>
          </cell>
        </row>
        <row r="208">
          <cell r="A208" t="str">
            <v>Lake County</v>
          </cell>
          <cell r="B208" t="str">
            <v>012401</v>
          </cell>
          <cell r="C208" t="str">
            <v>012401</v>
          </cell>
        </row>
        <row r="209">
          <cell r="A209" t="str">
            <v>Lewis and Clark County</v>
          </cell>
          <cell r="B209" t="str">
            <v>012501</v>
          </cell>
          <cell r="C209" t="str">
            <v>012501</v>
          </cell>
        </row>
        <row r="210">
          <cell r="A210" t="str">
            <v>Liberty County</v>
          </cell>
          <cell r="B210" t="str">
            <v>012601</v>
          </cell>
          <cell r="C210" t="str">
            <v>012601</v>
          </cell>
        </row>
        <row r="211">
          <cell r="A211" t="str">
            <v>Lincoln County</v>
          </cell>
          <cell r="B211" t="str">
            <v>012701</v>
          </cell>
          <cell r="C211" t="str">
            <v>012701</v>
          </cell>
        </row>
        <row r="212">
          <cell r="A212" t="str">
            <v>Madison County</v>
          </cell>
          <cell r="B212" t="str">
            <v>012801</v>
          </cell>
          <cell r="C212" t="str">
            <v>012801</v>
          </cell>
        </row>
        <row r="213">
          <cell r="A213" t="str">
            <v>McCone County</v>
          </cell>
          <cell r="B213" t="str">
            <v>012901</v>
          </cell>
          <cell r="C213" t="str">
            <v>012901</v>
          </cell>
        </row>
        <row r="214">
          <cell r="A214" t="str">
            <v>Meagher County</v>
          </cell>
          <cell r="B214" t="str">
            <v>013001</v>
          </cell>
          <cell r="C214" t="str">
            <v>013001</v>
          </cell>
        </row>
        <row r="215">
          <cell r="A215" t="str">
            <v>Mineral County</v>
          </cell>
          <cell r="B215" t="str">
            <v>013101</v>
          </cell>
          <cell r="C215" t="str">
            <v>013101</v>
          </cell>
        </row>
        <row r="216">
          <cell r="A216" t="str">
            <v>Missoula County</v>
          </cell>
          <cell r="B216" t="str">
            <v>013201</v>
          </cell>
          <cell r="C216" t="str">
            <v>013201</v>
          </cell>
        </row>
        <row r="217">
          <cell r="A217" t="str">
            <v>Musselshell County</v>
          </cell>
          <cell r="B217" t="str">
            <v>013301</v>
          </cell>
          <cell r="C217" t="str">
            <v>013301</v>
          </cell>
        </row>
        <row r="218">
          <cell r="A218" t="str">
            <v>Park County</v>
          </cell>
          <cell r="B218" t="str">
            <v>013401</v>
          </cell>
          <cell r="C218" t="str">
            <v>013401</v>
          </cell>
        </row>
        <row r="219">
          <cell r="A219" t="str">
            <v>Petroleum County</v>
          </cell>
          <cell r="B219" t="str">
            <v>013501</v>
          </cell>
          <cell r="C219" t="str">
            <v>013501</v>
          </cell>
        </row>
        <row r="220">
          <cell r="A220" t="str">
            <v>Phillips County</v>
          </cell>
          <cell r="B220" t="str">
            <v>013601</v>
          </cell>
          <cell r="C220" t="str">
            <v>013601</v>
          </cell>
        </row>
        <row r="221">
          <cell r="A221" t="str">
            <v>Pondera County</v>
          </cell>
          <cell r="B221" t="str">
            <v>013701</v>
          </cell>
          <cell r="C221" t="str">
            <v>013701</v>
          </cell>
        </row>
        <row r="222">
          <cell r="A222" t="str">
            <v>Powder River County</v>
          </cell>
          <cell r="B222" t="str">
            <v>013801</v>
          </cell>
          <cell r="C222" t="str">
            <v>013801</v>
          </cell>
        </row>
        <row r="223">
          <cell r="A223" t="str">
            <v>Powell County</v>
          </cell>
          <cell r="B223" t="str">
            <v>013901</v>
          </cell>
          <cell r="C223" t="str">
            <v>013901</v>
          </cell>
        </row>
        <row r="224">
          <cell r="A224" t="str">
            <v>Prairie County</v>
          </cell>
          <cell r="B224" t="str">
            <v>014001</v>
          </cell>
          <cell r="C224" t="str">
            <v>014001</v>
          </cell>
        </row>
        <row r="225">
          <cell r="A225" t="str">
            <v>Ravalli County</v>
          </cell>
          <cell r="B225" t="str">
            <v>014101</v>
          </cell>
          <cell r="C225" t="str">
            <v>014101</v>
          </cell>
        </row>
        <row r="226">
          <cell r="A226" t="str">
            <v>Richland County</v>
          </cell>
          <cell r="B226" t="str">
            <v>014201</v>
          </cell>
          <cell r="C226" t="str">
            <v>014201</v>
          </cell>
        </row>
        <row r="227">
          <cell r="A227" t="str">
            <v>Roosevelt County</v>
          </cell>
          <cell r="B227" t="str">
            <v>014301</v>
          </cell>
          <cell r="C227" t="str">
            <v>014301</v>
          </cell>
        </row>
        <row r="228">
          <cell r="A228" t="str">
            <v>Rosebud County</v>
          </cell>
          <cell r="B228" t="str">
            <v>014401</v>
          </cell>
          <cell r="C228" t="str">
            <v>014401</v>
          </cell>
        </row>
        <row r="229">
          <cell r="A229" t="str">
            <v>Sanders County</v>
          </cell>
          <cell r="B229" t="str">
            <v>014501</v>
          </cell>
          <cell r="C229" t="str">
            <v>014501</v>
          </cell>
        </row>
        <row r="230">
          <cell r="A230" t="str">
            <v>Sheridan County</v>
          </cell>
          <cell r="B230" t="str">
            <v>014601</v>
          </cell>
          <cell r="C230" t="str">
            <v>014601</v>
          </cell>
        </row>
        <row r="231">
          <cell r="A231" t="str">
            <v>City &amp; County/Butte-Silver Bow</v>
          </cell>
          <cell r="B231" t="str">
            <v>014701</v>
          </cell>
          <cell r="C231" t="str">
            <v>014701</v>
          </cell>
        </row>
        <row r="232">
          <cell r="A232" t="str">
            <v>Stillwater County</v>
          </cell>
          <cell r="B232" t="str">
            <v>014801</v>
          </cell>
          <cell r="C232" t="str">
            <v>014801</v>
          </cell>
        </row>
        <row r="233">
          <cell r="A233" t="str">
            <v>Sweet Grass County</v>
          </cell>
          <cell r="B233" t="str">
            <v>014901</v>
          </cell>
          <cell r="C233" t="str">
            <v>014901</v>
          </cell>
        </row>
        <row r="234">
          <cell r="A234" t="str">
            <v>Teton County</v>
          </cell>
          <cell r="B234" t="str">
            <v>015001</v>
          </cell>
          <cell r="C234" t="str">
            <v>015001</v>
          </cell>
        </row>
        <row r="235">
          <cell r="A235" t="str">
            <v>Toole County</v>
          </cell>
          <cell r="B235" t="str">
            <v>015101</v>
          </cell>
          <cell r="C235" t="str">
            <v>015101</v>
          </cell>
        </row>
        <row r="236">
          <cell r="A236" t="str">
            <v>Treasure County</v>
          </cell>
          <cell r="B236" t="str">
            <v>015201</v>
          </cell>
          <cell r="C236" t="str">
            <v>015201</v>
          </cell>
        </row>
        <row r="237">
          <cell r="A237" t="str">
            <v>Valley County</v>
          </cell>
          <cell r="B237" t="str">
            <v>015301</v>
          </cell>
          <cell r="C237" t="str">
            <v>015301</v>
          </cell>
        </row>
        <row r="238">
          <cell r="A238" t="str">
            <v>Wheatland County</v>
          </cell>
          <cell r="B238" t="str">
            <v>015401</v>
          </cell>
          <cell r="C238" t="str">
            <v>015401</v>
          </cell>
        </row>
        <row r="239">
          <cell r="A239" t="str">
            <v>Wibaux County</v>
          </cell>
          <cell r="B239" t="str">
            <v>015501</v>
          </cell>
          <cell r="C239" t="str">
            <v>015501</v>
          </cell>
        </row>
        <row r="240">
          <cell r="A240" t="str">
            <v>Yellowstone County</v>
          </cell>
          <cell r="B240" t="str">
            <v>015601</v>
          </cell>
          <cell r="C240" t="str">
            <v>015601</v>
          </cell>
        </row>
        <row r="241">
          <cell r="A241" t="str">
            <v>City of Dillon</v>
          </cell>
          <cell r="B241" t="str">
            <v>020101</v>
          </cell>
          <cell r="C241" t="str">
            <v>010101</v>
          </cell>
        </row>
        <row r="242">
          <cell r="A242" t="str">
            <v>Town of Lima</v>
          </cell>
          <cell r="B242" t="str">
            <v>020102</v>
          </cell>
          <cell r="C242" t="str">
            <v>010101</v>
          </cell>
        </row>
        <row r="243">
          <cell r="A243" t="str">
            <v>City of Hardin</v>
          </cell>
          <cell r="B243" t="str">
            <v>020201</v>
          </cell>
          <cell r="C243" t="str">
            <v>010201</v>
          </cell>
        </row>
        <row r="244">
          <cell r="A244" t="str">
            <v>Town of Lodge Grass</v>
          </cell>
          <cell r="B244" t="str">
            <v>020202</v>
          </cell>
          <cell r="C244" t="str">
            <v>010201</v>
          </cell>
        </row>
        <row r="245">
          <cell r="A245" t="str">
            <v>City of Chinook</v>
          </cell>
          <cell r="B245" t="str">
            <v>020301</v>
          </cell>
          <cell r="C245" t="str">
            <v>010301</v>
          </cell>
        </row>
        <row r="246">
          <cell r="A246" t="str">
            <v>City of Harlem</v>
          </cell>
          <cell r="B246" t="str">
            <v>020302</v>
          </cell>
          <cell r="C246" t="str">
            <v>010301</v>
          </cell>
        </row>
        <row r="247">
          <cell r="A247" t="str">
            <v>City of Townsend</v>
          </cell>
          <cell r="B247" t="str">
            <v>020401</v>
          </cell>
          <cell r="C247" t="str">
            <v>010401</v>
          </cell>
        </row>
        <row r="248">
          <cell r="A248" t="str">
            <v>Town of Bearcreek</v>
          </cell>
          <cell r="B248" t="str">
            <v>020501</v>
          </cell>
          <cell r="C248" t="str">
            <v>010501</v>
          </cell>
        </row>
        <row r="249">
          <cell r="A249" t="str">
            <v>Town of Bridger</v>
          </cell>
          <cell r="B249" t="str">
            <v>020502</v>
          </cell>
          <cell r="C249" t="str">
            <v>010501</v>
          </cell>
        </row>
        <row r="250">
          <cell r="A250" t="str">
            <v>Town of Fromberg</v>
          </cell>
          <cell r="B250" t="str">
            <v>020503</v>
          </cell>
          <cell r="C250" t="str">
            <v>010501</v>
          </cell>
        </row>
        <row r="251">
          <cell r="A251" t="str">
            <v>Town of Joliet</v>
          </cell>
          <cell r="B251" t="str">
            <v>020504</v>
          </cell>
          <cell r="C251" t="str">
            <v>010501</v>
          </cell>
        </row>
        <row r="252">
          <cell r="A252" t="str">
            <v>City of Red Lodge</v>
          </cell>
          <cell r="B252" t="str">
            <v>020505</v>
          </cell>
          <cell r="C252" t="str">
            <v>010501</v>
          </cell>
        </row>
        <row r="253">
          <cell r="A253" t="str">
            <v>Town of Ekalaka</v>
          </cell>
          <cell r="B253" t="str">
            <v>020601</v>
          </cell>
          <cell r="C253" t="str">
            <v>010601</v>
          </cell>
        </row>
        <row r="254">
          <cell r="A254" t="str">
            <v>Town of Belt</v>
          </cell>
          <cell r="B254" t="str">
            <v>020701</v>
          </cell>
          <cell r="C254" t="str">
            <v>010701</v>
          </cell>
        </row>
        <row r="255">
          <cell r="A255" t="str">
            <v>Town of Cascade</v>
          </cell>
          <cell r="B255" t="str">
            <v>020702</v>
          </cell>
          <cell r="C255" t="str">
            <v>010701</v>
          </cell>
        </row>
        <row r="256">
          <cell r="A256" t="str">
            <v>City of Great Falls</v>
          </cell>
          <cell r="B256" t="str">
            <v>020703</v>
          </cell>
          <cell r="C256" t="str">
            <v>010701</v>
          </cell>
        </row>
        <row r="257">
          <cell r="A257" t="str">
            <v>Town of Neihart</v>
          </cell>
          <cell r="B257" t="str">
            <v>020704</v>
          </cell>
          <cell r="C257" t="str">
            <v>010701</v>
          </cell>
        </row>
        <row r="258">
          <cell r="A258" t="str">
            <v>Town of Big Sandy</v>
          </cell>
          <cell r="B258" t="str">
            <v>020801</v>
          </cell>
          <cell r="C258" t="str">
            <v>010801</v>
          </cell>
        </row>
        <row r="259">
          <cell r="A259" t="str">
            <v>City of Fort Benton</v>
          </cell>
          <cell r="B259" t="str">
            <v>020802</v>
          </cell>
          <cell r="C259" t="str">
            <v>010801</v>
          </cell>
        </row>
        <row r="260">
          <cell r="A260" t="str">
            <v>Town of Geraldine</v>
          </cell>
          <cell r="B260" t="str">
            <v>020803</v>
          </cell>
          <cell r="C260" t="str">
            <v>010801</v>
          </cell>
        </row>
        <row r="261">
          <cell r="A261" t="str">
            <v>Town of Ismay</v>
          </cell>
          <cell r="B261" t="str">
            <v>020901</v>
          </cell>
          <cell r="C261" t="str">
            <v>010901</v>
          </cell>
        </row>
        <row r="262">
          <cell r="A262" t="str">
            <v>City of Miles City</v>
          </cell>
          <cell r="B262" t="str">
            <v>020902</v>
          </cell>
          <cell r="C262" t="str">
            <v>010901</v>
          </cell>
        </row>
        <row r="263">
          <cell r="A263" t="str">
            <v>Town of Flaxville</v>
          </cell>
          <cell r="B263" t="str">
            <v>021001</v>
          </cell>
          <cell r="C263" t="str">
            <v>011001</v>
          </cell>
        </row>
        <row r="264">
          <cell r="A264" t="str">
            <v>City of Scobey</v>
          </cell>
          <cell r="B264" t="str">
            <v>021002</v>
          </cell>
          <cell r="C264" t="str">
            <v>011001</v>
          </cell>
        </row>
        <row r="265">
          <cell r="A265" t="str">
            <v>City of Glendive</v>
          </cell>
          <cell r="B265" t="str">
            <v>021101</v>
          </cell>
          <cell r="C265" t="str">
            <v>011101</v>
          </cell>
        </row>
        <row r="266">
          <cell r="A266" t="str">
            <v>Town of Richey</v>
          </cell>
          <cell r="B266" t="str">
            <v>021102</v>
          </cell>
          <cell r="C266" t="str">
            <v>011101</v>
          </cell>
        </row>
        <row r="267">
          <cell r="A267" t="str">
            <v>City of Baker</v>
          </cell>
          <cell r="B267" t="str">
            <v>021301</v>
          </cell>
          <cell r="C267" t="str">
            <v>011301</v>
          </cell>
        </row>
        <row r="268">
          <cell r="A268" t="str">
            <v>Town of Plevna</v>
          </cell>
          <cell r="B268" t="str">
            <v>021302</v>
          </cell>
          <cell r="C268" t="str">
            <v>011301</v>
          </cell>
        </row>
        <row r="269">
          <cell r="A269" t="str">
            <v>Town of Denton</v>
          </cell>
          <cell r="B269" t="str">
            <v>021401</v>
          </cell>
          <cell r="C269" t="str">
            <v>011401</v>
          </cell>
        </row>
        <row r="270">
          <cell r="A270" t="str">
            <v>Town of Grass Range</v>
          </cell>
          <cell r="B270" t="str">
            <v>021402</v>
          </cell>
          <cell r="C270" t="str">
            <v>011401</v>
          </cell>
        </row>
        <row r="271">
          <cell r="A271" t="str">
            <v>City of Lewistown</v>
          </cell>
          <cell r="B271" t="str">
            <v>021403</v>
          </cell>
          <cell r="C271" t="str">
            <v>011401</v>
          </cell>
        </row>
        <row r="272">
          <cell r="A272" t="str">
            <v>Town of Moore</v>
          </cell>
          <cell r="B272" t="str">
            <v>021404</v>
          </cell>
          <cell r="C272" t="str">
            <v>011401</v>
          </cell>
        </row>
        <row r="273">
          <cell r="A273" t="str">
            <v>Town of Winifred</v>
          </cell>
          <cell r="B273" t="str">
            <v>021405</v>
          </cell>
          <cell r="C273" t="str">
            <v>011401</v>
          </cell>
        </row>
        <row r="274">
          <cell r="A274" t="str">
            <v>City of Columbia Falls</v>
          </cell>
          <cell r="B274" t="str">
            <v>021501</v>
          </cell>
          <cell r="C274" t="str">
            <v>011501</v>
          </cell>
        </row>
        <row r="275">
          <cell r="A275" t="str">
            <v>City of Kalispell</v>
          </cell>
          <cell r="B275" t="str">
            <v>021502</v>
          </cell>
          <cell r="C275" t="str">
            <v>011501</v>
          </cell>
        </row>
        <row r="276">
          <cell r="A276" t="str">
            <v>City of Whitefish</v>
          </cell>
          <cell r="B276" t="str">
            <v>021503</v>
          </cell>
          <cell r="C276" t="str">
            <v>011501</v>
          </cell>
        </row>
        <row r="277">
          <cell r="A277" t="str">
            <v>City of Belgrade</v>
          </cell>
          <cell r="B277" t="str">
            <v>021601</v>
          </cell>
          <cell r="C277" t="str">
            <v>011601</v>
          </cell>
        </row>
        <row r="278">
          <cell r="A278" t="str">
            <v>City of Bozeman</v>
          </cell>
          <cell r="B278" t="str">
            <v>021602</v>
          </cell>
          <cell r="C278" t="str">
            <v>011601</v>
          </cell>
        </row>
        <row r="279">
          <cell r="A279" t="str">
            <v>Town of Manhattan</v>
          </cell>
          <cell r="B279" t="str">
            <v>021603</v>
          </cell>
          <cell r="C279" t="str">
            <v>011601</v>
          </cell>
        </row>
        <row r="280">
          <cell r="A280" t="str">
            <v>City of Three Forks</v>
          </cell>
          <cell r="B280" t="str">
            <v>021604</v>
          </cell>
          <cell r="C280" t="str">
            <v>011601</v>
          </cell>
        </row>
        <row r="281">
          <cell r="A281" t="str">
            <v>Town of West Yellowstone</v>
          </cell>
          <cell r="B281" t="str">
            <v>021605</v>
          </cell>
          <cell r="C281" t="str">
            <v>011601</v>
          </cell>
        </row>
        <row r="282">
          <cell r="A282" t="str">
            <v>Town of Jordan</v>
          </cell>
          <cell r="B282" t="str">
            <v>021701</v>
          </cell>
          <cell r="C282" t="str">
            <v>011701</v>
          </cell>
        </row>
        <row r="283">
          <cell r="A283" t="str">
            <v>Town of Browning</v>
          </cell>
          <cell r="B283" t="str">
            <v>021801</v>
          </cell>
          <cell r="C283" t="str">
            <v>011801</v>
          </cell>
        </row>
        <row r="284">
          <cell r="A284" t="str">
            <v>City of Cut Bank</v>
          </cell>
          <cell r="B284" t="str">
            <v>021802</v>
          </cell>
          <cell r="C284" t="str">
            <v>011801</v>
          </cell>
        </row>
        <row r="285">
          <cell r="A285" t="str">
            <v>Town of Lavina</v>
          </cell>
          <cell r="B285" t="str">
            <v>021901</v>
          </cell>
          <cell r="C285" t="str">
            <v>011901</v>
          </cell>
        </row>
        <row r="286">
          <cell r="A286" t="str">
            <v>Town of Ryegate</v>
          </cell>
          <cell r="B286" t="str">
            <v>021902</v>
          </cell>
          <cell r="C286" t="str">
            <v>011901</v>
          </cell>
        </row>
        <row r="287">
          <cell r="A287" t="str">
            <v>Town of Drummond</v>
          </cell>
          <cell r="B287" t="str">
            <v>022001</v>
          </cell>
          <cell r="C287" t="str">
            <v>012001</v>
          </cell>
        </row>
        <row r="288">
          <cell r="A288" t="str">
            <v>Town of Philipsburg</v>
          </cell>
          <cell r="B288" t="str">
            <v>022002</v>
          </cell>
          <cell r="C288" t="str">
            <v>012001</v>
          </cell>
        </row>
        <row r="289">
          <cell r="A289" t="str">
            <v>City of Havre</v>
          </cell>
          <cell r="B289" t="str">
            <v>022101</v>
          </cell>
          <cell r="C289" t="str">
            <v>012101</v>
          </cell>
        </row>
        <row r="290">
          <cell r="A290" t="str">
            <v>Town of Hingham</v>
          </cell>
          <cell r="B290" t="str">
            <v>022102</v>
          </cell>
          <cell r="C290" t="str">
            <v>012101</v>
          </cell>
        </row>
        <row r="291">
          <cell r="A291" t="str">
            <v>City of Boulder</v>
          </cell>
          <cell r="B291" t="str">
            <v>022201</v>
          </cell>
          <cell r="C291" t="str">
            <v>012201</v>
          </cell>
        </row>
        <row r="292">
          <cell r="A292" t="str">
            <v>Town of Whitehall</v>
          </cell>
          <cell r="B292" t="str">
            <v>022202</v>
          </cell>
          <cell r="C292" t="str">
            <v>012201</v>
          </cell>
        </row>
        <row r="293">
          <cell r="A293" t="str">
            <v>Town of Hobson</v>
          </cell>
          <cell r="B293" t="str">
            <v>022301</v>
          </cell>
          <cell r="C293" t="str">
            <v>012301</v>
          </cell>
        </row>
        <row r="294">
          <cell r="A294" t="str">
            <v>Town of Stanford</v>
          </cell>
          <cell r="B294" t="str">
            <v>022302</v>
          </cell>
          <cell r="C294" t="str">
            <v>012301</v>
          </cell>
        </row>
        <row r="295">
          <cell r="A295" t="str">
            <v>City of Polson</v>
          </cell>
          <cell r="B295" t="str">
            <v>022401</v>
          </cell>
          <cell r="C295" t="str">
            <v>012401</v>
          </cell>
        </row>
        <row r="296">
          <cell r="A296" t="str">
            <v>City of Ronan</v>
          </cell>
          <cell r="B296" t="str">
            <v>022402</v>
          </cell>
          <cell r="C296" t="str">
            <v>012401</v>
          </cell>
        </row>
        <row r="297">
          <cell r="A297" t="str">
            <v>Town of St. Ignatius</v>
          </cell>
          <cell r="B297" t="str">
            <v>022403</v>
          </cell>
          <cell r="C297" t="str">
            <v>012401</v>
          </cell>
        </row>
        <row r="298">
          <cell r="A298" t="str">
            <v>City of East Helena</v>
          </cell>
          <cell r="B298" t="str">
            <v>022501</v>
          </cell>
          <cell r="C298" t="str">
            <v>012501</v>
          </cell>
        </row>
        <row r="299">
          <cell r="A299" t="str">
            <v>City of Helena</v>
          </cell>
          <cell r="B299" t="str">
            <v>022502</v>
          </cell>
          <cell r="C299" t="str">
            <v>012501</v>
          </cell>
        </row>
        <row r="300">
          <cell r="A300" t="str">
            <v>Town of Chester</v>
          </cell>
          <cell r="B300" t="str">
            <v>022601</v>
          </cell>
          <cell r="C300" t="str">
            <v>012601</v>
          </cell>
        </row>
        <row r="301">
          <cell r="A301" t="str">
            <v>Town of Eureka</v>
          </cell>
          <cell r="B301" t="str">
            <v>022701</v>
          </cell>
          <cell r="C301" t="str">
            <v>012701</v>
          </cell>
        </row>
        <row r="302">
          <cell r="A302" t="str">
            <v>City of Libby</v>
          </cell>
          <cell r="B302" t="str">
            <v>022702</v>
          </cell>
          <cell r="C302" t="str">
            <v>012701</v>
          </cell>
        </row>
        <row r="303">
          <cell r="A303" t="str">
            <v>Town Of Rexford</v>
          </cell>
          <cell r="B303" t="str">
            <v>022703</v>
          </cell>
          <cell r="C303" t="str">
            <v>012701</v>
          </cell>
        </row>
        <row r="304">
          <cell r="A304" t="str">
            <v>City of Troy</v>
          </cell>
          <cell r="B304" t="str">
            <v>022704</v>
          </cell>
          <cell r="C304" t="str">
            <v>012701</v>
          </cell>
        </row>
        <row r="305">
          <cell r="A305" t="str">
            <v>Town of Ennis</v>
          </cell>
          <cell r="B305" t="str">
            <v>022801</v>
          </cell>
          <cell r="C305" t="str">
            <v>012801</v>
          </cell>
        </row>
        <row r="306">
          <cell r="A306" t="str">
            <v>Town of Sheridan</v>
          </cell>
          <cell r="B306" t="str">
            <v>022802</v>
          </cell>
          <cell r="C306" t="str">
            <v>012801</v>
          </cell>
        </row>
        <row r="307">
          <cell r="A307" t="str">
            <v>Town of Twin Bridges</v>
          </cell>
          <cell r="B307" t="str">
            <v>022803</v>
          </cell>
          <cell r="C307" t="str">
            <v>012801</v>
          </cell>
        </row>
        <row r="308">
          <cell r="A308" t="str">
            <v>Town of Virginia City</v>
          </cell>
          <cell r="B308" t="str">
            <v>022804</v>
          </cell>
          <cell r="C308" t="str">
            <v>012801</v>
          </cell>
        </row>
        <row r="309">
          <cell r="A309" t="str">
            <v>Town of Circle</v>
          </cell>
          <cell r="B309" t="str">
            <v>022901</v>
          </cell>
          <cell r="C309" t="str">
            <v>012901</v>
          </cell>
        </row>
        <row r="310">
          <cell r="A310" t="str">
            <v>City of White Sulphur Springs</v>
          </cell>
          <cell r="B310" t="str">
            <v>023001</v>
          </cell>
          <cell r="C310" t="str">
            <v>013001</v>
          </cell>
        </row>
        <row r="311">
          <cell r="A311" t="str">
            <v>Town of Alberton</v>
          </cell>
          <cell r="B311" t="str">
            <v>023101</v>
          </cell>
          <cell r="C311" t="str">
            <v>013101</v>
          </cell>
        </row>
        <row r="312">
          <cell r="A312" t="str">
            <v>Town Of Superior</v>
          </cell>
          <cell r="B312" t="str">
            <v>023102</v>
          </cell>
          <cell r="C312" t="str">
            <v>013101</v>
          </cell>
        </row>
        <row r="313">
          <cell r="A313" t="str">
            <v>City of Missoula</v>
          </cell>
          <cell r="B313" t="str">
            <v>023201</v>
          </cell>
          <cell r="C313" t="str">
            <v>013201</v>
          </cell>
        </row>
        <row r="314">
          <cell r="A314" t="str">
            <v>Town of Melstone</v>
          </cell>
          <cell r="B314" t="str">
            <v>023301</v>
          </cell>
          <cell r="C314" t="str">
            <v>013301</v>
          </cell>
        </row>
        <row r="315">
          <cell r="A315" t="str">
            <v>City of Roundup</v>
          </cell>
          <cell r="B315" t="str">
            <v>023302</v>
          </cell>
          <cell r="C315" t="str">
            <v>013301</v>
          </cell>
        </row>
        <row r="316">
          <cell r="A316" t="str">
            <v>Town of Clyde Park</v>
          </cell>
          <cell r="B316" t="str">
            <v>023401</v>
          </cell>
          <cell r="C316" t="str">
            <v>013401</v>
          </cell>
        </row>
        <row r="317">
          <cell r="A317" t="str">
            <v>City of Livingston</v>
          </cell>
          <cell r="B317" t="str">
            <v>023402</v>
          </cell>
          <cell r="C317" t="str">
            <v>013401</v>
          </cell>
        </row>
        <row r="318">
          <cell r="A318" t="str">
            <v>Town of Winnett</v>
          </cell>
          <cell r="B318" t="str">
            <v>023501</v>
          </cell>
          <cell r="C318" t="str">
            <v>013501</v>
          </cell>
        </row>
        <row r="319">
          <cell r="A319" t="str">
            <v>Town of Dodson</v>
          </cell>
          <cell r="B319" t="str">
            <v>023601</v>
          </cell>
          <cell r="C319" t="str">
            <v>013601</v>
          </cell>
        </row>
        <row r="320">
          <cell r="A320" t="str">
            <v>City of Malta</v>
          </cell>
          <cell r="B320" t="str">
            <v>023602</v>
          </cell>
          <cell r="C320" t="str">
            <v>013601</v>
          </cell>
        </row>
        <row r="321">
          <cell r="A321" t="str">
            <v>Town of Saco</v>
          </cell>
          <cell r="B321" t="str">
            <v>023603</v>
          </cell>
          <cell r="C321" t="str">
            <v>013601</v>
          </cell>
        </row>
        <row r="322">
          <cell r="A322" t="str">
            <v>City of Conrad</v>
          </cell>
          <cell r="B322" t="str">
            <v>023701</v>
          </cell>
          <cell r="C322" t="str">
            <v>013701</v>
          </cell>
        </row>
        <row r="323">
          <cell r="A323" t="str">
            <v>Town of Valier</v>
          </cell>
          <cell r="B323" t="str">
            <v>023702</v>
          </cell>
          <cell r="C323" t="str">
            <v>013701</v>
          </cell>
        </row>
        <row r="324">
          <cell r="A324" t="str">
            <v>Town of Broadus</v>
          </cell>
          <cell r="B324" t="str">
            <v>023801</v>
          </cell>
          <cell r="C324" t="str">
            <v>013801</v>
          </cell>
        </row>
        <row r="325">
          <cell r="A325" t="str">
            <v>City of Deer Lodge</v>
          </cell>
          <cell r="B325" t="str">
            <v>023901</v>
          </cell>
          <cell r="C325" t="str">
            <v>013901</v>
          </cell>
        </row>
        <row r="326">
          <cell r="A326" t="str">
            <v>Town of Terry</v>
          </cell>
          <cell r="B326" t="str">
            <v>024001</v>
          </cell>
          <cell r="C326" t="str">
            <v>014001</v>
          </cell>
        </row>
        <row r="327">
          <cell r="A327" t="str">
            <v>Town of Darby</v>
          </cell>
          <cell r="B327" t="str">
            <v>024101</v>
          </cell>
          <cell r="C327" t="str">
            <v>014101</v>
          </cell>
        </row>
        <row r="328">
          <cell r="A328" t="str">
            <v>City of Hamilton</v>
          </cell>
          <cell r="B328" t="str">
            <v>024102</v>
          </cell>
          <cell r="C328" t="str">
            <v>014101</v>
          </cell>
        </row>
        <row r="329">
          <cell r="A329" t="str">
            <v>Town of Pinesdale</v>
          </cell>
          <cell r="B329" t="str">
            <v>024103</v>
          </cell>
          <cell r="C329" t="str">
            <v>014101</v>
          </cell>
        </row>
        <row r="330">
          <cell r="A330" t="str">
            <v>Town of Stevensville</v>
          </cell>
          <cell r="B330" t="str">
            <v>024104</v>
          </cell>
          <cell r="C330" t="str">
            <v>014101</v>
          </cell>
        </row>
        <row r="331">
          <cell r="A331" t="str">
            <v>Town of Fairview</v>
          </cell>
          <cell r="B331" t="str">
            <v>024201</v>
          </cell>
          <cell r="C331" t="str">
            <v>014201</v>
          </cell>
        </row>
        <row r="332">
          <cell r="A332" t="str">
            <v>City of Sidney</v>
          </cell>
          <cell r="B332" t="str">
            <v>024202</v>
          </cell>
          <cell r="C332" t="str">
            <v>014201</v>
          </cell>
        </row>
        <row r="333">
          <cell r="A333" t="str">
            <v>Town of Bainville</v>
          </cell>
          <cell r="B333" t="str">
            <v>024301</v>
          </cell>
          <cell r="C333" t="str">
            <v>014301</v>
          </cell>
        </row>
        <row r="334">
          <cell r="A334" t="str">
            <v>Town of Brockton</v>
          </cell>
          <cell r="B334" t="str">
            <v>024302</v>
          </cell>
          <cell r="C334" t="str">
            <v>014301</v>
          </cell>
        </row>
        <row r="335">
          <cell r="A335" t="str">
            <v>Town of Culbertson</v>
          </cell>
          <cell r="B335" t="str">
            <v>024303</v>
          </cell>
          <cell r="C335" t="str">
            <v>014301</v>
          </cell>
        </row>
        <row r="336">
          <cell r="A336" t="str">
            <v>Town of Froid</v>
          </cell>
          <cell r="B336" t="str">
            <v>024304</v>
          </cell>
          <cell r="C336" t="str">
            <v>014301</v>
          </cell>
        </row>
        <row r="337">
          <cell r="A337" t="str">
            <v>City of Poplar</v>
          </cell>
          <cell r="B337" t="str">
            <v>024305</v>
          </cell>
          <cell r="C337" t="str">
            <v>014301</v>
          </cell>
        </row>
        <row r="338">
          <cell r="A338" t="str">
            <v>City of Wolf Point</v>
          </cell>
          <cell r="B338" t="str">
            <v>024306</v>
          </cell>
          <cell r="C338" t="str">
            <v>014301</v>
          </cell>
        </row>
        <row r="339">
          <cell r="A339" t="str">
            <v>City of Forsyth</v>
          </cell>
          <cell r="B339" t="str">
            <v>024401</v>
          </cell>
          <cell r="C339" t="str">
            <v>014401</v>
          </cell>
        </row>
        <row r="340">
          <cell r="A340" t="str">
            <v>City of Colstrip</v>
          </cell>
          <cell r="B340" t="str">
            <v>024402</v>
          </cell>
          <cell r="C340" t="str">
            <v>014401</v>
          </cell>
        </row>
        <row r="341">
          <cell r="A341" t="str">
            <v>Town of Hot Springs</v>
          </cell>
          <cell r="B341" t="str">
            <v>024501</v>
          </cell>
          <cell r="C341" t="str">
            <v>014501</v>
          </cell>
        </row>
        <row r="342">
          <cell r="A342" t="str">
            <v>Town of Plains</v>
          </cell>
          <cell r="B342" t="str">
            <v>024502</v>
          </cell>
          <cell r="C342" t="str">
            <v>014501</v>
          </cell>
        </row>
        <row r="343">
          <cell r="A343" t="str">
            <v>City of Thompson Falls</v>
          </cell>
          <cell r="B343" t="str">
            <v>024503</v>
          </cell>
          <cell r="C343" t="str">
            <v>014501</v>
          </cell>
        </row>
        <row r="344">
          <cell r="A344" t="str">
            <v>Town of Medicine Lake</v>
          </cell>
          <cell r="B344" t="str">
            <v>024601</v>
          </cell>
          <cell r="C344" t="str">
            <v>014601</v>
          </cell>
        </row>
        <row r="345">
          <cell r="A345" t="str">
            <v>Town of Outlook</v>
          </cell>
          <cell r="B345" t="str">
            <v>024602</v>
          </cell>
          <cell r="C345" t="str">
            <v>014601</v>
          </cell>
        </row>
        <row r="346">
          <cell r="A346" t="str">
            <v>City of Plentywood</v>
          </cell>
          <cell r="B346" t="str">
            <v>024603</v>
          </cell>
          <cell r="C346" t="str">
            <v>014601</v>
          </cell>
        </row>
        <row r="347">
          <cell r="A347" t="str">
            <v>Town of Westby</v>
          </cell>
          <cell r="B347" t="str">
            <v>024604</v>
          </cell>
          <cell r="C347" t="str">
            <v>014601</v>
          </cell>
        </row>
        <row r="348">
          <cell r="A348" t="str">
            <v>Town of Walkerville</v>
          </cell>
          <cell r="B348" t="str">
            <v>024702</v>
          </cell>
          <cell r="C348" t="str">
            <v>014701</v>
          </cell>
        </row>
        <row r="349">
          <cell r="A349" t="str">
            <v>Town of Columbus</v>
          </cell>
          <cell r="B349" t="str">
            <v>024801</v>
          </cell>
          <cell r="C349" t="str">
            <v>014801</v>
          </cell>
        </row>
        <row r="350">
          <cell r="A350" t="str">
            <v>City of Big Timber</v>
          </cell>
          <cell r="B350" t="str">
            <v>024901</v>
          </cell>
          <cell r="C350" t="str">
            <v>014901</v>
          </cell>
        </row>
        <row r="351">
          <cell r="A351" t="str">
            <v>City of Choteau</v>
          </cell>
          <cell r="B351" t="str">
            <v>025001</v>
          </cell>
          <cell r="C351" t="str">
            <v>015001</v>
          </cell>
        </row>
        <row r="352">
          <cell r="A352" t="str">
            <v>Town of Dutton</v>
          </cell>
          <cell r="B352" t="str">
            <v>025002</v>
          </cell>
          <cell r="C352" t="str">
            <v>015001</v>
          </cell>
        </row>
        <row r="353">
          <cell r="A353" t="str">
            <v>Town of Fairfield</v>
          </cell>
          <cell r="B353" t="str">
            <v>025003</v>
          </cell>
          <cell r="C353" t="str">
            <v>015001</v>
          </cell>
        </row>
        <row r="354">
          <cell r="A354" t="str">
            <v>Town of Kevin</v>
          </cell>
          <cell r="B354" t="str">
            <v>025101</v>
          </cell>
          <cell r="C354" t="str">
            <v>015101</v>
          </cell>
        </row>
        <row r="355">
          <cell r="A355" t="str">
            <v>City of Shelby</v>
          </cell>
          <cell r="B355" t="str">
            <v>025102</v>
          </cell>
          <cell r="C355" t="str">
            <v>015101</v>
          </cell>
        </row>
        <row r="356">
          <cell r="A356" t="str">
            <v>Town of Sunburst</v>
          </cell>
          <cell r="B356" t="str">
            <v>025103</v>
          </cell>
          <cell r="C356" t="str">
            <v>015101</v>
          </cell>
        </row>
        <row r="357">
          <cell r="A357" t="str">
            <v>Town of Hysham</v>
          </cell>
          <cell r="B357" t="str">
            <v>025201</v>
          </cell>
          <cell r="C357" t="str">
            <v>015201</v>
          </cell>
        </row>
        <row r="358">
          <cell r="A358" t="str">
            <v>Town of Fort Peck</v>
          </cell>
          <cell r="B358" t="str">
            <v>025301</v>
          </cell>
          <cell r="C358" t="str">
            <v>015301</v>
          </cell>
        </row>
        <row r="359">
          <cell r="A359" t="str">
            <v>City of Glasgow</v>
          </cell>
          <cell r="B359" t="str">
            <v>025302</v>
          </cell>
          <cell r="C359" t="str">
            <v>015301</v>
          </cell>
        </row>
        <row r="360">
          <cell r="A360" t="str">
            <v>Town of Nashua</v>
          </cell>
          <cell r="B360" t="str">
            <v>025303</v>
          </cell>
          <cell r="C360" t="str">
            <v>015301</v>
          </cell>
        </row>
        <row r="361">
          <cell r="A361" t="str">
            <v>Town of Opheim</v>
          </cell>
          <cell r="B361" t="str">
            <v>025304</v>
          </cell>
          <cell r="C361" t="str">
            <v>015301</v>
          </cell>
        </row>
        <row r="362">
          <cell r="A362" t="str">
            <v>City of Harlowton</v>
          </cell>
          <cell r="B362" t="str">
            <v>025401</v>
          </cell>
          <cell r="C362" t="str">
            <v>015401</v>
          </cell>
        </row>
        <row r="363">
          <cell r="A363" t="str">
            <v>Town of Judith Gap</v>
          </cell>
          <cell r="B363" t="str">
            <v>025402</v>
          </cell>
          <cell r="C363" t="str">
            <v>015401</v>
          </cell>
        </row>
        <row r="364">
          <cell r="A364" t="str">
            <v>Town of Wibaux</v>
          </cell>
          <cell r="B364" t="str">
            <v>025501</v>
          </cell>
          <cell r="C364" t="str">
            <v>015501</v>
          </cell>
        </row>
        <row r="365">
          <cell r="A365" t="str">
            <v>City of Billings</v>
          </cell>
          <cell r="B365" t="str">
            <v>025601</v>
          </cell>
          <cell r="C365" t="str">
            <v>015601</v>
          </cell>
        </row>
        <row r="366">
          <cell r="A366" t="str">
            <v>Town of Broadview</v>
          </cell>
          <cell r="B366" t="str">
            <v>025602</v>
          </cell>
          <cell r="C366" t="str">
            <v>015601</v>
          </cell>
        </row>
        <row r="367">
          <cell r="A367" t="str">
            <v>City of Laurel</v>
          </cell>
          <cell r="B367" t="str">
            <v>025603</v>
          </cell>
          <cell r="C367" t="str">
            <v>015601</v>
          </cell>
        </row>
      </sheetData>
      <sheetData sheetId="93"/>
      <sheetData sheetId="94"/>
      <sheetData sheetId="95"/>
      <sheetData sheetId="9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COVER PAGE"/>
      <sheetName val="FILING FEE FORM"/>
      <sheetName val="TABLE OF CONTENTS"/>
      <sheetName val="INTROD. SECT. COVER"/>
      <sheetName val="LTR. OF TRANSMITTAL"/>
      <sheetName val="ELECTED OFFICIALS-SIGNATURE PG"/>
      <sheetName val="FIN. SECTION COVER"/>
      <sheetName val="MD&amp;A COVER"/>
      <sheetName val="BASIC FS COVER"/>
      <sheetName val="GW-STATEMENT NET POSITION(13)"/>
      <sheetName val="GW-STATEMENT OF ACTIVITIES(14)"/>
      <sheetName val="GOVERNMENTAL FUNDS - BS(15)"/>
      <sheetName val="GOVERMENTAL FUNDS-OPERATING(16)"/>
      <sheetName val="RECONCILIATION OF OPERATING(17)"/>
      <sheetName val="NET POSITION-PROPRIETARY(18)"/>
      <sheetName val="CHANGE NET POSITION-PROP.(19)"/>
      <sheetName val="ST. OF CASH FLOWS-PROP.(20)"/>
      <sheetName val="NET POSITION-FIDUCIARY(21)"/>
      <sheetName val="CHANGE NET POSITION-FIDUC(22)"/>
      <sheetName val="NOTE TO FIN ST (23)"/>
      <sheetName val="NOTES TO FIN ST (24)"/>
      <sheetName val="NOTES TO FIN ST (25)"/>
      <sheetName val="NOTES TO FIN ST (26)"/>
      <sheetName val="NOTES TO FIN ST (27)"/>
      <sheetName val="NOTES TO FIN ST (28)"/>
      <sheetName val="NOTES TO FIN ST (29)"/>
      <sheetName val="NOTES TO FIN ST (30)"/>
      <sheetName val="NOTES TO FIN ST (31)"/>
      <sheetName val="NOTES TO FIN ST (32)"/>
      <sheetName val="NOTES TO FIN ST (32-B)"/>
      <sheetName val="NOTES TO FIN ST (33A)"/>
      <sheetName val="NOTES TO FIN ST (33B)"/>
      <sheetName val="NOTES TO FIN ST (33C) GASB96"/>
      <sheetName val="NOTES TO FIN ST (34A)"/>
      <sheetName val="NOTES TO FIN ST (34B)"/>
      <sheetName val="NOTES TO FIN ST (35) - AMM"/>
      <sheetName val="NOTES TO FIN ST (35) -ACT"/>
      <sheetName val="NOTES TO FIN ST (36)"/>
      <sheetName val="NOTES TO FIN ST (37)"/>
      <sheetName val="NOTES TO FIN ST (38)"/>
      <sheetName val="NOTES TO FIN ST (39)"/>
      <sheetName val="NOTES TO FIN ST (40)"/>
      <sheetName val="NOTE TO FIN ST (41)"/>
      <sheetName val="NOTE TO FIN ST (42)"/>
      <sheetName val="NOTES TO FIN ST (43)"/>
      <sheetName val="NOTES TO FIN ST (44) "/>
      <sheetName val="NOTES TO FIN ST (45A)"/>
      <sheetName val="NOTES TO FIN ST (45B)"/>
      <sheetName val="NOTE TO FIN ST (46)"/>
      <sheetName val="NOTES TO FIN ST (47)"/>
      <sheetName val="RSI COVER"/>
      <sheetName val="GENERAL FUND-OPERATING(48-53)"/>
      <sheetName val="OPER-MAJOR SP. REVENUE(54-56)"/>
      <sheetName val="OPER.-MAJOR SP. REV. (B)(57-59)"/>
      <sheetName val="RSI-OPEB (60)"/>
      <sheetName val="RSI-PERS (61-A)"/>
      <sheetName val="RSI-FURS (61-B)"/>
      <sheetName val="RSI-MPORS (61-C)"/>
      <sheetName val="RSI-SRS (61-D)"/>
      <sheetName val="RSI-TRS (61-E)"/>
      <sheetName val="RSI-FDRA&amp;GASB78 (62)"/>
      <sheetName val="OTHER SUPP. INFO. COVER"/>
      <sheetName val="BS-NONMAJOR SP. REVENUE(63-64) "/>
      <sheetName val="OPER.-NONMAJOR SP. REVENUE(65)"/>
      <sheetName val="OPER.-NONMAJOR SP. REVE (B)(66)"/>
      <sheetName val="BS-NONMAJOR DEBT SERVICE(67-68)"/>
      <sheetName val="OPER.-NONMAJOR DEBT SER.(69-70)"/>
      <sheetName val="BS-NONMAJOR CAP. PROJ.(71-72)"/>
      <sheetName val="OPER.-NONMAJOR CAP. PROJ(73-74)"/>
      <sheetName val="BS-PERMANENT FUNDS(75-76)"/>
      <sheetName val="OPER.-PERMANENT FUNDS(77-78)"/>
      <sheetName val="NET POSIT-NONMAJOR ENTERPR(79)"/>
      <sheetName val="CHG. IN NP-NONMAJOR ENTERPR(80)"/>
      <sheetName val="NONMAJOR ENTERPR. CASH FLOW(81)"/>
      <sheetName val="COMB. NET POS-IN. SER.(82)"/>
      <sheetName val="COMB. CHGE IN NP IN. SERV.(83)"/>
      <sheetName val="ST. OF CASH FLOWS-INT.SER.(84)"/>
      <sheetName val="FED.-ST. INTERGOVERNMENTAL(85)"/>
      <sheetName val="SCHEDULE OF REC. &amp; DISB."/>
      <sheetName val="CASH RECONCILIATION(89)"/>
      <sheetName val="GEN. INFO.  SECT. COVER"/>
      <sheetName val="GENERAL INFORMATION(90)"/>
      <sheetName val="Worksheets"/>
      <sheetName val="BS Conversion"/>
      <sheetName val="OP Conversion"/>
      <sheetName val="Revenue Analysis"/>
      <sheetName val="GOV CAP ASSETS-9000(GCAAG)"/>
      <sheetName val="GOV DEBT-9500(GLTDAG)"/>
      <sheetName val="Depr.-General"/>
      <sheetName val="Depr.-Water Enterprise"/>
      <sheetName val="Depr.-Sewer Enterprise"/>
      <sheetName val="Depr.-Solid Waste Enterprise"/>
      <sheetName val="Compensated Absences"/>
      <sheetName val="Balance Check Page"/>
      <sheetName val="DLL Balance Check"/>
      <sheetName val="LedgerLoad Assist"/>
      <sheetName val="Ledger Load Template LGSvcs TEM"/>
      <sheetName val="Update Log"/>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ow r="1">
          <cell r="A1" t="str">
            <v>LOCAL GOVERNMENT NAME:</v>
          </cell>
        </row>
      </sheetData>
      <sheetData sheetId="30" refreshError="1"/>
      <sheetData sheetId="31" refreshError="1"/>
      <sheetData sheetId="32" refreshError="1"/>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ow r="7">
          <cell r="A7" t="str">
            <v>Fiscal year ending June 30, 2013</v>
          </cell>
          <cell r="B7">
            <v>2013</v>
          </cell>
        </row>
        <row r="8">
          <cell r="A8" t="str">
            <v>Fiscal year ending June 30, 2014</v>
          </cell>
          <cell r="B8">
            <v>2014</v>
          </cell>
        </row>
        <row r="9">
          <cell r="A9" t="str">
            <v>Fiscal year ending June 30, 2015</v>
          </cell>
          <cell r="B9">
            <v>2015</v>
          </cell>
        </row>
        <row r="10">
          <cell r="A10" t="str">
            <v>Fiscal year ending June 30, 2016</v>
          </cell>
          <cell r="B10">
            <v>2016</v>
          </cell>
        </row>
        <row r="11">
          <cell r="A11" t="str">
            <v>Fiscal year ending June 30, 2017</v>
          </cell>
          <cell r="B11">
            <v>2017</v>
          </cell>
        </row>
        <row r="12">
          <cell r="A12" t="str">
            <v>Fiscal year ending June 30, 2018</v>
          </cell>
          <cell r="B12">
            <v>2018</v>
          </cell>
        </row>
        <row r="13">
          <cell r="A13" t="str">
            <v>Fiscal year ending June 30, 2019</v>
          </cell>
          <cell r="B13">
            <v>2019</v>
          </cell>
        </row>
        <row r="14">
          <cell r="A14" t="str">
            <v>Fiscal year ending June 30, 2020</v>
          </cell>
          <cell r="B14">
            <v>2020</v>
          </cell>
        </row>
        <row r="15">
          <cell r="A15" t="str">
            <v>Fiscal year ending June 30, 2021</v>
          </cell>
          <cell r="B15">
            <v>2021</v>
          </cell>
        </row>
        <row r="16">
          <cell r="A16" t="str">
            <v>Fiscal year ending June 30, 2022</v>
          </cell>
          <cell r="B16">
            <v>2022</v>
          </cell>
        </row>
        <row r="17">
          <cell r="A17" t="str">
            <v>Fiscal year ending June 30, 2023</v>
          </cell>
          <cell r="B17">
            <v>2023</v>
          </cell>
        </row>
        <row r="18">
          <cell r="A18" t="str">
            <v>Fiscal year ending June 30, 2024</v>
          </cell>
          <cell r="B18">
            <v>2024</v>
          </cell>
        </row>
        <row r="19">
          <cell r="A19" t="str">
            <v>Fiscal year ending June 30, 2025</v>
          </cell>
          <cell r="B19">
            <v>2025</v>
          </cell>
        </row>
        <row r="20">
          <cell r="A20" t="str">
            <v>Fiscal year ending June 30, 2026</v>
          </cell>
          <cell r="B20">
            <v>2026</v>
          </cell>
        </row>
        <row r="21">
          <cell r="A21" t="str">
            <v>Fiscal year ending June 30, 2027</v>
          </cell>
          <cell r="B21">
            <v>2027</v>
          </cell>
        </row>
        <row r="22">
          <cell r="A22" t="str">
            <v>Fiscal year ending June 30, 2028</v>
          </cell>
          <cell r="B22">
            <v>2028</v>
          </cell>
        </row>
        <row r="23">
          <cell r="A23" t="str">
            <v>Fiscal year ending June 30, 2029</v>
          </cell>
          <cell r="B23">
            <v>2029</v>
          </cell>
        </row>
        <row r="24">
          <cell r="A24" t="str">
            <v>Fiscal year ending June 30, 2030</v>
          </cell>
          <cell r="B24">
            <v>2030</v>
          </cell>
        </row>
        <row r="25">
          <cell r="A25" t="str">
            <v>Fiscal year ending June 30, 2031</v>
          </cell>
          <cell r="B25">
            <v>2031</v>
          </cell>
        </row>
        <row r="26">
          <cell r="A26" t="str">
            <v>Fiscal year ending June 30, 2032</v>
          </cell>
          <cell r="B26">
            <v>2032</v>
          </cell>
        </row>
        <row r="27">
          <cell r="A27" t="str">
            <v>Fiscal year ending June 30, 2033</v>
          </cell>
          <cell r="B27">
            <v>2033</v>
          </cell>
        </row>
        <row r="28">
          <cell r="A28" t="str">
            <v>Fiscal year ending June 30, 2034</v>
          </cell>
          <cell r="B28">
            <v>2034</v>
          </cell>
        </row>
        <row r="29">
          <cell r="A29" t="str">
            <v>Fiscal year ending June 30, 2035</v>
          </cell>
          <cell r="B29">
            <v>2035</v>
          </cell>
        </row>
        <row r="30">
          <cell r="A30" t="str">
            <v>Fiscal year ending June 30, 2036</v>
          </cell>
          <cell r="B30">
            <v>2036</v>
          </cell>
        </row>
        <row r="31">
          <cell r="A31" t="str">
            <v>Fiscal year ending June 30, 2037</v>
          </cell>
          <cell r="B31">
            <v>2037</v>
          </cell>
        </row>
        <row r="32">
          <cell r="A32" t="str">
            <v>Fiscal year ending June 30, 2038</v>
          </cell>
          <cell r="B32">
            <v>2038</v>
          </cell>
        </row>
        <row r="33">
          <cell r="A33" t="str">
            <v>Fiscal year ending June 30, 2039</v>
          </cell>
          <cell r="B33">
            <v>2039</v>
          </cell>
        </row>
        <row r="38">
          <cell r="A38" t="str">
            <v>Fund #2000</v>
          </cell>
          <cell r="B38">
            <v>2000</v>
          </cell>
        </row>
        <row r="39">
          <cell r="A39" t="str">
            <v>Fund #3000</v>
          </cell>
          <cell r="B39">
            <v>3000</v>
          </cell>
        </row>
        <row r="40">
          <cell r="A40" t="str">
            <v>Fund #4000</v>
          </cell>
          <cell r="B40">
            <v>4000</v>
          </cell>
        </row>
        <row r="41">
          <cell r="A41" t="str">
            <v>Fund #8000</v>
          </cell>
          <cell r="B41">
            <v>8000</v>
          </cell>
        </row>
        <row r="186">
          <cell r="A186" t="str">
            <v>ANACONDA-DEER LODGE COUNTY</v>
          </cell>
          <cell r="B186" t="str">
            <v>011201</v>
          </cell>
          <cell r="C186" t="str">
            <v>011201</v>
          </cell>
        </row>
        <row r="187">
          <cell r="A187" t="str">
            <v>BEAVERHEAD COUNTY</v>
          </cell>
          <cell r="B187" t="str">
            <v>010101</v>
          </cell>
          <cell r="C187" t="str">
            <v>010101</v>
          </cell>
        </row>
        <row r="188">
          <cell r="A188" t="str">
            <v>BIG HORN COUNTY</v>
          </cell>
          <cell r="B188" t="str">
            <v>010201</v>
          </cell>
          <cell r="C188" t="str">
            <v>010201</v>
          </cell>
        </row>
        <row r="189">
          <cell r="A189" t="str">
            <v>BLAINE COUNTY</v>
          </cell>
          <cell r="B189" t="str">
            <v>010301</v>
          </cell>
          <cell r="C189" t="str">
            <v>010301</v>
          </cell>
        </row>
        <row r="190">
          <cell r="A190" t="str">
            <v>BROADWATER COUNTY</v>
          </cell>
          <cell r="B190" t="str">
            <v>010401</v>
          </cell>
          <cell r="C190" t="str">
            <v>010401</v>
          </cell>
        </row>
        <row r="191">
          <cell r="A191" t="str">
            <v>CARBON COUNTY</v>
          </cell>
          <cell r="B191" t="str">
            <v>010501</v>
          </cell>
          <cell r="C191" t="str">
            <v>010501</v>
          </cell>
        </row>
        <row r="192">
          <cell r="A192" t="str">
            <v>CARTER COUNTY</v>
          </cell>
          <cell r="B192" t="str">
            <v>010601</v>
          </cell>
          <cell r="C192" t="str">
            <v>010601</v>
          </cell>
        </row>
        <row r="193">
          <cell r="A193" t="str">
            <v>CASCADE COUNTY</v>
          </cell>
          <cell r="B193" t="str">
            <v>010701</v>
          </cell>
          <cell r="C193" t="str">
            <v>010701</v>
          </cell>
        </row>
        <row r="194">
          <cell r="A194" t="str">
            <v>CHOUTEAU COUNTY</v>
          </cell>
          <cell r="B194" t="str">
            <v>010801</v>
          </cell>
          <cell r="C194" t="str">
            <v>010801</v>
          </cell>
        </row>
        <row r="195">
          <cell r="A195" t="str">
            <v>CITY &amp; COUNTY/BUTTE-SILVER BOW</v>
          </cell>
          <cell r="B195" t="str">
            <v>014701</v>
          </cell>
          <cell r="C195" t="str">
            <v>014701</v>
          </cell>
        </row>
        <row r="196">
          <cell r="A196" t="str">
            <v>CITY OF BAKER</v>
          </cell>
          <cell r="B196" t="str">
            <v>021301</v>
          </cell>
          <cell r="C196" t="str">
            <v>011301</v>
          </cell>
        </row>
        <row r="197">
          <cell r="A197" t="str">
            <v>CITY OF BELGRADE</v>
          </cell>
          <cell r="B197" t="str">
            <v>021601</v>
          </cell>
          <cell r="C197" t="str">
            <v>011601</v>
          </cell>
        </row>
        <row r="198">
          <cell r="A198" t="str">
            <v>CITY OF BIG TIMBER</v>
          </cell>
          <cell r="B198" t="str">
            <v>024901</v>
          </cell>
          <cell r="C198" t="str">
            <v>014901</v>
          </cell>
        </row>
        <row r="199">
          <cell r="A199" t="str">
            <v>CITY OF BILLINGS</v>
          </cell>
          <cell r="B199" t="str">
            <v>025601</v>
          </cell>
          <cell r="C199" t="str">
            <v>015601</v>
          </cell>
        </row>
        <row r="200">
          <cell r="A200" t="str">
            <v>CITY OF BOULDER</v>
          </cell>
          <cell r="B200" t="str">
            <v>022201</v>
          </cell>
          <cell r="C200" t="str">
            <v>012201</v>
          </cell>
        </row>
        <row r="201">
          <cell r="A201" t="str">
            <v>CITY OF BOZEMAN</v>
          </cell>
          <cell r="B201" t="str">
            <v>021602</v>
          </cell>
          <cell r="C201" t="str">
            <v>011601</v>
          </cell>
        </row>
        <row r="202">
          <cell r="A202" t="str">
            <v>CITY OF CHINOOK</v>
          </cell>
          <cell r="B202" t="str">
            <v>020301</v>
          </cell>
          <cell r="C202" t="str">
            <v>010301</v>
          </cell>
        </row>
        <row r="203">
          <cell r="A203" t="str">
            <v>CITY OF CHOTEAU</v>
          </cell>
          <cell r="B203" t="str">
            <v>025001</v>
          </cell>
          <cell r="C203" t="str">
            <v>015001</v>
          </cell>
        </row>
        <row r="204">
          <cell r="A204" t="str">
            <v>CITY OF COLSTRIP</v>
          </cell>
          <cell r="B204" t="str">
            <v>024402</v>
          </cell>
          <cell r="C204" t="str">
            <v>014401</v>
          </cell>
        </row>
        <row r="205">
          <cell r="A205" t="str">
            <v>CITY OF COLUMBIA FALLS</v>
          </cell>
          <cell r="B205" t="str">
            <v>021501</v>
          </cell>
          <cell r="C205" t="str">
            <v>011501</v>
          </cell>
        </row>
        <row r="206">
          <cell r="A206" t="str">
            <v>CITY OF CONRAD</v>
          </cell>
          <cell r="B206" t="str">
            <v>023701</v>
          </cell>
          <cell r="C206" t="str">
            <v>013701</v>
          </cell>
        </row>
        <row r="207">
          <cell r="A207" t="str">
            <v>CITY OF CUT BANK</v>
          </cell>
          <cell r="B207" t="str">
            <v>021802</v>
          </cell>
          <cell r="C207" t="str">
            <v>011801</v>
          </cell>
        </row>
        <row r="208">
          <cell r="A208" t="str">
            <v>CITY OF DEER LODGE</v>
          </cell>
          <cell r="B208" t="str">
            <v>023901</v>
          </cell>
          <cell r="C208" t="str">
            <v>013901</v>
          </cell>
        </row>
        <row r="209">
          <cell r="A209" t="str">
            <v>CITY OF DILLON</v>
          </cell>
          <cell r="B209" t="str">
            <v>020101</v>
          </cell>
          <cell r="C209" t="str">
            <v>010101</v>
          </cell>
        </row>
        <row r="210">
          <cell r="A210" t="str">
            <v>CITY OF EAST HELENA</v>
          </cell>
          <cell r="B210" t="str">
            <v>022501</v>
          </cell>
          <cell r="C210" t="str">
            <v>012501</v>
          </cell>
        </row>
        <row r="211">
          <cell r="A211" t="str">
            <v>CITY OF FORSYTH</v>
          </cell>
          <cell r="B211" t="str">
            <v>024401</v>
          </cell>
          <cell r="C211" t="str">
            <v>014401</v>
          </cell>
        </row>
        <row r="212">
          <cell r="A212" t="str">
            <v>CITY OF FORT BENTON</v>
          </cell>
          <cell r="B212" t="str">
            <v>020802</v>
          </cell>
          <cell r="C212" t="str">
            <v>010801</v>
          </cell>
        </row>
        <row r="213">
          <cell r="A213" t="str">
            <v>CITY OF GLASGOW</v>
          </cell>
          <cell r="B213" t="str">
            <v>025302</v>
          </cell>
          <cell r="C213" t="str">
            <v>015301</v>
          </cell>
        </row>
        <row r="214">
          <cell r="A214" t="str">
            <v>CITY OF GLENDIVE</v>
          </cell>
          <cell r="B214" t="str">
            <v>021101</v>
          </cell>
          <cell r="C214" t="str">
            <v>011101</v>
          </cell>
        </row>
        <row r="215">
          <cell r="A215" t="str">
            <v>CITY OF GREAT FALLS</v>
          </cell>
          <cell r="B215" t="str">
            <v>020703</v>
          </cell>
          <cell r="C215" t="str">
            <v>010701</v>
          </cell>
        </row>
        <row r="216">
          <cell r="A216" t="str">
            <v>CITY OF HAMILTON</v>
          </cell>
          <cell r="B216" t="str">
            <v>024102</v>
          </cell>
          <cell r="C216" t="str">
            <v>014101</v>
          </cell>
        </row>
        <row r="217">
          <cell r="A217" t="str">
            <v>CITY OF HARDIN</v>
          </cell>
          <cell r="B217" t="str">
            <v>020201</v>
          </cell>
          <cell r="C217" t="str">
            <v>010201</v>
          </cell>
        </row>
        <row r="218">
          <cell r="A218" t="str">
            <v>CITY OF HARLEM</v>
          </cell>
          <cell r="B218" t="str">
            <v>020302</v>
          </cell>
          <cell r="C218" t="str">
            <v>010301</v>
          </cell>
        </row>
        <row r="219">
          <cell r="A219" t="str">
            <v>CITY OF HARLOWTON</v>
          </cell>
          <cell r="B219" t="str">
            <v>025401</v>
          </cell>
          <cell r="C219" t="str">
            <v>015401</v>
          </cell>
        </row>
        <row r="220">
          <cell r="A220" t="str">
            <v>CITY OF HAVRE</v>
          </cell>
          <cell r="B220" t="str">
            <v>022101</v>
          </cell>
          <cell r="C220" t="str">
            <v>012101</v>
          </cell>
        </row>
        <row r="221">
          <cell r="A221" t="str">
            <v>CITY OF HELENA</v>
          </cell>
          <cell r="B221" t="str">
            <v>022502</v>
          </cell>
          <cell r="C221" t="str">
            <v>012501</v>
          </cell>
        </row>
        <row r="222">
          <cell r="A222" t="str">
            <v>CITY OF KALISPELL</v>
          </cell>
          <cell r="B222" t="str">
            <v>021502</v>
          </cell>
          <cell r="C222" t="str">
            <v>011501</v>
          </cell>
        </row>
        <row r="223">
          <cell r="A223" t="str">
            <v>CITY OF LAUREL</v>
          </cell>
          <cell r="B223" t="str">
            <v>025603</v>
          </cell>
          <cell r="C223" t="str">
            <v>015601</v>
          </cell>
        </row>
        <row r="224">
          <cell r="A224" t="str">
            <v>CITY OF LEWISTOWN</v>
          </cell>
          <cell r="B224" t="str">
            <v>021403</v>
          </cell>
          <cell r="C224" t="str">
            <v>011401</v>
          </cell>
        </row>
        <row r="225">
          <cell r="A225" t="str">
            <v>CITY OF LIBBY</v>
          </cell>
          <cell r="B225" t="str">
            <v>022702</v>
          </cell>
          <cell r="C225" t="str">
            <v>012701</v>
          </cell>
        </row>
        <row r="226">
          <cell r="A226" t="str">
            <v>CITY OF LIVINGSTON</v>
          </cell>
          <cell r="B226" t="str">
            <v>023402</v>
          </cell>
          <cell r="C226" t="str">
            <v>013401</v>
          </cell>
        </row>
        <row r="227">
          <cell r="A227" t="str">
            <v>CITY OF MALTA</v>
          </cell>
          <cell r="B227" t="str">
            <v>023602</v>
          </cell>
          <cell r="C227" t="str">
            <v>013601</v>
          </cell>
        </row>
        <row r="228">
          <cell r="A228" t="str">
            <v>CITY OF MILES CITY</v>
          </cell>
          <cell r="B228" t="str">
            <v>020902</v>
          </cell>
          <cell r="C228" t="str">
            <v>010901</v>
          </cell>
        </row>
        <row r="229">
          <cell r="A229" t="str">
            <v>CITY OF MISSOULA</v>
          </cell>
          <cell r="B229" t="str">
            <v>023201</v>
          </cell>
          <cell r="C229" t="str">
            <v>013201</v>
          </cell>
        </row>
        <row r="230">
          <cell r="A230" t="str">
            <v>CITY OF PLENTYWOOD</v>
          </cell>
          <cell r="B230" t="str">
            <v>024603</v>
          </cell>
          <cell r="C230" t="str">
            <v>014601</v>
          </cell>
        </row>
        <row r="231">
          <cell r="A231" t="str">
            <v>CITY OF POLSON</v>
          </cell>
          <cell r="B231" t="str">
            <v>022401</v>
          </cell>
          <cell r="C231" t="str">
            <v>012401</v>
          </cell>
        </row>
        <row r="232">
          <cell r="A232" t="str">
            <v>CITY OF POPLAR</v>
          </cell>
          <cell r="B232" t="str">
            <v>024305</v>
          </cell>
          <cell r="C232" t="str">
            <v>014301</v>
          </cell>
        </row>
        <row r="233">
          <cell r="A233" t="str">
            <v>CITY OF RED LODGE</v>
          </cell>
          <cell r="B233" t="str">
            <v>020505</v>
          </cell>
          <cell r="C233" t="str">
            <v>010501</v>
          </cell>
        </row>
        <row r="234">
          <cell r="A234" t="str">
            <v>CITY OF RONAN</v>
          </cell>
          <cell r="B234" t="str">
            <v>022402</v>
          </cell>
          <cell r="C234" t="str">
            <v>012401</v>
          </cell>
        </row>
        <row r="235">
          <cell r="A235" t="str">
            <v>CITY OF ROUNDUP</v>
          </cell>
          <cell r="B235" t="str">
            <v>023302</v>
          </cell>
          <cell r="C235" t="str">
            <v>013301</v>
          </cell>
        </row>
        <row r="236">
          <cell r="A236" t="str">
            <v>CITY OF SCOBEY</v>
          </cell>
          <cell r="B236" t="str">
            <v>021002</v>
          </cell>
          <cell r="C236" t="str">
            <v>011001</v>
          </cell>
        </row>
        <row r="237">
          <cell r="A237" t="str">
            <v>CITY OF SHELBY</v>
          </cell>
          <cell r="B237" t="str">
            <v>025102</v>
          </cell>
          <cell r="C237" t="str">
            <v>015101</v>
          </cell>
        </row>
        <row r="238">
          <cell r="A238" t="str">
            <v>CITY OF SIDNEY</v>
          </cell>
          <cell r="B238" t="str">
            <v>024202</v>
          </cell>
          <cell r="C238" t="str">
            <v>014201</v>
          </cell>
        </row>
        <row r="239">
          <cell r="A239" t="str">
            <v>CITY OF THOMPSON FALLS</v>
          </cell>
          <cell r="B239" t="str">
            <v>024503</v>
          </cell>
          <cell r="C239" t="str">
            <v>014501</v>
          </cell>
        </row>
        <row r="240">
          <cell r="A240" t="str">
            <v>CITY OF THREE FORKS</v>
          </cell>
          <cell r="B240" t="str">
            <v>021604</v>
          </cell>
          <cell r="C240" t="str">
            <v>011601</v>
          </cell>
        </row>
        <row r="241">
          <cell r="A241" t="str">
            <v>CITY OF TOWNSEND</v>
          </cell>
          <cell r="B241" t="str">
            <v>020401</v>
          </cell>
          <cell r="C241" t="str">
            <v>010401</v>
          </cell>
        </row>
        <row r="242">
          <cell r="A242" t="str">
            <v>CITY OF TROY</v>
          </cell>
          <cell r="B242" t="str">
            <v>022704</v>
          </cell>
          <cell r="C242" t="str">
            <v>012701</v>
          </cell>
        </row>
        <row r="243">
          <cell r="A243" t="str">
            <v>CITY OF WHITE SULPHUR SPRINGS</v>
          </cell>
          <cell r="B243" t="str">
            <v>023001</v>
          </cell>
          <cell r="C243" t="str">
            <v>013001</v>
          </cell>
        </row>
        <row r="244">
          <cell r="A244" t="str">
            <v>CITY OF WHITEFISH</v>
          </cell>
          <cell r="B244" t="str">
            <v>021503</v>
          </cell>
          <cell r="C244" t="str">
            <v>011501</v>
          </cell>
        </row>
        <row r="245">
          <cell r="A245" t="str">
            <v>CITY OF WOLF POINT</v>
          </cell>
          <cell r="B245" t="str">
            <v>024306</v>
          </cell>
          <cell r="C245" t="str">
            <v>014301</v>
          </cell>
        </row>
        <row r="246">
          <cell r="A246" t="str">
            <v>CUSTER COUNTY</v>
          </cell>
          <cell r="B246" t="str">
            <v>010901</v>
          </cell>
          <cell r="C246" t="str">
            <v>010901</v>
          </cell>
        </row>
        <row r="247">
          <cell r="A247" t="str">
            <v>DANIELS COUNTY</v>
          </cell>
          <cell r="B247" t="str">
            <v>011001</v>
          </cell>
          <cell r="C247" t="str">
            <v>011001</v>
          </cell>
        </row>
        <row r="248">
          <cell r="A248" t="str">
            <v>DAWSON COUNTY</v>
          </cell>
          <cell r="B248" t="str">
            <v>011101</v>
          </cell>
          <cell r="C248" t="str">
            <v>011101</v>
          </cell>
        </row>
        <row r="249">
          <cell r="A249" t="str">
            <v>FALLON COUNTY</v>
          </cell>
          <cell r="B249" t="str">
            <v>011301</v>
          </cell>
          <cell r="C249" t="str">
            <v>011301</v>
          </cell>
        </row>
        <row r="250">
          <cell r="A250" t="str">
            <v>FERGUS COUNTY</v>
          </cell>
          <cell r="B250" t="str">
            <v>011401</v>
          </cell>
          <cell r="C250" t="str">
            <v>011401</v>
          </cell>
        </row>
        <row r="251">
          <cell r="A251" t="str">
            <v>FLATHEAD COUNTY</v>
          </cell>
          <cell r="B251" t="str">
            <v>011501</v>
          </cell>
          <cell r="C251" t="str">
            <v>011501</v>
          </cell>
        </row>
        <row r="252">
          <cell r="A252" t="str">
            <v>GALLATIN COUNTY</v>
          </cell>
          <cell r="B252" t="str">
            <v>011601</v>
          </cell>
          <cell r="C252" t="str">
            <v>011601</v>
          </cell>
        </row>
        <row r="253">
          <cell r="A253" t="str">
            <v>GARFIELD COUNTY</v>
          </cell>
          <cell r="B253" t="str">
            <v>011701</v>
          </cell>
          <cell r="C253" t="str">
            <v>011701</v>
          </cell>
        </row>
        <row r="254">
          <cell r="A254" t="str">
            <v>GLACIER COUNTY</v>
          </cell>
          <cell r="B254" t="str">
            <v>011801</v>
          </cell>
          <cell r="C254" t="str">
            <v>011801</v>
          </cell>
        </row>
        <row r="255">
          <cell r="A255" t="str">
            <v>GOLDEN VALLEY COUNTY</v>
          </cell>
          <cell r="B255" t="str">
            <v>011901</v>
          </cell>
          <cell r="C255" t="str">
            <v>011901</v>
          </cell>
        </row>
        <row r="256">
          <cell r="A256" t="str">
            <v>GRANITE COUNTY</v>
          </cell>
          <cell r="B256" t="str">
            <v>012001</v>
          </cell>
          <cell r="C256" t="str">
            <v>012001</v>
          </cell>
        </row>
        <row r="257">
          <cell r="A257" t="str">
            <v>HILL COUNTY</v>
          </cell>
          <cell r="B257" t="str">
            <v>012101</v>
          </cell>
          <cell r="C257" t="str">
            <v>012101</v>
          </cell>
        </row>
        <row r="258">
          <cell r="A258" t="str">
            <v>JEFFERSON COUNTY</v>
          </cell>
          <cell r="B258" t="str">
            <v>012201</v>
          </cell>
          <cell r="C258" t="str">
            <v>012201</v>
          </cell>
        </row>
        <row r="259">
          <cell r="A259" t="str">
            <v>JUDITH BASIN COUNTY</v>
          </cell>
          <cell r="B259" t="str">
            <v>012301</v>
          </cell>
          <cell r="C259" t="str">
            <v>012301</v>
          </cell>
        </row>
        <row r="260">
          <cell r="A260" t="str">
            <v>LAKE COUNTY</v>
          </cell>
          <cell r="B260" t="str">
            <v>012401</v>
          </cell>
          <cell r="C260" t="str">
            <v>012401</v>
          </cell>
        </row>
        <row r="261">
          <cell r="A261" t="str">
            <v>LEWIS AND CLARK COUNTY</v>
          </cell>
          <cell r="B261" t="str">
            <v>012501</v>
          </cell>
          <cell r="C261" t="str">
            <v>012501</v>
          </cell>
        </row>
        <row r="262">
          <cell r="A262" t="str">
            <v>LIBERTY COUNTY</v>
          </cell>
          <cell r="B262" t="str">
            <v>012601</v>
          </cell>
          <cell r="C262" t="str">
            <v>012601</v>
          </cell>
        </row>
        <row r="263">
          <cell r="A263" t="str">
            <v>LINCOLN COUNTY</v>
          </cell>
          <cell r="B263" t="str">
            <v>012701</v>
          </cell>
          <cell r="C263" t="str">
            <v>012701</v>
          </cell>
        </row>
        <row r="264">
          <cell r="A264" t="str">
            <v>MADISON COUNTY</v>
          </cell>
          <cell r="B264" t="str">
            <v>012801</v>
          </cell>
          <cell r="C264" t="str">
            <v>012801</v>
          </cell>
        </row>
        <row r="265">
          <cell r="A265" t="str">
            <v>MCCONE COUNTY</v>
          </cell>
          <cell r="B265" t="str">
            <v>012901</v>
          </cell>
          <cell r="C265" t="str">
            <v>012901</v>
          </cell>
        </row>
        <row r="266">
          <cell r="A266" t="str">
            <v>MEAGHER COUNTY</v>
          </cell>
          <cell r="B266" t="str">
            <v>013001</v>
          </cell>
          <cell r="C266" t="str">
            <v>013001</v>
          </cell>
        </row>
        <row r="267">
          <cell r="A267" t="str">
            <v>MINERAL COUNTY</v>
          </cell>
          <cell r="B267" t="str">
            <v>013101</v>
          </cell>
          <cell r="C267" t="str">
            <v>013101</v>
          </cell>
        </row>
        <row r="268">
          <cell r="A268" t="str">
            <v>MISSOULA COUNTY</v>
          </cell>
          <cell r="B268" t="str">
            <v>013201</v>
          </cell>
          <cell r="C268" t="str">
            <v>013201</v>
          </cell>
        </row>
        <row r="269">
          <cell r="A269" t="str">
            <v>MUSSELSHELL COUNTY</v>
          </cell>
          <cell r="B269" t="str">
            <v>013301</v>
          </cell>
          <cell r="C269" t="str">
            <v>013301</v>
          </cell>
        </row>
        <row r="270">
          <cell r="A270" t="str">
            <v>PARK COUNTY</v>
          </cell>
          <cell r="B270" t="str">
            <v>013401</v>
          </cell>
          <cell r="C270" t="str">
            <v>013401</v>
          </cell>
        </row>
        <row r="271">
          <cell r="A271" t="str">
            <v>PETROLEUM COUNTY</v>
          </cell>
          <cell r="B271" t="str">
            <v>013501</v>
          </cell>
          <cell r="C271" t="str">
            <v>013501</v>
          </cell>
        </row>
        <row r="272">
          <cell r="A272" t="str">
            <v>PHILLIPS COUNTY</v>
          </cell>
          <cell r="B272" t="str">
            <v>013601</v>
          </cell>
          <cell r="C272" t="str">
            <v>013601</v>
          </cell>
        </row>
        <row r="273">
          <cell r="A273" t="str">
            <v>PONDERA COUNTY</v>
          </cell>
          <cell r="B273" t="str">
            <v>013701</v>
          </cell>
          <cell r="C273" t="str">
            <v>013701</v>
          </cell>
        </row>
        <row r="274">
          <cell r="A274" t="str">
            <v>POWDER RIVER COUNTY</v>
          </cell>
          <cell r="B274" t="str">
            <v>013801</v>
          </cell>
          <cell r="C274" t="str">
            <v>013801</v>
          </cell>
        </row>
        <row r="275">
          <cell r="A275" t="str">
            <v>POWELL COUNTY</v>
          </cell>
          <cell r="B275" t="str">
            <v>013901</v>
          </cell>
          <cell r="C275" t="str">
            <v>013901</v>
          </cell>
        </row>
        <row r="276">
          <cell r="A276" t="str">
            <v>PRAIRIE COUNTY</v>
          </cell>
          <cell r="B276" t="str">
            <v>014001</v>
          </cell>
          <cell r="C276" t="str">
            <v>014001</v>
          </cell>
        </row>
        <row r="277">
          <cell r="A277" t="str">
            <v>RAVALLI COUNTY</v>
          </cell>
          <cell r="B277" t="str">
            <v>014101</v>
          </cell>
          <cell r="C277" t="str">
            <v>014101</v>
          </cell>
        </row>
        <row r="278">
          <cell r="A278" t="str">
            <v>RICHLAND COUNTY</v>
          </cell>
          <cell r="B278" t="str">
            <v>014201</v>
          </cell>
          <cell r="C278" t="str">
            <v>014201</v>
          </cell>
        </row>
        <row r="279">
          <cell r="A279" t="str">
            <v>ROOSEVELT COUNTY</v>
          </cell>
          <cell r="B279" t="str">
            <v>014301</v>
          </cell>
          <cell r="C279" t="str">
            <v>014301</v>
          </cell>
        </row>
        <row r="280">
          <cell r="A280" t="str">
            <v>ROSEBUD COUNTY</v>
          </cell>
          <cell r="B280" t="str">
            <v>014401</v>
          </cell>
          <cell r="C280" t="str">
            <v>014401</v>
          </cell>
        </row>
        <row r="281">
          <cell r="A281" t="str">
            <v>SANDERS COUNTY</v>
          </cell>
          <cell r="B281" t="str">
            <v>014501</v>
          </cell>
          <cell r="C281" t="str">
            <v>014501</v>
          </cell>
        </row>
        <row r="282">
          <cell r="A282" t="str">
            <v>SHERIDAN COUNTY</v>
          </cell>
          <cell r="B282" t="str">
            <v>014601</v>
          </cell>
          <cell r="C282" t="str">
            <v>014601</v>
          </cell>
        </row>
        <row r="283">
          <cell r="A283" t="str">
            <v>STILLWATER COUNTY</v>
          </cell>
          <cell r="B283" t="str">
            <v>014801</v>
          </cell>
          <cell r="C283" t="str">
            <v>014801</v>
          </cell>
        </row>
        <row r="284">
          <cell r="A284" t="str">
            <v>SWEET GRASS COUNTY</v>
          </cell>
          <cell r="B284" t="str">
            <v>014901</v>
          </cell>
          <cell r="C284" t="str">
            <v>014901</v>
          </cell>
        </row>
        <row r="285">
          <cell r="A285" t="str">
            <v>TETON COUNTY</v>
          </cell>
          <cell r="B285" t="str">
            <v>015001</v>
          </cell>
          <cell r="C285" t="str">
            <v>015001</v>
          </cell>
        </row>
        <row r="286">
          <cell r="A286" t="str">
            <v>TOOLE COUNTY</v>
          </cell>
          <cell r="B286" t="str">
            <v>015101</v>
          </cell>
          <cell r="C286" t="str">
            <v>015101</v>
          </cell>
        </row>
        <row r="287">
          <cell r="A287" t="str">
            <v>TOWN OF ALBERTON</v>
          </cell>
          <cell r="B287" t="str">
            <v>023101</v>
          </cell>
          <cell r="C287" t="str">
            <v>013101</v>
          </cell>
        </row>
        <row r="288">
          <cell r="A288" t="str">
            <v>TOWN OF BAINVILLE</v>
          </cell>
          <cell r="B288" t="str">
            <v>024301</v>
          </cell>
          <cell r="C288" t="str">
            <v>014301</v>
          </cell>
        </row>
        <row r="289">
          <cell r="A289" t="str">
            <v>TOWN OF BEARCREEK</v>
          </cell>
          <cell r="B289" t="str">
            <v>020501</v>
          </cell>
          <cell r="C289" t="str">
            <v>010501</v>
          </cell>
        </row>
        <row r="290">
          <cell r="A290" t="str">
            <v>TOWN OF BELT</v>
          </cell>
          <cell r="B290" t="str">
            <v>020701</v>
          </cell>
          <cell r="C290" t="str">
            <v>010701</v>
          </cell>
        </row>
        <row r="291">
          <cell r="A291" t="str">
            <v>TOWN OF BIG SANDY</v>
          </cell>
          <cell r="B291" t="str">
            <v>020801</v>
          </cell>
          <cell r="C291" t="str">
            <v>010801</v>
          </cell>
        </row>
        <row r="292">
          <cell r="A292" t="str">
            <v>TOWN OF BRIDGER</v>
          </cell>
          <cell r="B292" t="str">
            <v>020502</v>
          </cell>
          <cell r="C292" t="str">
            <v>010501</v>
          </cell>
        </row>
        <row r="293">
          <cell r="A293" t="str">
            <v>TOWN OF BROADUS</v>
          </cell>
          <cell r="B293" t="str">
            <v>023801</v>
          </cell>
          <cell r="C293" t="str">
            <v>013801</v>
          </cell>
        </row>
        <row r="294">
          <cell r="A294" t="str">
            <v>TOWN OF BROADVIEW</v>
          </cell>
          <cell r="B294" t="str">
            <v>025602</v>
          </cell>
          <cell r="C294" t="str">
            <v>015601</v>
          </cell>
        </row>
        <row r="295">
          <cell r="A295" t="str">
            <v>TOWN OF CASCADE</v>
          </cell>
          <cell r="B295" t="str">
            <v>020702</v>
          </cell>
          <cell r="C295" t="str">
            <v>010701</v>
          </cell>
        </row>
        <row r="296">
          <cell r="A296" t="str">
            <v>TOWN OF CHESTER</v>
          </cell>
          <cell r="B296" t="str">
            <v>022601</v>
          </cell>
          <cell r="C296" t="str">
            <v>012601</v>
          </cell>
        </row>
        <row r="297">
          <cell r="A297" t="str">
            <v>TOWN OF CIRCLE</v>
          </cell>
          <cell r="B297" t="str">
            <v>022901</v>
          </cell>
          <cell r="C297" t="str">
            <v>012901</v>
          </cell>
        </row>
        <row r="298">
          <cell r="A298" t="str">
            <v>TOWN OF CLYDE PARK</v>
          </cell>
          <cell r="B298" t="str">
            <v>023401</v>
          </cell>
          <cell r="C298" t="str">
            <v>013401</v>
          </cell>
        </row>
        <row r="299">
          <cell r="A299" t="str">
            <v>TOWN OF COLUMBUS</v>
          </cell>
          <cell r="B299" t="str">
            <v>024801</v>
          </cell>
          <cell r="C299" t="str">
            <v>014801</v>
          </cell>
        </row>
        <row r="300">
          <cell r="A300" t="str">
            <v>TOWN OF CULBERTSON</v>
          </cell>
          <cell r="B300" t="str">
            <v>024303</v>
          </cell>
          <cell r="C300" t="str">
            <v>014301</v>
          </cell>
        </row>
        <row r="301">
          <cell r="A301" t="str">
            <v>TOWN OF DARBY</v>
          </cell>
          <cell r="B301" t="str">
            <v>024101</v>
          </cell>
          <cell r="C301" t="str">
            <v>014101</v>
          </cell>
        </row>
        <row r="302">
          <cell r="A302" t="str">
            <v>TOWN OF DENTON</v>
          </cell>
          <cell r="B302" t="str">
            <v>021401</v>
          </cell>
          <cell r="C302" t="str">
            <v>011401</v>
          </cell>
        </row>
        <row r="303">
          <cell r="A303" t="str">
            <v>TOWN OF DODSON</v>
          </cell>
          <cell r="B303" t="str">
            <v>023601</v>
          </cell>
          <cell r="C303" t="str">
            <v>013601</v>
          </cell>
        </row>
        <row r="304">
          <cell r="A304" t="str">
            <v>TOWN OF DRUMMOND</v>
          </cell>
          <cell r="B304" t="str">
            <v>022001</v>
          </cell>
          <cell r="C304" t="str">
            <v>012001</v>
          </cell>
        </row>
        <row r="305">
          <cell r="A305" t="str">
            <v>TOWN OF DUTTON</v>
          </cell>
          <cell r="B305" t="str">
            <v>025002</v>
          </cell>
          <cell r="C305" t="str">
            <v>015001</v>
          </cell>
        </row>
        <row r="306">
          <cell r="A306" t="str">
            <v>TOWN OF EKALAKA</v>
          </cell>
          <cell r="B306" t="str">
            <v>020601</v>
          </cell>
          <cell r="C306" t="str">
            <v>010601</v>
          </cell>
        </row>
        <row r="307">
          <cell r="A307" t="str">
            <v>TOWN OF ENNIS</v>
          </cell>
          <cell r="B307" t="str">
            <v>022801</v>
          </cell>
          <cell r="C307" t="str">
            <v>012801</v>
          </cell>
        </row>
        <row r="308">
          <cell r="A308" t="str">
            <v>TOWN OF EUREKA</v>
          </cell>
          <cell r="B308" t="str">
            <v>022701</v>
          </cell>
          <cell r="C308" t="str">
            <v>012701</v>
          </cell>
        </row>
        <row r="309">
          <cell r="A309" t="str">
            <v>TOWN OF FAIRFIELD</v>
          </cell>
          <cell r="B309" t="str">
            <v>025003</v>
          </cell>
          <cell r="C309" t="str">
            <v>015001</v>
          </cell>
        </row>
        <row r="310">
          <cell r="A310" t="str">
            <v>TOWN OF FAIRVIEW</v>
          </cell>
          <cell r="B310" t="str">
            <v>024201</v>
          </cell>
          <cell r="C310" t="str">
            <v>014201</v>
          </cell>
        </row>
        <row r="311">
          <cell r="A311" t="str">
            <v>TOWN OF FLAXVILLE</v>
          </cell>
          <cell r="B311" t="str">
            <v>021001</v>
          </cell>
          <cell r="C311" t="str">
            <v>011001</v>
          </cell>
        </row>
        <row r="312">
          <cell r="A312" t="str">
            <v>TOWN OF FORT PECK</v>
          </cell>
          <cell r="B312" t="str">
            <v>025301</v>
          </cell>
          <cell r="C312" t="str">
            <v>015301</v>
          </cell>
        </row>
        <row r="313">
          <cell r="A313" t="str">
            <v>TOWN OF FROID</v>
          </cell>
          <cell r="B313" t="str">
            <v>024304</v>
          </cell>
          <cell r="C313" t="str">
            <v>014301</v>
          </cell>
        </row>
        <row r="314">
          <cell r="A314" t="str">
            <v>TOWN OF FROMBERG</v>
          </cell>
          <cell r="B314" t="str">
            <v>020503</v>
          </cell>
          <cell r="C314" t="str">
            <v>010501</v>
          </cell>
        </row>
        <row r="315">
          <cell r="A315" t="str">
            <v>TOWN OF GERALDINE</v>
          </cell>
          <cell r="B315" t="str">
            <v>020803</v>
          </cell>
          <cell r="C315" t="str">
            <v>010801</v>
          </cell>
        </row>
        <row r="316">
          <cell r="A316" t="str">
            <v>TOWN OF GRASS RANGE</v>
          </cell>
          <cell r="B316" t="str">
            <v>021402</v>
          </cell>
          <cell r="C316" t="str">
            <v>011401</v>
          </cell>
        </row>
        <row r="317">
          <cell r="A317" t="str">
            <v>TOWN OF HINGHAM</v>
          </cell>
          <cell r="B317" t="str">
            <v>022102</v>
          </cell>
          <cell r="C317" t="str">
            <v>012101</v>
          </cell>
        </row>
        <row r="318">
          <cell r="A318" t="str">
            <v>TOWN OF HOBSON</v>
          </cell>
          <cell r="B318" t="str">
            <v>022301</v>
          </cell>
          <cell r="C318" t="str">
            <v>012301</v>
          </cell>
        </row>
        <row r="319">
          <cell r="A319" t="str">
            <v>TOWN OF HOT SPRINGS</v>
          </cell>
          <cell r="B319" t="str">
            <v>024501</v>
          </cell>
          <cell r="C319" t="str">
            <v>014501</v>
          </cell>
        </row>
        <row r="320">
          <cell r="A320" t="str">
            <v>TOWN OF HYSHAM</v>
          </cell>
          <cell r="B320" t="str">
            <v>025201</v>
          </cell>
          <cell r="C320" t="str">
            <v>015201</v>
          </cell>
        </row>
        <row r="321">
          <cell r="A321" t="str">
            <v>TOWN OF ISMAY</v>
          </cell>
          <cell r="B321" t="str">
            <v>020901</v>
          </cell>
          <cell r="C321" t="str">
            <v>010901</v>
          </cell>
        </row>
        <row r="322">
          <cell r="A322" t="str">
            <v>TOWN OF JOLIET</v>
          </cell>
          <cell r="B322" t="str">
            <v>020504</v>
          </cell>
          <cell r="C322" t="str">
            <v>010501</v>
          </cell>
        </row>
        <row r="323">
          <cell r="A323" t="str">
            <v>TOWN OF JORDAN</v>
          </cell>
          <cell r="B323" t="str">
            <v>021701</v>
          </cell>
          <cell r="C323" t="str">
            <v>011701</v>
          </cell>
        </row>
        <row r="324">
          <cell r="A324" t="str">
            <v>TOWN OF JUDITH GAP</v>
          </cell>
          <cell r="B324" t="str">
            <v>025402</v>
          </cell>
          <cell r="C324" t="str">
            <v>015401</v>
          </cell>
        </row>
        <row r="325">
          <cell r="A325" t="str">
            <v>TOWN OF KEVIN</v>
          </cell>
          <cell r="B325" t="str">
            <v>025101</v>
          </cell>
          <cell r="C325" t="str">
            <v>015101</v>
          </cell>
        </row>
        <row r="326">
          <cell r="A326" t="str">
            <v>TOWN OF LAVINA</v>
          </cell>
          <cell r="B326" t="str">
            <v>021901</v>
          </cell>
          <cell r="C326" t="str">
            <v>011901</v>
          </cell>
        </row>
        <row r="327">
          <cell r="A327" t="str">
            <v>TOWN OF LIMA</v>
          </cell>
          <cell r="B327" t="str">
            <v>020102</v>
          </cell>
          <cell r="C327" t="str">
            <v>010101</v>
          </cell>
        </row>
        <row r="328">
          <cell r="A328" t="str">
            <v>TOWN OF LODGE GRASS</v>
          </cell>
          <cell r="B328" t="str">
            <v>020202</v>
          </cell>
          <cell r="C328" t="str">
            <v>010201</v>
          </cell>
        </row>
        <row r="329">
          <cell r="A329" t="str">
            <v>TOWN OF MANHATTAN</v>
          </cell>
          <cell r="B329" t="str">
            <v>021603</v>
          </cell>
          <cell r="C329" t="str">
            <v>011601</v>
          </cell>
        </row>
        <row r="330">
          <cell r="A330" t="str">
            <v>TOWN OF MEDICINE LAKE</v>
          </cell>
          <cell r="B330" t="str">
            <v>024601</v>
          </cell>
          <cell r="C330" t="str">
            <v>014601</v>
          </cell>
        </row>
        <row r="331">
          <cell r="A331" t="str">
            <v>TOWN OF MELSTONE</v>
          </cell>
          <cell r="B331" t="str">
            <v>023301</v>
          </cell>
          <cell r="C331" t="str">
            <v>013301</v>
          </cell>
        </row>
        <row r="332">
          <cell r="A332" t="str">
            <v>TOWN OF MOORE</v>
          </cell>
          <cell r="B332" t="str">
            <v>021404</v>
          </cell>
          <cell r="C332" t="str">
            <v>011401</v>
          </cell>
        </row>
        <row r="333">
          <cell r="A333" t="str">
            <v>TOWN OF NASHUA</v>
          </cell>
          <cell r="B333" t="str">
            <v>025303</v>
          </cell>
          <cell r="C333" t="str">
            <v>015301</v>
          </cell>
        </row>
        <row r="334">
          <cell r="A334" t="str">
            <v>TOWN OF NEIHART</v>
          </cell>
          <cell r="B334" t="str">
            <v>020704</v>
          </cell>
          <cell r="C334" t="str">
            <v>010701</v>
          </cell>
        </row>
        <row r="335">
          <cell r="A335" t="str">
            <v>TOWN OF OPHEIM</v>
          </cell>
          <cell r="B335" t="str">
            <v>025304</v>
          </cell>
          <cell r="C335" t="str">
            <v>015301</v>
          </cell>
        </row>
        <row r="336">
          <cell r="A336" t="str">
            <v>TOWN OF OUTLOOK</v>
          </cell>
          <cell r="B336" t="str">
            <v>024602</v>
          </cell>
          <cell r="C336" t="str">
            <v>014601</v>
          </cell>
        </row>
        <row r="337">
          <cell r="A337" t="str">
            <v>TOWN OF PHILIPSBURG</v>
          </cell>
          <cell r="B337" t="str">
            <v>022002</v>
          </cell>
          <cell r="C337" t="str">
            <v>012001</v>
          </cell>
        </row>
        <row r="338">
          <cell r="A338" t="str">
            <v>TOWN OF PINESDALE</v>
          </cell>
          <cell r="B338" t="str">
            <v>024103</v>
          </cell>
          <cell r="C338" t="str">
            <v>014101</v>
          </cell>
        </row>
        <row r="339">
          <cell r="A339" t="str">
            <v>TOWN OF PLAINS</v>
          </cell>
          <cell r="B339" t="str">
            <v>024502</v>
          </cell>
          <cell r="C339" t="str">
            <v>014501</v>
          </cell>
        </row>
        <row r="340">
          <cell r="A340" t="str">
            <v>TOWN OF PLEVNA</v>
          </cell>
          <cell r="B340" t="str">
            <v>021302</v>
          </cell>
          <cell r="C340" t="str">
            <v>011301</v>
          </cell>
        </row>
        <row r="341">
          <cell r="A341" t="str">
            <v>TOWN OF REXFORD</v>
          </cell>
          <cell r="B341" t="str">
            <v>022703</v>
          </cell>
          <cell r="C341" t="str">
            <v>012701</v>
          </cell>
        </row>
        <row r="342">
          <cell r="A342" t="str">
            <v>TOWN OF RICHEY</v>
          </cell>
          <cell r="B342" t="str">
            <v>021102</v>
          </cell>
          <cell r="C342" t="str">
            <v>011101</v>
          </cell>
        </row>
        <row r="343">
          <cell r="A343" t="str">
            <v>TOWN OF RYEGATE</v>
          </cell>
          <cell r="B343" t="str">
            <v>021902</v>
          </cell>
          <cell r="C343" t="str">
            <v>011901</v>
          </cell>
        </row>
        <row r="344">
          <cell r="A344" t="str">
            <v>TOWN OF SACO</v>
          </cell>
          <cell r="B344" t="str">
            <v>023603</v>
          </cell>
          <cell r="C344" t="str">
            <v>013601</v>
          </cell>
        </row>
        <row r="345">
          <cell r="A345" t="str">
            <v>TOWN OF SHERIDAN</v>
          </cell>
          <cell r="B345" t="str">
            <v>022802</v>
          </cell>
          <cell r="C345" t="str">
            <v>012801</v>
          </cell>
        </row>
        <row r="346">
          <cell r="A346" t="str">
            <v>TOWN OF ST. IGNATIUS</v>
          </cell>
          <cell r="B346" t="str">
            <v>022403</v>
          </cell>
          <cell r="C346" t="str">
            <v>012401</v>
          </cell>
        </row>
        <row r="347">
          <cell r="A347" t="str">
            <v>TOWN OF STANFORD</v>
          </cell>
          <cell r="B347" t="str">
            <v>022302</v>
          </cell>
          <cell r="C347" t="str">
            <v>012301</v>
          </cell>
        </row>
        <row r="348">
          <cell r="A348" t="str">
            <v>TOWN OF STEVENSVILLE</v>
          </cell>
          <cell r="B348" t="str">
            <v>024104</v>
          </cell>
          <cell r="C348" t="str">
            <v>014101</v>
          </cell>
        </row>
        <row r="349">
          <cell r="A349" t="str">
            <v>TOWN OF SUNBURST</v>
          </cell>
          <cell r="B349" t="str">
            <v>025103</v>
          </cell>
          <cell r="C349" t="str">
            <v>015101</v>
          </cell>
        </row>
        <row r="350">
          <cell r="A350" t="str">
            <v>TOWN OF SUPERIOR</v>
          </cell>
          <cell r="B350" t="str">
            <v>023102</v>
          </cell>
          <cell r="C350" t="str">
            <v>013101</v>
          </cell>
        </row>
        <row r="351">
          <cell r="A351" t="str">
            <v>TOWN OF TERRY</v>
          </cell>
          <cell r="B351" t="str">
            <v>024001</v>
          </cell>
          <cell r="C351" t="str">
            <v>014001</v>
          </cell>
        </row>
        <row r="352">
          <cell r="A352" t="str">
            <v>TOWN OF TWIN BRIDGES</v>
          </cell>
          <cell r="B352" t="str">
            <v>022803</v>
          </cell>
          <cell r="C352" t="str">
            <v>012801</v>
          </cell>
        </row>
        <row r="353">
          <cell r="A353" t="str">
            <v>TOWN OF VALIER</v>
          </cell>
          <cell r="B353" t="str">
            <v>023702</v>
          </cell>
          <cell r="C353" t="str">
            <v>013701</v>
          </cell>
        </row>
        <row r="354">
          <cell r="A354" t="str">
            <v>TOWN OF VIRGINIA CITY</v>
          </cell>
          <cell r="B354" t="str">
            <v>022804</v>
          </cell>
          <cell r="C354" t="str">
            <v>012801</v>
          </cell>
        </row>
        <row r="355">
          <cell r="A355" t="str">
            <v>TOWN OF WALKERVILLE</v>
          </cell>
          <cell r="B355" t="str">
            <v>024702</v>
          </cell>
          <cell r="C355" t="str">
            <v>014701</v>
          </cell>
        </row>
        <row r="356">
          <cell r="A356" t="str">
            <v>TOWN OF WEST YELLOWSTONE</v>
          </cell>
          <cell r="B356" t="str">
            <v>021605</v>
          </cell>
          <cell r="C356" t="str">
            <v>011601</v>
          </cell>
        </row>
        <row r="357">
          <cell r="A357" t="str">
            <v>TOWN OF WESTBY</v>
          </cell>
          <cell r="B357" t="str">
            <v>024604</v>
          </cell>
          <cell r="C357" t="str">
            <v>014601</v>
          </cell>
        </row>
        <row r="358">
          <cell r="A358" t="str">
            <v>TOWN OF WHITEHALL</v>
          </cell>
          <cell r="B358" t="str">
            <v>022202</v>
          </cell>
          <cell r="C358" t="str">
            <v>012201</v>
          </cell>
        </row>
        <row r="359">
          <cell r="A359" t="str">
            <v>TOWN OF WIBAUX</v>
          </cell>
          <cell r="B359" t="str">
            <v>025501</v>
          </cell>
          <cell r="C359" t="str">
            <v>015501</v>
          </cell>
        </row>
        <row r="360">
          <cell r="A360" t="str">
            <v>TOWN OF WINIFRED</v>
          </cell>
          <cell r="B360" t="str">
            <v>021405</v>
          </cell>
          <cell r="C360" t="str">
            <v>011401</v>
          </cell>
        </row>
        <row r="361">
          <cell r="A361" t="str">
            <v>TOWN OF WINNETT</v>
          </cell>
          <cell r="B361" t="str">
            <v>023501</v>
          </cell>
          <cell r="C361" t="str">
            <v>013501</v>
          </cell>
        </row>
        <row r="362">
          <cell r="A362" t="str">
            <v>TREASURE COUNTY</v>
          </cell>
          <cell r="B362" t="str">
            <v>015201</v>
          </cell>
          <cell r="C362" t="str">
            <v>015201</v>
          </cell>
        </row>
        <row r="363">
          <cell r="A363" t="str">
            <v>VALLEY COUNTY</v>
          </cell>
          <cell r="B363" t="str">
            <v>015301</v>
          </cell>
          <cell r="C363" t="str">
            <v>015301</v>
          </cell>
        </row>
        <row r="364">
          <cell r="A364" t="str">
            <v>WHEATLAND COUNTY</v>
          </cell>
          <cell r="B364" t="str">
            <v>015401</v>
          </cell>
          <cell r="C364" t="str">
            <v>015401</v>
          </cell>
        </row>
        <row r="365">
          <cell r="A365" t="str">
            <v>WIBAUX COUNTY</v>
          </cell>
          <cell r="B365" t="str">
            <v>015501</v>
          </cell>
          <cell r="C365" t="str">
            <v>015501</v>
          </cell>
        </row>
        <row r="366">
          <cell r="A366" t="str">
            <v>YELLOWSTONE COUNTY</v>
          </cell>
          <cell r="B366" t="str">
            <v>015601</v>
          </cell>
          <cell r="C366" t="str">
            <v>015601</v>
          </cell>
        </row>
      </sheetData>
      <sheetData sheetId="97" refreshError="1"/>
      <sheetData sheetId="98" refreshError="1"/>
      <sheetData sheetId="9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tuary"/>
      <sheetName val="AMM"/>
      <sheetName val="OPEB RSI"/>
      <sheetName val="LedgerLoad Assist"/>
      <sheetName val="Ledger Load Template LGSvcs TEM"/>
      <sheetName val="DLL Balance Check"/>
      <sheetName val="Update Log"/>
      <sheetName val="Sheet3"/>
    </sheetNames>
    <sheetDataSet>
      <sheetData sheetId="0"/>
      <sheetData sheetId="1" refreshError="1"/>
      <sheetData sheetId="2" refreshError="1"/>
      <sheetData sheetId="3">
        <row r="7">
          <cell r="A7" t="str">
            <v>Fiscal year ending June 30, 2013</v>
          </cell>
          <cell r="B7">
            <v>2013</v>
          </cell>
        </row>
        <row r="8">
          <cell r="A8" t="str">
            <v>Fiscal year ending June 30, 2014</v>
          </cell>
          <cell r="B8">
            <v>2014</v>
          </cell>
        </row>
        <row r="9">
          <cell r="A9" t="str">
            <v>Fiscal year ending June 30, 2015</v>
          </cell>
          <cell r="B9">
            <v>2015</v>
          </cell>
        </row>
        <row r="10">
          <cell r="A10" t="str">
            <v>Fiscal year ending June 30, 2016</v>
          </cell>
          <cell r="B10">
            <v>2016</v>
          </cell>
        </row>
        <row r="11">
          <cell r="A11" t="str">
            <v>Fiscal year ending June 30, 2017</v>
          </cell>
          <cell r="B11">
            <v>2017</v>
          </cell>
        </row>
        <row r="12">
          <cell r="A12" t="str">
            <v>Fiscal year ending June 30, 2018</v>
          </cell>
          <cell r="B12">
            <v>2018</v>
          </cell>
        </row>
        <row r="13">
          <cell r="A13" t="str">
            <v>Fiscal year ending June 30, 2019</v>
          </cell>
          <cell r="B13">
            <v>2019</v>
          </cell>
        </row>
        <row r="14">
          <cell r="A14" t="str">
            <v>Fiscal year ending June 30, 2020</v>
          </cell>
          <cell r="B14">
            <v>2020</v>
          </cell>
        </row>
        <row r="15">
          <cell r="A15" t="str">
            <v>Fiscal year ending June 30, 2021</v>
          </cell>
          <cell r="B15">
            <v>2021</v>
          </cell>
        </row>
        <row r="16">
          <cell r="A16" t="str">
            <v>Fiscal year ending June 30, 2022</v>
          </cell>
          <cell r="B16">
            <v>2022</v>
          </cell>
        </row>
        <row r="17">
          <cell r="A17" t="str">
            <v>Fiscal year ending June 30, 2023</v>
          </cell>
          <cell r="B17">
            <v>2023</v>
          </cell>
        </row>
        <row r="18">
          <cell r="A18" t="str">
            <v>Fiscal year ending June 30, 2024</v>
          </cell>
          <cell r="B18">
            <v>2024</v>
          </cell>
        </row>
        <row r="19">
          <cell r="A19" t="str">
            <v>Fiscal year ending June 30, 2025</v>
          </cell>
          <cell r="B19">
            <v>2025</v>
          </cell>
        </row>
        <row r="20">
          <cell r="A20" t="str">
            <v>Fiscal year ending June 30, 2026</v>
          </cell>
          <cell r="B20">
            <v>2026</v>
          </cell>
        </row>
        <row r="21">
          <cell r="A21" t="str">
            <v>Fiscal year ending June 30, 2027</v>
          </cell>
          <cell r="B21">
            <v>2027</v>
          </cell>
        </row>
        <row r="22">
          <cell r="A22" t="str">
            <v>Fiscal year ending June 30, 2028</v>
          </cell>
          <cell r="B22">
            <v>2028</v>
          </cell>
        </row>
        <row r="23">
          <cell r="A23" t="str">
            <v>Fiscal year ending June 30, 2029</v>
          </cell>
          <cell r="B23">
            <v>2029</v>
          </cell>
        </row>
        <row r="24">
          <cell r="A24" t="str">
            <v>Fiscal year ending June 30, 2030</v>
          </cell>
          <cell r="B24">
            <v>2030</v>
          </cell>
        </row>
        <row r="25">
          <cell r="A25" t="str">
            <v>Fiscal year ending June 30, 2031</v>
          </cell>
          <cell r="B25">
            <v>2031</v>
          </cell>
        </row>
        <row r="26">
          <cell r="A26" t="str">
            <v>Fiscal year ending June 30, 2032</v>
          </cell>
          <cell r="B26">
            <v>2032</v>
          </cell>
        </row>
        <row r="27">
          <cell r="A27" t="str">
            <v>Fiscal year ending June 30, 2033</v>
          </cell>
          <cell r="B27">
            <v>2033</v>
          </cell>
        </row>
        <row r="28">
          <cell r="A28" t="str">
            <v>Fiscal year ending June 30, 2034</v>
          </cell>
          <cell r="B28">
            <v>2034</v>
          </cell>
        </row>
        <row r="29">
          <cell r="A29" t="str">
            <v>Fiscal year ending June 30, 2035</v>
          </cell>
          <cell r="B29">
            <v>2035</v>
          </cell>
        </row>
        <row r="30">
          <cell r="A30" t="str">
            <v>Fiscal year ending June 30, 2036</v>
          </cell>
          <cell r="B30">
            <v>2036</v>
          </cell>
        </row>
        <row r="31">
          <cell r="A31" t="str">
            <v>Fiscal year ending June 30, 2037</v>
          </cell>
          <cell r="B31">
            <v>2037</v>
          </cell>
        </row>
        <row r="32">
          <cell r="A32" t="str">
            <v>Fiscal year ending June 30, 2038</v>
          </cell>
          <cell r="B32">
            <v>2038</v>
          </cell>
        </row>
        <row r="33">
          <cell r="A33" t="str">
            <v>Fiscal year ending June 30, 2039</v>
          </cell>
          <cell r="B33">
            <v>2039</v>
          </cell>
        </row>
        <row r="38">
          <cell r="A38" t="str">
            <v>Fund #2000</v>
          </cell>
          <cell r="B38">
            <v>2000</v>
          </cell>
        </row>
        <row r="39">
          <cell r="A39" t="str">
            <v>Fund #3000</v>
          </cell>
          <cell r="B39">
            <v>3000</v>
          </cell>
        </row>
        <row r="40">
          <cell r="A40" t="str">
            <v>Fund #4000</v>
          </cell>
          <cell r="B40">
            <v>4000</v>
          </cell>
        </row>
        <row r="41">
          <cell r="A41" t="str">
            <v>Fund #8000</v>
          </cell>
          <cell r="B41">
            <v>8000</v>
          </cell>
        </row>
        <row r="185">
          <cell r="A185" t="str">
            <v>Beaverhead County</v>
          </cell>
          <cell r="B185" t="str">
            <v>010101</v>
          </cell>
          <cell r="C185" t="str">
            <v>010101</v>
          </cell>
        </row>
        <row r="186">
          <cell r="A186" t="str">
            <v>Big Horn County</v>
          </cell>
          <cell r="B186" t="str">
            <v>010201</v>
          </cell>
          <cell r="C186" t="str">
            <v>010201</v>
          </cell>
        </row>
        <row r="187">
          <cell r="A187" t="str">
            <v>Blaine County</v>
          </cell>
          <cell r="B187" t="str">
            <v>010301</v>
          </cell>
          <cell r="C187" t="str">
            <v>010301</v>
          </cell>
        </row>
        <row r="188">
          <cell r="A188" t="str">
            <v>Broadwater County</v>
          </cell>
          <cell r="B188" t="str">
            <v>010401</v>
          </cell>
          <cell r="C188" t="str">
            <v>010401</v>
          </cell>
        </row>
        <row r="189">
          <cell r="A189" t="str">
            <v>Carbon County</v>
          </cell>
          <cell r="B189" t="str">
            <v>010501</v>
          </cell>
          <cell r="C189" t="str">
            <v>010501</v>
          </cell>
        </row>
        <row r="190">
          <cell r="A190" t="str">
            <v>Carter County</v>
          </cell>
          <cell r="B190" t="str">
            <v>010601</v>
          </cell>
          <cell r="C190" t="str">
            <v>010601</v>
          </cell>
        </row>
        <row r="191">
          <cell r="A191" t="str">
            <v>Cascade County</v>
          </cell>
          <cell r="B191" t="str">
            <v>010701</v>
          </cell>
          <cell r="C191" t="str">
            <v>010701</v>
          </cell>
        </row>
        <row r="192">
          <cell r="A192" t="str">
            <v>Chouteau County</v>
          </cell>
          <cell r="B192" t="str">
            <v>010801</v>
          </cell>
          <cell r="C192" t="str">
            <v>010801</v>
          </cell>
        </row>
        <row r="193">
          <cell r="A193" t="str">
            <v>Custer County</v>
          </cell>
          <cell r="B193" t="str">
            <v>010901</v>
          </cell>
          <cell r="C193" t="str">
            <v>010901</v>
          </cell>
        </row>
        <row r="194">
          <cell r="A194" t="str">
            <v>Daniels County</v>
          </cell>
          <cell r="B194" t="str">
            <v>011001</v>
          </cell>
          <cell r="C194" t="str">
            <v>011001</v>
          </cell>
        </row>
        <row r="195">
          <cell r="A195" t="str">
            <v>Dawson County</v>
          </cell>
          <cell r="B195" t="str">
            <v>011101</v>
          </cell>
          <cell r="C195" t="str">
            <v>011101</v>
          </cell>
        </row>
        <row r="196">
          <cell r="A196" t="str">
            <v>Anaconda-Deer Lodge County</v>
          </cell>
          <cell r="B196" t="str">
            <v>011201</v>
          </cell>
          <cell r="C196" t="str">
            <v>011201</v>
          </cell>
        </row>
        <row r="197">
          <cell r="A197" t="str">
            <v>Fallon County</v>
          </cell>
          <cell r="B197" t="str">
            <v>011301</v>
          </cell>
          <cell r="C197" t="str">
            <v>011301</v>
          </cell>
        </row>
        <row r="198">
          <cell r="A198" t="str">
            <v>Fergus County</v>
          </cell>
          <cell r="B198" t="str">
            <v>011401</v>
          </cell>
          <cell r="C198" t="str">
            <v>011401</v>
          </cell>
        </row>
        <row r="199">
          <cell r="A199" t="str">
            <v>Flathead County</v>
          </cell>
          <cell r="B199" t="str">
            <v>011501</v>
          </cell>
          <cell r="C199" t="str">
            <v>011501</v>
          </cell>
        </row>
        <row r="200">
          <cell r="A200" t="str">
            <v>Gallatin County</v>
          </cell>
          <cell r="B200" t="str">
            <v>011601</v>
          </cell>
          <cell r="C200" t="str">
            <v>011601</v>
          </cell>
        </row>
        <row r="201">
          <cell r="A201" t="str">
            <v>Garfield County</v>
          </cell>
          <cell r="B201" t="str">
            <v>011701</v>
          </cell>
          <cell r="C201" t="str">
            <v>011701</v>
          </cell>
        </row>
        <row r="202">
          <cell r="A202" t="str">
            <v>Glacier County</v>
          </cell>
          <cell r="B202" t="str">
            <v>011801</v>
          </cell>
          <cell r="C202" t="str">
            <v>011801</v>
          </cell>
        </row>
        <row r="203">
          <cell r="A203" t="str">
            <v>Golden Valley County</v>
          </cell>
          <cell r="B203" t="str">
            <v>011901</v>
          </cell>
          <cell r="C203" t="str">
            <v>011901</v>
          </cell>
        </row>
        <row r="204">
          <cell r="A204" t="str">
            <v>Granite County</v>
          </cell>
          <cell r="B204" t="str">
            <v>012001</v>
          </cell>
          <cell r="C204" t="str">
            <v>012001</v>
          </cell>
        </row>
        <row r="205">
          <cell r="A205" t="str">
            <v>Hill County</v>
          </cell>
          <cell r="B205" t="str">
            <v>012101</v>
          </cell>
          <cell r="C205" t="str">
            <v>012101</v>
          </cell>
        </row>
        <row r="206">
          <cell r="A206" t="str">
            <v>Jefferson County</v>
          </cell>
          <cell r="B206" t="str">
            <v>012201</v>
          </cell>
          <cell r="C206" t="str">
            <v>012201</v>
          </cell>
        </row>
        <row r="207">
          <cell r="A207" t="str">
            <v>Judith Basin County</v>
          </cell>
          <cell r="B207" t="str">
            <v>012301</v>
          </cell>
          <cell r="C207" t="str">
            <v>012301</v>
          </cell>
        </row>
        <row r="208">
          <cell r="A208" t="str">
            <v>Lake County</v>
          </cell>
          <cell r="B208" t="str">
            <v>012401</v>
          </cell>
          <cell r="C208" t="str">
            <v>012401</v>
          </cell>
        </row>
        <row r="209">
          <cell r="A209" t="str">
            <v>Lewis and Clark County</v>
          </cell>
          <cell r="B209" t="str">
            <v>012501</v>
          </cell>
          <cell r="C209" t="str">
            <v>012501</v>
          </cell>
        </row>
        <row r="210">
          <cell r="A210" t="str">
            <v>Liberty County</v>
          </cell>
          <cell r="B210" t="str">
            <v>012601</v>
          </cell>
          <cell r="C210" t="str">
            <v>012601</v>
          </cell>
        </row>
        <row r="211">
          <cell r="A211" t="str">
            <v>Lincoln County</v>
          </cell>
          <cell r="B211" t="str">
            <v>012701</v>
          </cell>
          <cell r="C211" t="str">
            <v>012701</v>
          </cell>
        </row>
        <row r="212">
          <cell r="A212" t="str">
            <v>Madison County</v>
          </cell>
          <cell r="B212" t="str">
            <v>012801</v>
          </cell>
          <cell r="C212" t="str">
            <v>012801</v>
          </cell>
        </row>
        <row r="213">
          <cell r="A213" t="str">
            <v>McCone County</v>
          </cell>
          <cell r="B213" t="str">
            <v>012901</v>
          </cell>
          <cell r="C213" t="str">
            <v>012901</v>
          </cell>
        </row>
        <row r="214">
          <cell r="A214" t="str">
            <v>Meagher County</v>
          </cell>
          <cell r="B214" t="str">
            <v>013001</v>
          </cell>
          <cell r="C214" t="str">
            <v>013001</v>
          </cell>
        </row>
        <row r="215">
          <cell r="A215" t="str">
            <v>Mineral County</v>
          </cell>
          <cell r="B215" t="str">
            <v>013101</v>
          </cell>
          <cell r="C215" t="str">
            <v>013101</v>
          </cell>
        </row>
        <row r="216">
          <cell r="A216" t="str">
            <v>Missoula County</v>
          </cell>
          <cell r="B216" t="str">
            <v>013201</v>
          </cell>
          <cell r="C216" t="str">
            <v>013201</v>
          </cell>
        </row>
        <row r="217">
          <cell r="A217" t="str">
            <v>Musselshell County</v>
          </cell>
          <cell r="B217" t="str">
            <v>013301</v>
          </cell>
          <cell r="C217" t="str">
            <v>013301</v>
          </cell>
        </row>
        <row r="218">
          <cell r="A218" t="str">
            <v>Park County</v>
          </cell>
          <cell r="B218" t="str">
            <v>013401</v>
          </cell>
          <cell r="C218" t="str">
            <v>013401</v>
          </cell>
        </row>
        <row r="219">
          <cell r="A219" t="str">
            <v>Petroleum County</v>
          </cell>
          <cell r="B219" t="str">
            <v>013501</v>
          </cell>
          <cell r="C219" t="str">
            <v>013501</v>
          </cell>
        </row>
        <row r="220">
          <cell r="A220" t="str">
            <v>Phillips County</v>
          </cell>
          <cell r="B220" t="str">
            <v>013601</v>
          </cell>
          <cell r="C220" t="str">
            <v>013601</v>
          </cell>
        </row>
        <row r="221">
          <cell r="A221" t="str">
            <v>Pondera County</v>
          </cell>
          <cell r="B221" t="str">
            <v>013701</v>
          </cell>
          <cell r="C221" t="str">
            <v>013701</v>
          </cell>
        </row>
        <row r="222">
          <cell r="A222" t="str">
            <v>Powder River County</v>
          </cell>
          <cell r="B222" t="str">
            <v>013801</v>
          </cell>
          <cell r="C222" t="str">
            <v>013801</v>
          </cell>
        </row>
        <row r="223">
          <cell r="A223" t="str">
            <v>Powell County</v>
          </cell>
          <cell r="B223" t="str">
            <v>013901</v>
          </cell>
          <cell r="C223" t="str">
            <v>013901</v>
          </cell>
        </row>
        <row r="224">
          <cell r="A224" t="str">
            <v>Prairie County</v>
          </cell>
          <cell r="B224" t="str">
            <v>014001</v>
          </cell>
          <cell r="C224" t="str">
            <v>014001</v>
          </cell>
        </row>
        <row r="225">
          <cell r="A225" t="str">
            <v>Ravalli County</v>
          </cell>
          <cell r="B225" t="str">
            <v>014101</v>
          </cell>
          <cell r="C225" t="str">
            <v>014101</v>
          </cell>
        </row>
        <row r="226">
          <cell r="A226" t="str">
            <v>Richland County</v>
          </cell>
          <cell r="B226" t="str">
            <v>014201</v>
          </cell>
          <cell r="C226" t="str">
            <v>014201</v>
          </cell>
        </row>
        <row r="227">
          <cell r="A227" t="str">
            <v>Roosevelt County</v>
          </cell>
          <cell r="B227" t="str">
            <v>014301</v>
          </cell>
          <cell r="C227" t="str">
            <v>014301</v>
          </cell>
        </row>
        <row r="228">
          <cell r="A228" t="str">
            <v>Rosebud County</v>
          </cell>
          <cell r="B228" t="str">
            <v>014401</v>
          </cell>
          <cell r="C228" t="str">
            <v>014401</v>
          </cell>
        </row>
        <row r="229">
          <cell r="A229" t="str">
            <v>Sanders County</v>
          </cell>
          <cell r="B229" t="str">
            <v>014501</v>
          </cell>
          <cell r="C229" t="str">
            <v>014501</v>
          </cell>
        </row>
        <row r="230">
          <cell r="A230" t="str">
            <v>Sheridan County</v>
          </cell>
          <cell r="B230" t="str">
            <v>014601</v>
          </cell>
          <cell r="C230" t="str">
            <v>014601</v>
          </cell>
        </row>
        <row r="231">
          <cell r="A231" t="str">
            <v>City &amp; County/Butte-Silver Bow</v>
          </cell>
          <cell r="B231" t="str">
            <v>014701</v>
          </cell>
          <cell r="C231" t="str">
            <v>014701</v>
          </cell>
        </row>
        <row r="232">
          <cell r="A232" t="str">
            <v>Stillwater County</v>
          </cell>
          <cell r="B232" t="str">
            <v>014801</v>
          </cell>
          <cell r="C232" t="str">
            <v>014801</v>
          </cell>
        </row>
        <row r="233">
          <cell r="A233" t="str">
            <v>Sweet Grass County</v>
          </cell>
          <cell r="B233" t="str">
            <v>014901</v>
          </cell>
          <cell r="C233" t="str">
            <v>014901</v>
          </cell>
        </row>
        <row r="234">
          <cell r="A234" t="str">
            <v>Teton County</v>
          </cell>
          <cell r="B234" t="str">
            <v>015001</v>
          </cell>
          <cell r="C234" t="str">
            <v>015001</v>
          </cell>
        </row>
        <row r="235">
          <cell r="A235" t="str">
            <v>Toole County</v>
          </cell>
          <cell r="B235" t="str">
            <v>015101</v>
          </cell>
          <cell r="C235" t="str">
            <v>015101</v>
          </cell>
        </row>
        <row r="236">
          <cell r="A236" t="str">
            <v>Treasure County</v>
          </cell>
          <cell r="B236" t="str">
            <v>015201</v>
          </cell>
          <cell r="C236" t="str">
            <v>015201</v>
          </cell>
        </row>
        <row r="237">
          <cell r="A237" t="str">
            <v>Valley County</v>
          </cell>
          <cell r="B237" t="str">
            <v>015301</v>
          </cell>
          <cell r="C237" t="str">
            <v>015301</v>
          </cell>
        </row>
        <row r="238">
          <cell r="A238" t="str">
            <v>Wheatland County</v>
          </cell>
          <cell r="B238" t="str">
            <v>015401</v>
          </cell>
          <cell r="C238" t="str">
            <v>015401</v>
          </cell>
        </row>
        <row r="239">
          <cell r="A239" t="str">
            <v>Wibaux County</v>
          </cell>
          <cell r="B239" t="str">
            <v>015501</v>
          </cell>
          <cell r="C239" t="str">
            <v>015501</v>
          </cell>
        </row>
        <row r="240">
          <cell r="A240" t="str">
            <v>Yellowstone County</v>
          </cell>
          <cell r="B240" t="str">
            <v>015601</v>
          </cell>
          <cell r="C240" t="str">
            <v>015601</v>
          </cell>
        </row>
        <row r="241">
          <cell r="A241" t="str">
            <v>City of Dillon</v>
          </cell>
          <cell r="B241" t="str">
            <v>020101</v>
          </cell>
          <cell r="C241" t="str">
            <v>010101</v>
          </cell>
        </row>
        <row r="242">
          <cell r="A242" t="str">
            <v>Town of Lima</v>
          </cell>
          <cell r="B242" t="str">
            <v>020102</v>
          </cell>
          <cell r="C242" t="str">
            <v>010101</v>
          </cell>
        </row>
        <row r="243">
          <cell r="A243" t="str">
            <v>City of Hardin</v>
          </cell>
          <cell r="B243" t="str">
            <v>020201</v>
          </cell>
          <cell r="C243" t="str">
            <v>010201</v>
          </cell>
        </row>
        <row r="244">
          <cell r="A244" t="str">
            <v>Town of Lodge Grass</v>
          </cell>
          <cell r="B244" t="str">
            <v>020202</v>
          </cell>
          <cell r="C244" t="str">
            <v>010201</v>
          </cell>
        </row>
        <row r="245">
          <cell r="A245" t="str">
            <v>City of Chinook</v>
          </cell>
          <cell r="B245" t="str">
            <v>020301</v>
          </cell>
          <cell r="C245" t="str">
            <v>010301</v>
          </cell>
        </row>
        <row r="246">
          <cell r="A246" t="str">
            <v>City of Harlem</v>
          </cell>
          <cell r="B246" t="str">
            <v>020302</v>
          </cell>
          <cell r="C246" t="str">
            <v>010301</v>
          </cell>
        </row>
        <row r="247">
          <cell r="A247" t="str">
            <v>City of Townsend</v>
          </cell>
          <cell r="B247" t="str">
            <v>020401</v>
          </cell>
          <cell r="C247" t="str">
            <v>010401</v>
          </cell>
        </row>
        <row r="248">
          <cell r="A248" t="str">
            <v>Town of Bearcreek</v>
          </cell>
          <cell r="B248" t="str">
            <v>020501</v>
          </cell>
          <cell r="C248" t="str">
            <v>010501</v>
          </cell>
        </row>
        <row r="249">
          <cell r="A249" t="str">
            <v>Town of Bridger</v>
          </cell>
          <cell r="B249" t="str">
            <v>020502</v>
          </cell>
          <cell r="C249" t="str">
            <v>010501</v>
          </cell>
        </row>
        <row r="250">
          <cell r="A250" t="str">
            <v>Town of Fromberg</v>
          </cell>
          <cell r="B250" t="str">
            <v>020503</v>
          </cell>
          <cell r="C250" t="str">
            <v>010501</v>
          </cell>
        </row>
        <row r="251">
          <cell r="A251" t="str">
            <v>Town of Joliet</v>
          </cell>
          <cell r="B251" t="str">
            <v>020504</v>
          </cell>
          <cell r="C251" t="str">
            <v>010501</v>
          </cell>
        </row>
        <row r="252">
          <cell r="A252" t="str">
            <v>City of Red Lodge</v>
          </cell>
          <cell r="B252" t="str">
            <v>020505</v>
          </cell>
          <cell r="C252" t="str">
            <v>010501</v>
          </cell>
        </row>
        <row r="253">
          <cell r="A253" t="str">
            <v>Town of Ekalaka</v>
          </cell>
          <cell r="B253" t="str">
            <v>020601</v>
          </cell>
          <cell r="C253" t="str">
            <v>010601</v>
          </cell>
        </row>
        <row r="254">
          <cell r="A254" t="str">
            <v>Town of Belt</v>
          </cell>
          <cell r="B254" t="str">
            <v>020701</v>
          </cell>
          <cell r="C254" t="str">
            <v>010701</v>
          </cell>
        </row>
        <row r="255">
          <cell r="A255" t="str">
            <v>Town of Cascade</v>
          </cell>
          <cell r="B255" t="str">
            <v>020702</v>
          </cell>
          <cell r="C255" t="str">
            <v>010701</v>
          </cell>
        </row>
        <row r="256">
          <cell r="A256" t="str">
            <v>City of Great Falls</v>
          </cell>
          <cell r="B256" t="str">
            <v>020703</v>
          </cell>
          <cell r="C256" t="str">
            <v>010701</v>
          </cell>
        </row>
        <row r="257">
          <cell r="A257" t="str">
            <v>Town of Neihart</v>
          </cell>
          <cell r="B257" t="str">
            <v>020704</v>
          </cell>
          <cell r="C257" t="str">
            <v>010701</v>
          </cell>
        </row>
        <row r="258">
          <cell r="A258" t="str">
            <v>Town of Big Sandy</v>
          </cell>
          <cell r="B258" t="str">
            <v>020801</v>
          </cell>
          <cell r="C258" t="str">
            <v>010801</v>
          </cell>
        </row>
        <row r="259">
          <cell r="A259" t="str">
            <v>City of Fort Benton</v>
          </cell>
          <cell r="B259" t="str">
            <v>020802</v>
          </cell>
          <cell r="C259" t="str">
            <v>010801</v>
          </cell>
        </row>
        <row r="260">
          <cell r="A260" t="str">
            <v>Town of Geraldine</v>
          </cell>
          <cell r="B260" t="str">
            <v>020803</v>
          </cell>
          <cell r="C260" t="str">
            <v>010801</v>
          </cell>
        </row>
        <row r="261">
          <cell r="A261" t="str">
            <v>Town of Ismay</v>
          </cell>
          <cell r="B261" t="str">
            <v>020901</v>
          </cell>
          <cell r="C261" t="str">
            <v>010901</v>
          </cell>
        </row>
        <row r="262">
          <cell r="A262" t="str">
            <v>City of Miles City</v>
          </cell>
          <cell r="B262" t="str">
            <v>020902</v>
          </cell>
          <cell r="C262" t="str">
            <v>010901</v>
          </cell>
        </row>
        <row r="263">
          <cell r="A263" t="str">
            <v>Town of Flaxville</v>
          </cell>
          <cell r="B263" t="str">
            <v>021001</v>
          </cell>
          <cell r="C263" t="str">
            <v>011001</v>
          </cell>
        </row>
        <row r="264">
          <cell r="A264" t="str">
            <v>City of Scobey</v>
          </cell>
          <cell r="B264" t="str">
            <v>021002</v>
          </cell>
          <cell r="C264" t="str">
            <v>011001</v>
          </cell>
        </row>
        <row r="265">
          <cell r="A265" t="str">
            <v>City of Glendive</v>
          </cell>
          <cell r="B265" t="str">
            <v>021101</v>
          </cell>
          <cell r="C265" t="str">
            <v>011101</v>
          </cell>
        </row>
        <row r="266">
          <cell r="A266" t="str">
            <v>Town of Richey</v>
          </cell>
          <cell r="B266" t="str">
            <v>021102</v>
          </cell>
          <cell r="C266" t="str">
            <v>011101</v>
          </cell>
        </row>
        <row r="267">
          <cell r="A267" t="str">
            <v>City of Baker</v>
          </cell>
          <cell r="B267" t="str">
            <v>021301</v>
          </cell>
          <cell r="C267" t="str">
            <v>011301</v>
          </cell>
        </row>
        <row r="268">
          <cell r="A268" t="str">
            <v>Town of Plevna</v>
          </cell>
          <cell r="B268" t="str">
            <v>021302</v>
          </cell>
          <cell r="C268" t="str">
            <v>011301</v>
          </cell>
        </row>
        <row r="269">
          <cell r="A269" t="str">
            <v>Town of Denton</v>
          </cell>
          <cell r="B269" t="str">
            <v>021401</v>
          </cell>
          <cell r="C269" t="str">
            <v>011401</v>
          </cell>
        </row>
        <row r="270">
          <cell r="A270" t="str">
            <v>Town of Grass Range</v>
          </cell>
          <cell r="B270" t="str">
            <v>021402</v>
          </cell>
          <cell r="C270" t="str">
            <v>011401</v>
          </cell>
        </row>
        <row r="271">
          <cell r="A271" t="str">
            <v>City of Lewistown</v>
          </cell>
          <cell r="B271" t="str">
            <v>021403</v>
          </cell>
          <cell r="C271" t="str">
            <v>011401</v>
          </cell>
        </row>
        <row r="272">
          <cell r="A272" t="str">
            <v>Town of Moore</v>
          </cell>
          <cell r="B272" t="str">
            <v>021404</v>
          </cell>
          <cell r="C272" t="str">
            <v>011401</v>
          </cell>
        </row>
        <row r="273">
          <cell r="A273" t="str">
            <v>Town of Winifred</v>
          </cell>
          <cell r="B273" t="str">
            <v>021405</v>
          </cell>
          <cell r="C273" t="str">
            <v>011401</v>
          </cell>
        </row>
        <row r="274">
          <cell r="A274" t="str">
            <v>City of Columbia Falls</v>
          </cell>
          <cell r="B274" t="str">
            <v>021501</v>
          </cell>
          <cell r="C274" t="str">
            <v>011501</v>
          </cell>
        </row>
        <row r="275">
          <cell r="A275" t="str">
            <v>City of Kalispell</v>
          </cell>
          <cell r="B275" t="str">
            <v>021502</v>
          </cell>
          <cell r="C275" t="str">
            <v>011501</v>
          </cell>
        </row>
        <row r="276">
          <cell r="A276" t="str">
            <v>City of Whitefish</v>
          </cell>
          <cell r="B276" t="str">
            <v>021503</v>
          </cell>
          <cell r="C276" t="str">
            <v>011501</v>
          </cell>
        </row>
        <row r="277">
          <cell r="A277" t="str">
            <v>City of Belgrade</v>
          </cell>
          <cell r="B277" t="str">
            <v>021601</v>
          </cell>
          <cell r="C277" t="str">
            <v>011601</v>
          </cell>
        </row>
        <row r="278">
          <cell r="A278" t="str">
            <v>City of Bozeman</v>
          </cell>
          <cell r="B278" t="str">
            <v>021602</v>
          </cell>
          <cell r="C278" t="str">
            <v>011601</v>
          </cell>
        </row>
        <row r="279">
          <cell r="A279" t="str">
            <v>Town of Manhattan</v>
          </cell>
          <cell r="B279" t="str">
            <v>021603</v>
          </cell>
          <cell r="C279" t="str">
            <v>011601</v>
          </cell>
        </row>
        <row r="280">
          <cell r="A280" t="str">
            <v>City of Three Forks</v>
          </cell>
          <cell r="B280" t="str">
            <v>021604</v>
          </cell>
          <cell r="C280" t="str">
            <v>011601</v>
          </cell>
        </row>
        <row r="281">
          <cell r="A281" t="str">
            <v>Town of West Yellowstone</v>
          </cell>
          <cell r="B281" t="str">
            <v>021605</v>
          </cell>
          <cell r="C281" t="str">
            <v>011601</v>
          </cell>
        </row>
        <row r="282">
          <cell r="A282" t="str">
            <v>Town of Jordan</v>
          </cell>
          <cell r="B282" t="str">
            <v>021701</v>
          </cell>
          <cell r="C282" t="str">
            <v>011701</v>
          </cell>
        </row>
        <row r="283">
          <cell r="A283" t="str">
            <v>Town of Browning</v>
          </cell>
          <cell r="B283" t="str">
            <v>021801</v>
          </cell>
          <cell r="C283" t="str">
            <v>011801</v>
          </cell>
        </row>
        <row r="284">
          <cell r="A284" t="str">
            <v>City of Cut Bank</v>
          </cell>
          <cell r="B284" t="str">
            <v>021802</v>
          </cell>
          <cell r="C284" t="str">
            <v>011801</v>
          </cell>
        </row>
        <row r="285">
          <cell r="A285" t="str">
            <v>Town of Lavina</v>
          </cell>
          <cell r="B285" t="str">
            <v>021901</v>
          </cell>
          <cell r="C285" t="str">
            <v>011901</v>
          </cell>
        </row>
        <row r="286">
          <cell r="A286" t="str">
            <v>Town of Ryegate</v>
          </cell>
          <cell r="B286" t="str">
            <v>021902</v>
          </cell>
          <cell r="C286" t="str">
            <v>011901</v>
          </cell>
        </row>
        <row r="287">
          <cell r="A287" t="str">
            <v>Town of Drummond</v>
          </cell>
          <cell r="B287" t="str">
            <v>022001</v>
          </cell>
          <cell r="C287" t="str">
            <v>012001</v>
          </cell>
        </row>
        <row r="288">
          <cell r="A288" t="str">
            <v>Town of Philipsburg</v>
          </cell>
          <cell r="B288" t="str">
            <v>022002</v>
          </cell>
          <cell r="C288" t="str">
            <v>012001</v>
          </cell>
        </row>
        <row r="289">
          <cell r="A289" t="str">
            <v>City of Havre</v>
          </cell>
          <cell r="B289" t="str">
            <v>022101</v>
          </cell>
          <cell r="C289" t="str">
            <v>012101</v>
          </cell>
        </row>
        <row r="290">
          <cell r="A290" t="str">
            <v>Town of Hingham</v>
          </cell>
          <cell r="B290" t="str">
            <v>022102</v>
          </cell>
          <cell r="C290" t="str">
            <v>012101</v>
          </cell>
        </row>
        <row r="291">
          <cell r="A291" t="str">
            <v>City of Boulder</v>
          </cell>
          <cell r="B291" t="str">
            <v>022201</v>
          </cell>
          <cell r="C291" t="str">
            <v>012201</v>
          </cell>
        </row>
        <row r="292">
          <cell r="A292" t="str">
            <v>Town of Whitehall</v>
          </cell>
          <cell r="B292" t="str">
            <v>022202</v>
          </cell>
          <cell r="C292" t="str">
            <v>012201</v>
          </cell>
        </row>
        <row r="293">
          <cell r="A293" t="str">
            <v>Town of Hobson</v>
          </cell>
          <cell r="B293" t="str">
            <v>022301</v>
          </cell>
          <cell r="C293" t="str">
            <v>012301</v>
          </cell>
        </row>
        <row r="294">
          <cell r="A294" t="str">
            <v>Town of Stanford</v>
          </cell>
          <cell r="B294" t="str">
            <v>022302</v>
          </cell>
          <cell r="C294" t="str">
            <v>012301</v>
          </cell>
        </row>
        <row r="295">
          <cell r="A295" t="str">
            <v>City of Polson</v>
          </cell>
          <cell r="B295" t="str">
            <v>022401</v>
          </cell>
          <cell r="C295" t="str">
            <v>012401</v>
          </cell>
        </row>
        <row r="296">
          <cell r="A296" t="str">
            <v>City of Ronan</v>
          </cell>
          <cell r="B296" t="str">
            <v>022402</v>
          </cell>
          <cell r="C296" t="str">
            <v>012401</v>
          </cell>
        </row>
        <row r="297">
          <cell r="A297" t="str">
            <v>Town of St. Ignatius</v>
          </cell>
          <cell r="B297" t="str">
            <v>022403</v>
          </cell>
          <cell r="C297" t="str">
            <v>012401</v>
          </cell>
        </row>
        <row r="298">
          <cell r="A298" t="str">
            <v>City of East Helena</v>
          </cell>
          <cell r="B298" t="str">
            <v>022501</v>
          </cell>
          <cell r="C298" t="str">
            <v>012501</v>
          </cell>
        </row>
        <row r="299">
          <cell r="A299" t="str">
            <v>City of Helena</v>
          </cell>
          <cell r="B299" t="str">
            <v>022502</v>
          </cell>
          <cell r="C299" t="str">
            <v>012501</v>
          </cell>
        </row>
        <row r="300">
          <cell r="A300" t="str">
            <v>Town of Chester</v>
          </cell>
          <cell r="B300" t="str">
            <v>022601</v>
          </cell>
          <cell r="C300" t="str">
            <v>012601</v>
          </cell>
        </row>
        <row r="301">
          <cell r="A301" t="str">
            <v>Town of Eureka</v>
          </cell>
          <cell r="B301" t="str">
            <v>022701</v>
          </cell>
          <cell r="C301" t="str">
            <v>012701</v>
          </cell>
        </row>
        <row r="302">
          <cell r="A302" t="str">
            <v>City of Libby</v>
          </cell>
          <cell r="B302" t="str">
            <v>022702</v>
          </cell>
          <cell r="C302" t="str">
            <v>012701</v>
          </cell>
        </row>
        <row r="303">
          <cell r="A303" t="str">
            <v>Town Of Rexford</v>
          </cell>
          <cell r="B303" t="str">
            <v>022703</v>
          </cell>
          <cell r="C303" t="str">
            <v>012701</v>
          </cell>
        </row>
        <row r="304">
          <cell r="A304" t="str">
            <v>City of Troy</v>
          </cell>
          <cell r="B304" t="str">
            <v>022704</v>
          </cell>
          <cell r="C304" t="str">
            <v>012701</v>
          </cell>
        </row>
        <row r="305">
          <cell r="A305" t="str">
            <v>Town of Ennis</v>
          </cell>
          <cell r="B305" t="str">
            <v>022801</v>
          </cell>
          <cell r="C305" t="str">
            <v>012801</v>
          </cell>
        </row>
        <row r="306">
          <cell r="A306" t="str">
            <v>Town of Sheridan</v>
          </cell>
          <cell r="B306" t="str">
            <v>022802</v>
          </cell>
          <cell r="C306" t="str">
            <v>012801</v>
          </cell>
        </row>
        <row r="307">
          <cell r="A307" t="str">
            <v>Town of Twin Bridges</v>
          </cell>
          <cell r="B307" t="str">
            <v>022803</v>
          </cell>
          <cell r="C307" t="str">
            <v>012801</v>
          </cell>
        </row>
        <row r="308">
          <cell r="A308" t="str">
            <v>Town of Virginia City</v>
          </cell>
          <cell r="B308" t="str">
            <v>022804</v>
          </cell>
          <cell r="C308" t="str">
            <v>012801</v>
          </cell>
        </row>
        <row r="309">
          <cell r="A309" t="str">
            <v>Town of Circle</v>
          </cell>
          <cell r="B309" t="str">
            <v>022901</v>
          </cell>
          <cell r="C309" t="str">
            <v>012901</v>
          </cell>
        </row>
        <row r="310">
          <cell r="A310" t="str">
            <v>City of White Sulphur Springs</v>
          </cell>
          <cell r="B310" t="str">
            <v>023001</v>
          </cell>
          <cell r="C310" t="str">
            <v>013001</v>
          </cell>
        </row>
        <row r="311">
          <cell r="A311" t="str">
            <v>Town of Alberton</v>
          </cell>
          <cell r="B311" t="str">
            <v>023101</v>
          </cell>
          <cell r="C311" t="str">
            <v>013101</v>
          </cell>
        </row>
        <row r="312">
          <cell r="A312" t="str">
            <v>Town Of Superior</v>
          </cell>
          <cell r="B312" t="str">
            <v>023102</v>
          </cell>
          <cell r="C312" t="str">
            <v>013101</v>
          </cell>
        </row>
        <row r="313">
          <cell r="A313" t="str">
            <v>City of Missoula</v>
          </cell>
          <cell r="B313" t="str">
            <v>023201</v>
          </cell>
          <cell r="C313" t="str">
            <v>013201</v>
          </cell>
        </row>
        <row r="314">
          <cell r="A314" t="str">
            <v>Town of Melstone</v>
          </cell>
          <cell r="B314" t="str">
            <v>023301</v>
          </cell>
          <cell r="C314" t="str">
            <v>013301</v>
          </cell>
        </row>
        <row r="315">
          <cell r="A315" t="str">
            <v>City of Roundup</v>
          </cell>
          <cell r="B315" t="str">
            <v>023302</v>
          </cell>
          <cell r="C315" t="str">
            <v>013301</v>
          </cell>
        </row>
        <row r="316">
          <cell r="A316" t="str">
            <v>Town of Clyde Park</v>
          </cell>
          <cell r="B316" t="str">
            <v>023401</v>
          </cell>
          <cell r="C316" t="str">
            <v>013401</v>
          </cell>
        </row>
        <row r="317">
          <cell r="A317" t="str">
            <v>City of Livingston</v>
          </cell>
          <cell r="B317" t="str">
            <v>023402</v>
          </cell>
          <cell r="C317" t="str">
            <v>013401</v>
          </cell>
        </row>
        <row r="318">
          <cell r="A318" t="str">
            <v>Town of Winnett</v>
          </cell>
          <cell r="B318" t="str">
            <v>023501</v>
          </cell>
          <cell r="C318" t="str">
            <v>013501</v>
          </cell>
        </row>
        <row r="319">
          <cell r="A319" t="str">
            <v>Town of Dodson</v>
          </cell>
          <cell r="B319" t="str">
            <v>023601</v>
          </cell>
          <cell r="C319" t="str">
            <v>013601</v>
          </cell>
        </row>
        <row r="320">
          <cell r="A320" t="str">
            <v>City of Malta</v>
          </cell>
          <cell r="B320" t="str">
            <v>023602</v>
          </cell>
          <cell r="C320" t="str">
            <v>013601</v>
          </cell>
        </row>
        <row r="321">
          <cell r="A321" t="str">
            <v>Town of Saco</v>
          </cell>
          <cell r="B321" t="str">
            <v>023603</v>
          </cell>
          <cell r="C321" t="str">
            <v>013601</v>
          </cell>
        </row>
        <row r="322">
          <cell r="A322" t="str">
            <v>City of Conrad</v>
          </cell>
          <cell r="B322" t="str">
            <v>023701</v>
          </cell>
          <cell r="C322" t="str">
            <v>013701</v>
          </cell>
        </row>
        <row r="323">
          <cell r="A323" t="str">
            <v>Town of Valier</v>
          </cell>
          <cell r="B323" t="str">
            <v>023702</v>
          </cell>
          <cell r="C323" t="str">
            <v>013701</v>
          </cell>
        </row>
        <row r="324">
          <cell r="A324" t="str">
            <v>Town of Broadus</v>
          </cell>
          <cell r="B324" t="str">
            <v>023801</v>
          </cell>
          <cell r="C324" t="str">
            <v>013801</v>
          </cell>
        </row>
        <row r="325">
          <cell r="A325" t="str">
            <v>City of Deer Lodge</v>
          </cell>
          <cell r="B325" t="str">
            <v>023901</v>
          </cell>
          <cell r="C325" t="str">
            <v>013901</v>
          </cell>
        </row>
        <row r="326">
          <cell r="A326" t="str">
            <v>Town of Terry</v>
          </cell>
          <cell r="B326" t="str">
            <v>024001</v>
          </cell>
          <cell r="C326" t="str">
            <v>014001</v>
          </cell>
        </row>
        <row r="327">
          <cell r="A327" t="str">
            <v>Town of Darby</v>
          </cell>
          <cell r="B327" t="str">
            <v>024101</v>
          </cell>
          <cell r="C327" t="str">
            <v>014101</v>
          </cell>
        </row>
        <row r="328">
          <cell r="A328" t="str">
            <v>City of Hamilton</v>
          </cell>
          <cell r="B328" t="str">
            <v>024102</v>
          </cell>
          <cell r="C328" t="str">
            <v>014101</v>
          </cell>
        </row>
        <row r="329">
          <cell r="A329" t="str">
            <v>Town of Pinesdale</v>
          </cell>
          <cell r="B329" t="str">
            <v>024103</v>
          </cell>
          <cell r="C329" t="str">
            <v>014101</v>
          </cell>
        </row>
        <row r="330">
          <cell r="A330" t="str">
            <v>Town of Stevensville</v>
          </cell>
          <cell r="B330" t="str">
            <v>024104</v>
          </cell>
          <cell r="C330" t="str">
            <v>014101</v>
          </cell>
        </row>
        <row r="331">
          <cell r="A331" t="str">
            <v>Town of Fairview</v>
          </cell>
          <cell r="B331" t="str">
            <v>024201</v>
          </cell>
          <cell r="C331" t="str">
            <v>014201</v>
          </cell>
        </row>
        <row r="332">
          <cell r="A332" t="str">
            <v>City of Sidney</v>
          </cell>
          <cell r="B332" t="str">
            <v>024202</v>
          </cell>
          <cell r="C332" t="str">
            <v>014201</v>
          </cell>
        </row>
        <row r="333">
          <cell r="A333" t="str">
            <v>Town of Bainville</v>
          </cell>
          <cell r="B333" t="str">
            <v>024301</v>
          </cell>
          <cell r="C333" t="str">
            <v>014301</v>
          </cell>
        </row>
        <row r="334">
          <cell r="A334" t="str">
            <v>Town of Brockton</v>
          </cell>
          <cell r="B334" t="str">
            <v>024302</v>
          </cell>
          <cell r="C334" t="str">
            <v>014301</v>
          </cell>
        </row>
        <row r="335">
          <cell r="A335" t="str">
            <v>Town of Culbertson</v>
          </cell>
          <cell r="B335" t="str">
            <v>024303</v>
          </cell>
          <cell r="C335" t="str">
            <v>014301</v>
          </cell>
        </row>
        <row r="336">
          <cell r="A336" t="str">
            <v>Town of Froid</v>
          </cell>
          <cell r="B336" t="str">
            <v>024304</v>
          </cell>
          <cell r="C336" t="str">
            <v>014301</v>
          </cell>
        </row>
        <row r="337">
          <cell r="A337" t="str">
            <v>City of Poplar</v>
          </cell>
          <cell r="B337" t="str">
            <v>024305</v>
          </cell>
          <cell r="C337" t="str">
            <v>014301</v>
          </cell>
        </row>
        <row r="338">
          <cell r="A338" t="str">
            <v>City of Wolf Point</v>
          </cell>
          <cell r="B338" t="str">
            <v>024306</v>
          </cell>
          <cell r="C338" t="str">
            <v>014301</v>
          </cell>
        </row>
        <row r="339">
          <cell r="A339" t="str">
            <v>City of Forsyth</v>
          </cell>
          <cell r="B339" t="str">
            <v>024401</v>
          </cell>
          <cell r="C339" t="str">
            <v>014401</v>
          </cell>
        </row>
        <row r="340">
          <cell r="A340" t="str">
            <v>City of Colstrip</v>
          </cell>
          <cell r="B340" t="str">
            <v>024402</v>
          </cell>
          <cell r="C340" t="str">
            <v>014401</v>
          </cell>
        </row>
        <row r="341">
          <cell r="A341" t="str">
            <v>Town of Hot Springs</v>
          </cell>
          <cell r="B341" t="str">
            <v>024501</v>
          </cell>
          <cell r="C341" t="str">
            <v>014501</v>
          </cell>
        </row>
        <row r="342">
          <cell r="A342" t="str">
            <v>Town of Plains</v>
          </cell>
          <cell r="B342" t="str">
            <v>024502</v>
          </cell>
          <cell r="C342" t="str">
            <v>014501</v>
          </cell>
        </row>
        <row r="343">
          <cell r="A343" t="str">
            <v>City of Thompson Falls</v>
          </cell>
          <cell r="B343" t="str">
            <v>024503</v>
          </cell>
          <cell r="C343" t="str">
            <v>014501</v>
          </cell>
        </row>
        <row r="344">
          <cell r="A344" t="str">
            <v>Town of Medicine Lake</v>
          </cell>
          <cell r="B344" t="str">
            <v>024601</v>
          </cell>
          <cell r="C344" t="str">
            <v>014601</v>
          </cell>
        </row>
        <row r="345">
          <cell r="A345" t="str">
            <v>Town of Outlook</v>
          </cell>
          <cell r="B345" t="str">
            <v>024602</v>
          </cell>
          <cell r="C345" t="str">
            <v>014601</v>
          </cell>
        </row>
        <row r="346">
          <cell r="A346" t="str">
            <v>City of Plentywood</v>
          </cell>
          <cell r="B346" t="str">
            <v>024603</v>
          </cell>
          <cell r="C346" t="str">
            <v>014601</v>
          </cell>
        </row>
        <row r="347">
          <cell r="A347" t="str">
            <v>Town of Westby</v>
          </cell>
          <cell r="B347" t="str">
            <v>024604</v>
          </cell>
          <cell r="C347" t="str">
            <v>014601</v>
          </cell>
        </row>
        <row r="348">
          <cell r="A348" t="str">
            <v>Town of Walkerville</v>
          </cell>
          <cell r="B348" t="str">
            <v>024702</v>
          </cell>
          <cell r="C348" t="str">
            <v>014701</v>
          </cell>
        </row>
        <row r="349">
          <cell r="A349" t="str">
            <v>Town of Columbus</v>
          </cell>
          <cell r="B349" t="str">
            <v>024801</v>
          </cell>
          <cell r="C349" t="str">
            <v>014801</v>
          </cell>
        </row>
        <row r="350">
          <cell r="A350" t="str">
            <v>City of Big Timber</v>
          </cell>
          <cell r="B350" t="str">
            <v>024901</v>
          </cell>
          <cell r="C350" t="str">
            <v>014901</v>
          </cell>
        </row>
        <row r="351">
          <cell r="A351" t="str">
            <v>City of Choteau</v>
          </cell>
          <cell r="B351" t="str">
            <v>025001</v>
          </cell>
          <cell r="C351" t="str">
            <v>015001</v>
          </cell>
        </row>
        <row r="352">
          <cell r="A352" t="str">
            <v>Town of Dutton</v>
          </cell>
          <cell r="B352" t="str">
            <v>025002</v>
          </cell>
          <cell r="C352" t="str">
            <v>015001</v>
          </cell>
        </row>
        <row r="353">
          <cell r="A353" t="str">
            <v>Town of Fairfield</v>
          </cell>
          <cell r="B353" t="str">
            <v>025003</v>
          </cell>
          <cell r="C353" t="str">
            <v>015001</v>
          </cell>
        </row>
        <row r="354">
          <cell r="A354" t="str">
            <v>Town of Kevin</v>
          </cell>
          <cell r="B354" t="str">
            <v>025101</v>
          </cell>
          <cell r="C354" t="str">
            <v>015101</v>
          </cell>
        </row>
        <row r="355">
          <cell r="A355" t="str">
            <v>City of Shelby</v>
          </cell>
          <cell r="B355" t="str">
            <v>025102</v>
          </cell>
          <cell r="C355" t="str">
            <v>015101</v>
          </cell>
        </row>
        <row r="356">
          <cell r="A356" t="str">
            <v>Town of Sunburst</v>
          </cell>
          <cell r="B356" t="str">
            <v>025103</v>
          </cell>
          <cell r="C356" t="str">
            <v>015101</v>
          </cell>
        </row>
        <row r="357">
          <cell r="A357" t="str">
            <v>Town of Hysham</v>
          </cell>
          <cell r="B357" t="str">
            <v>025201</v>
          </cell>
          <cell r="C357" t="str">
            <v>015201</v>
          </cell>
        </row>
        <row r="358">
          <cell r="A358" t="str">
            <v>Town of Fort Peck</v>
          </cell>
          <cell r="B358" t="str">
            <v>025301</v>
          </cell>
          <cell r="C358" t="str">
            <v>015301</v>
          </cell>
        </row>
        <row r="359">
          <cell r="A359" t="str">
            <v>City of Glasgow</v>
          </cell>
          <cell r="B359" t="str">
            <v>025302</v>
          </cell>
          <cell r="C359" t="str">
            <v>015301</v>
          </cell>
        </row>
        <row r="360">
          <cell r="A360" t="str">
            <v>Town of Nashua</v>
          </cell>
          <cell r="B360" t="str">
            <v>025303</v>
          </cell>
          <cell r="C360" t="str">
            <v>015301</v>
          </cell>
        </row>
        <row r="361">
          <cell r="A361" t="str">
            <v>Town of Opheim</v>
          </cell>
          <cell r="B361" t="str">
            <v>025304</v>
          </cell>
          <cell r="C361" t="str">
            <v>015301</v>
          </cell>
        </row>
        <row r="362">
          <cell r="A362" t="str">
            <v>City of Harlowton</v>
          </cell>
          <cell r="B362" t="str">
            <v>025401</v>
          </cell>
          <cell r="C362" t="str">
            <v>015401</v>
          </cell>
        </row>
        <row r="363">
          <cell r="A363" t="str">
            <v>Town of Judith Gap</v>
          </cell>
          <cell r="B363" t="str">
            <v>025402</v>
          </cell>
          <cell r="C363" t="str">
            <v>015401</v>
          </cell>
        </row>
        <row r="364">
          <cell r="A364" t="str">
            <v>Town of Wibaux</v>
          </cell>
          <cell r="B364" t="str">
            <v>025501</v>
          </cell>
          <cell r="C364" t="str">
            <v>015501</v>
          </cell>
        </row>
        <row r="365">
          <cell r="A365" t="str">
            <v>City of Billings</v>
          </cell>
          <cell r="B365" t="str">
            <v>025601</v>
          </cell>
          <cell r="C365" t="str">
            <v>015601</v>
          </cell>
        </row>
        <row r="366">
          <cell r="A366" t="str">
            <v>Town of Broadview</v>
          </cell>
          <cell r="B366" t="str">
            <v>025602</v>
          </cell>
          <cell r="C366" t="str">
            <v>015601</v>
          </cell>
        </row>
        <row r="367">
          <cell r="A367" t="str">
            <v>City of Laurel</v>
          </cell>
          <cell r="B367" t="str">
            <v>025603</v>
          </cell>
          <cell r="C367" t="str">
            <v>015601</v>
          </cell>
        </row>
      </sheetData>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fsd.mt.gov/LGSB/LGSPortal" TargetMode="External"/><Relationship Id="rId1" Type="http://schemas.openxmlformats.org/officeDocument/2006/relationships/hyperlink" Target="https://sfsd.mt.gov/LGSB/LGSPortal/index"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55.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4" Type="http://schemas.openxmlformats.org/officeDocument/2006/relationships/comments" Target="../comments5.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comments" Target="../comments6.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4" Type="http://schemas.openxmlformats.org/officeDocument/2006/relationships/comments" Target="../comments7.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comments" Target="../comments8.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 Id="rId4" Type="http://schemas.openxmlformats.org/officeDocument/2006/relationships/comments" Target="../comments9.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comments" Target="../comments10.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4" Type="http://schemas.openxmlformats.org/officeDocument/2006/relationships/comments" Target="../comments11.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4" Type="http://schemas.openxmlformats.org/officeDocument/2006/relationships/comments" Target="../comments12.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 Id="rId4" Type="http://schemas.openxmlformats.org/officeDocument/2006/relationships/comments" Target="../comments13.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comments" Target="../comments14.xml"/></Relationships>
</file>

<file path=xl/worksheets/_rels/sheet24.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4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4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4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4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46.bin"/></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3.xml"/><Relationship Id="rId1" Type="http://schemas.openxmlformats.org/officeDocument/2006/relationships/printerSettings" Target="../printerSettings/printerSettings47.bin"/><Relationship Id="rId4" Type="http://schemas.openxmlformats.org/officeDocument/2006/relationships/comments" Target="../comments20.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50.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51.bin"/></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comments" Target="../comments23.xml"/></Relationships>
</file>

<file path=xl/worksheets/_rels/sheet34.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4.vml"/><Relationship Id="rId1" Type="http://schemas.openxmlformats.org/officeDocument/2006/relationships/printerSettings" Target="../printerSettings/printerSettings54.bin"/></Relationships>
</file>

<file path=xl/worksheets/_rels/sheet35.xml.rels><?xml version="1.0" encoding="UTF-8" standalone="yes"?>
<Relationships xmlns="http://schemas.openxmlformats.org/package/2006/relationships"><Relationship Id="rId2" Type="http://schemas.openxmlformats.org/officeDocument/2006/relationships/printerSettings" Target="../printerSettings/printerSettings55.bin"/><Relationship Id="rId1" Type="http://schemas.openxmlformats.org/officeDocument/2006/relationships/hyperlink" Target="https://gasb.org/page/PageContent?pageId=/standards-guidance/pronouncements/summary--statement-no-83.html&amp;isStaticPage=true" TargetMode="External"/></Relationships>
</file>

<file path=xl/worksheets/_rels/sheet36.xml.rels><?xml version="1.0" encoding="UTF-8" standalone="yes"?>
<Relationships xmlns="http://schemas.openxmlformats.org/package/2006/relationships"><Relationship Id="rId2" Type="http://schemas.openxmlformats.org/officeDocument/2006/relationships/printerSettings" Target="../printerSettings/printerSettings57.bin"/><Relationship Id="rId1" Type="http://schemas.openxmlformats.org/officeDocument/2006/relationships/printerSettings" Target="../printerSettings/printerSettings56.bin"/></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printerSettings" Target="../printerSettings/printerSettings58.bin"/><Relationship Id="rId1" Type="http://schemas.openxmlformats.org/officeDocument/2006/relationships/hyperlink" Target="https://gasb.org/page/document?pdf=GASBS+88.pdf&amp;title=GASB%20STATEMENT%20NO.%2088,%20CERTAIN%20DISCLOSURES%20RELATED%20TO%20DEBT,%20INCLUDING%20DIRECT%20BORROWINGS%20AND%20DIRECT%20PLACEMENTS" TargetMode="External"/><Relationship Id="rId4" Type="http://schemas.openxmlformats.org/officeDocument/2006/relationships/comments" Target="../comments25.xml"/></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39.xml.rels><?xml version="1.0" encoding="UTF-8" standalone="yes"?>
<Relationships xmlns="http://schemas.openxmlformats.org/package/2006/relationships"><Relationship Id="rId1" Type="http://schemas.openxmlformats.org/officeDocument/2006/relationships/hyperlink" Target="https://www.gasb.org/page/document?pdf=GASBS94.pdf&amp;title=GASB%20STATEMENT%20NO.%2094,%20PUBLIC-PRIVATE%20AND%20PUBLIC-PUBLIC%20PARTNERSHIPS%20AND%20AVAILABILITY%20PAYMENT%20ARRANGEMENTS"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fsd.mt.gov/LGSB/LGSPortal" TargetMode="External"/><Relationship Id="rId1" Type="http://schemas.openxmlformats.org/officeDocument/2006/relationships/printerSettings" Target="../printerSettings/printerSettings4.bin"/><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40.xml.rels><?xml version="1.0" encoding="UTF-8" standalone="yes"?>
<Relationships xmlns="http://schemas.openxmlformats.org/package/2006/relationships"><Relationship Id="rId2" Type="http://schemas.openxmlformats.org/officeDocument/2006/relationships/printerSettings" Target="../printerSettings/printerSettings60.bin"/><Relationship Id="rId1" Type="http://schemas.openxmlformats.org/officeDocument/2006/relationships/hyperlink" Target="https://www.gasb.org/page/pageContent?pageId=/standards-guidance/pronouncements/summary--statement-no-96.html" TargetMode="External"/></Relationships>
</file>

<file path=xl/worksheets/_rels/sheet41.xml.rels><?xml version="1.0" encoding="UTF-8" standalone="yes"?>
<Relationships xmlns="http://schemas.openxmlformats.org/package/2006/relationships"><Relationship Id="rId3" Type="http://schemas.openxmlformats.org/officeDocument/2006/relationships/comments" Target="../comments26.xml"/><Relationship Id="rId2" Type="http://schemas.openxmlformats.org/officeDocument/2006/relationships/vmlDrawing" Target="../drawings/vmlDrawing26.vml"/><Relationship Id="rId1" Type="http://schemas.openxmlformats.org/officeDocument/2006/relationships/printerSettings" Target="../printerSettings/printerSettings61.bin"/></Relationships>
</file>

<file path=xl/worksheets/_rels/sheet42.xml.rels><?xml version="1.0" encoding="UTF-8" standalone="yes"?>
<Relationships xmlns="http://schemas.openxmlformats.org/package/2006/relationships"><Relationship Id="rId3" Type="http://schemas.openxmlformats.org/officeDocument/2006/relationships/comments" Target="../comments27.xml"/><Relationship Id="rId2" Type="http://schemas.openxmlformats.org/officeDocument/2006/relationships/vmlDrawing" Target="../drawings/vmlDrawing27.vml"/><Relationship Id="rId1" Type="http://schemas.openxmlformats.org/officeDocument/2006/relationships/printerSettings" Target="../printerSettings/printerSettings62.bin"/></Relationships>
</file>

<file path=xl/worksheets/_rels/sheet43.xml.rels><?xml version="1.0" encoding="UTF-8" standalone="yes"?>
<Relationships xmlns="http://schemas.openxmlformats.org/package/2006/relationships"><Relationship Id="rId2" Type="http://schemas.openxmlformats.org/officeDocument/2006/relationships/printerSettings" Target="../printerSettings/printerSettings63.bin"/><Relationship Id="rId1" Type="http://schemas.openxmlformats.org/officeDocument/2006/relationships/hyperlink" Target="https://mpera.mt.gov/" TargetMode="External"/></Relationships>
</file>

<file path=xl/worksheets/_rels/sheet44.xml.rels><?xml version="1.0" encoding="UTF-8" standalone="yes"?>
<Relationships xmlns="http://schemas.openxmlformats.org/package/2006/relationships"><Relationship Id="rId2" Type="http://schemas.openxmlformats.org/officeDocument/2006/relationships/printerSettings" Target="../printerSettings/printerSettings64.bin"/><Relationship Id="rId1" Type="http://schemas.openxmlformats.org/officeDocument/2006/relationships/hyperlink" Target="https://mpera.mt.gov/" TargetMode="External"/></Relationships>
</file>

<file path=xl/worksheets/_rels/sheet45.xml.rels><?xml version="1.0" encoding="UTF-8" standalone="yes"?>
<Relationships xmlns="http://schemas.openxmlformats.org/package/2006/relationships"><Relationship Id="rId2" Type="http://schemas.openxmlformats.org/officeDocument/2006/relationships/printerSettings" Target="../printerSettings/printerSettings65.bin"/><Relationship Id="rId1" Type="http://schemas.openxmlformats.org/officeDocument/2006/relationships/hyperlink" Target="https://mpera.mt.gov/" TargetMode="External"/></Relationships>
</file>

<file path=xl/worksheets/_rels/sheet46.xml.rels><?xml version="1.0" encoding="UTF-8" standalone="yes"?>
<Relationships xmlns="http://schemas.openxmlformats.org/package/2006/relationships"><Relationship Id="rId2" Type="http://schemas.openxmlformats.org/officeDocument/2006/relationships/printerSettings" Target="../printerSettings/printerSettings66.bin"/><Relationship Id="rId1" Type="http://schemas.openxmlformats.org/officeDocument/2006/relationships/hyperlink" Target="https://mpera.mt.gov/" TargetMode="External"/></Relationships>
</file>

<file path=xl/worksheets/_rels/sheet47.xml.rels><?xml version="1.0" encoding="UTF-8" standalone="yes"?>
<Relationships xmlns="http://schemas.openxmlformats.org/package/2006/relationships"><Relationship Id="rId2" Type="http://schemas.openxmlformats.org/officeDocument/2006/relationships/printerSettings" Target="../printerSettings/printerSettings67.bin"/><Relationship Id="rId1" Type="http://schemas.openxmlformats.org/officeDocument/2006/relationships/hyperlink" Target="https://trs.mt.gov/trs-info/NewsAnnualReports" TargetMode="External"/></Relationships>
</file>

<file path=xl/worksheets/_rels/sheet48.xml.rels><?xml version="1.0" encoding="UTF-8" standalone="yes"?>
<Relationships xmlns="http://schemas.openxmlformats.org/package/2006/relationships"><Relationship Id="rId3" Type="http://schemas.openxmlformats.org/officeDocument/2006/relationships/comments" Target="../comments28.xml"/><Relationship Id="rId2" Type="http://schemas.openxmlformats.org/officeDocument/2006/relationships/vmlDrawing" Target="../drawings/vmlDrawing28.vml"/><Relationship Id="rId1" Type="http://schemas.openxmlformats.org/officeDocument/2006/relationships/printerSettings" Target="../printerSettings/printerSettings68.bin"/></Relationships>
</file>

<file path=xl/worksheets/_rels/sheet49.xml.rels><?xml version="1.0" encoding="UTF-8" standalone="yes"?>
<Relationships xmlns="http://schemas.openxmlformats.org/package/2006/relationships"><Relationship Id="rId3" Type="http://schemas.openxmlformats.org/officeDocument/2006/relationships/comments" Target="../comments29.xml"/><Relationship Id="rId2" Type="http://schemas.openxmlformats.org/officeDocument/2006/relationships/vmlDrawing" Target="../drawings/vmlDrawing29.vml"/><Relationship Id="rId1" Type="http://schemas.openxmlformats.org/officeDocument/2006/relationships/printerSettings" Target="../printerSettings/printerSettings69.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50.xml.rels><?xml version="1.0" encoding="UTF-8" standalone="yes"?>
<Relationships xmlns="http://schemas.openxmlformats.org/package/2006/relationships"><Relationship Id="rId3" Type="http://schemas.openxmlformats.org/officeDocument/2006/relationships/comments" Target="../comments30.xml"/><Relationship Id="rId2" Type="http://schemas.openxmlformats.org/officeDocument/2006/relationships/vmlDrawing" Target="../drawings/vmlDrawing30.vml"/><Relationship Id="rId1" Type="http://schemas.openxmlformats.org/officeDocument/2006/relationships/printerSettings" Target="../printerSettings/printerSettings70.bin"/></Relationships>
</file>

<file path=xl/worksheets/_rels/sheet51.xml.rels><?xml version="1.0" encoding="UTF-8" standalone="yes"?>
<Relationships xmlns="http://schemas.openxmlformats.org/package/2006/relationships"><Relationship Id="rId3" Type="http://schemas.openxmlformats.org/officeDocument/2006/relationships/comments" Target="../comments31.xml"/><Relationship Id="rId2" Type="http://schemas.openxmlformats.org/officeDocument/2006/relationships/vmlDrawing" Target="../drawings/vmlDrawing31.vml"/><Relationship Id="rId1" Type="http://schemas.openxmlformats.org/officeDocument/2006/relationships/printerSettings" Target="../printerSettings/printerSettings71.bin"/></Relationships>
</file>

<file path=xl/worksheets/_rels/sheet52.xml.rels><?xml version="1.0" encoding="UTF-8" standalone="yes"?>
<Relationships xmlns="http://schemas.openxmlformats.org/package/2006/relationships"><Relationship Id="rId3" Type="http://schemas.openxmlformats.org/officeDocument/2006/relationships/comments" Target="../comments32.xml"/><Relationship Id="rId2" Type="http://schemas.openxmlformats.org/officeDocument/2006/relationships/vmlDrawing" Target="../drawings/vmlDrawing32.vml"/><Relationship Id="rId1" Type="http://schemas.openxmlformats.org/officeDocument/2006/relationships/printerSettings" Target="../printerSettings/printerSettings72.bin"/></Relationships>
</file>

<file path=xl/worksheets/_rels/sheet53.xml.rels><?xml version="1.0" encoding="UTF-8" standalone="yes"?>
<Relationships xmlns="http://schemas.openxmlformats.org/package/2006/relationships"><Relationship Id="rId3" Type="http://schemas.openxmlformats.org/officeDocument/2006/relationships/vmlDrawing" Target="../drawings/vmlDrawing33.vml"/><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 Id="rId4" Type="http://schemas.openxmlformats.org/officeDocument/2006/relationships/comments" Target="../comments33.xml"/></Relationships>
</file>

<file path=xl/worksheets/_rels/sheet54.xml.rels><?xml version="1.0" encoding="UTF-8" standalone="yes"?>
<Relationships xmlns="http://schemas.openxmlformats.org/package/2006/relationships"><Relationship Id="rId3" Type="http://schemas.openxmlformats.org/officeDocument/2006/relationships/comments" Target="../comments34.xml"/><Relationship Id="rId2" Type="http://schemas.openxmlformats.org/officeDocument/2006/relationships/vmlDrawing" Target="../drawings/vmlDrawing34.vml"/><Relationship Id="rId1" Type="http://schemas.openxmlformats.org/officeDocument/2006/relationships/printerSettings" Target="../printerSettings/printerSettings75.bin"/></Relationships>
</file>

<file path=xl/worksheets/_rels/sheet55.xml.rels><?xml version="1.0" encoding="UTF-8" standalone="yes"?>
<Relationships xmlns="http://schemas.openxmlformats.org/package/2006/relationships"><Relationship Id="rId3" Type="http://schemas.openxmlformats.org/officeDocument/2006/relationships/vmlDrawing" Target="../drawings/vmlDrawing35.vml"/><Relationship Id="rId2" Type="http://schemas.openxmlformats.org/officeDocument/2006/relationships/printerSettings" Target="../printerSettings/printerSettings77.bin"/><Relationship Id="rId1" Type="http://schemas.openxmlformats.org/officeDocument/2006/relationships/printerSettings" Target="../printerSettings/printerSettings76.bin"/><Relationship Id="rId4" Type="http://schemas.openxmlformats.org/officeDocument/2006/relationships/comments" Target="../comments35.xml"/></Relationships>
</file>

<file path=xl/worksheets/_rels/sheet56.xml.rels><?xml version="1.0" encoding="UTF-8" standalone="yes"?>
<Relationships xmlns="http://schemas.openxmlformats.org/package/2006/relationships"><Relationship Id="rId2" Type="http://schemas.openxmlformats.org/officeDocument/2006/relationships/printerSettings" Target="../printerSettings/printerSettings79.bin"/><Relationship Id="rId1" Type="http://schemas.openxmlformats.org/officeDocument/2006/relationships/printerSettings" Target="../printerSettings/printerSettings78.bin"/></Relationships>
</file>

<file path=xl/worksheets/_rels/sheet57.xml.rels><?xml version="1.0" encoding="UTF-8" standalone="yes"?>
<Relationships xmlns="http://schemas.openxmlformats.org/package/2006/relationships"><Relationship Id="rId2" Type="http://schemas.openxmlformats.org/officeDocument/2006/relationships/printerSettings" Target="../printerSettings/printerSettings81.bin"/><Relationship Id="rId1" Type="http://schemas.openxmlformats.org/officeDocument/2006/relationships/printerSettings" Target="../printerSettings/printerSettings80.bin"/></Relationships>
</file>

<file path=xl/worksheets/_rels/sheet58.xml.rels><?xml version="1.0" encoding="UTF-8" standalone="yes"?>
<Relationships xmlns="http://schemas.openxmlformats.org/package/2006/relationships"><Relationship Id="rId3" Type="http://schemas.openxmlformats.org/officeDocument/2006/relationships/vmlDrawing" Target="../drawings/vmlDrawing36.vml"/><Relationship Id="rId2" Type="http://schemas.openxmlformats.org/officeDocument/2006/relationships/printerSettings" Target="../printerSettings/printerSettings83.bin"/><Relationship Id="rId1" Type="http://schemas.openxmlformats.org/officeDocument/2006/relationships/printerSettings" Target="../printerSettings/printerSettings82.bin"/><Relationship Id="rId4" Type="http://schemas.openxmlformats.org/officeDocument/2006/relationships/comments" Target="../comments36.xml"/></Relationships>
</file>

<file path=xl/worksheets/_rels/sheet59.xml.rels><?xml version="1.0" encoding="UTF-8" standalone="yes"?>
<Relationships xmlns="http://schemas.openxmlformats.org/package/2006/relationships"><Relationship Id="rId3" Type="http://schemas.openxmlformats.org/officeDocument/2006/relationships/vmlDrawing" Target="../drawings/vmlDrawing37.vml"/><Relationship Id="rId2" Type="http://schemas.openxmlformats.org/officeDocument/2006/relationships/printerSettings" Target="../printerSettings/printerSettings85.bin"/><Relationship Id="rId1" Type="http://schemas.openxmlformats.org/officeDocument/2006/relationships/printerSettings" Target="../printerSettings/printerSettings84.bin"/><Relationship Id="rId4" Type="http://schemas.openxmlformats.org/officeDocument/2006/relationships/comments" Target="../comments37.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fsd.mt.gov/LGSB" TargetMode="External"/><Relationship Id="rId1" Type="http://schemas.openxmlformats.org/officeDocument/2006/relationships/printerSettings" Target="../printerSettings/printerSettings8.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66.xml.rels><?xml version="1.0" encoding="UTF-8" standalone="yes"?>
<Relationships xmlns="http://schemas.openxmlformats.org/package/2006/relationships"><Relationship Id="rId3" Type="http://schemas.openxmlformats.org/officeDocument/2006/relationships/comments" Target="../comments38.xml"/><Relationship Id="rId2" Type="http://schemas.openxmlformats.org/officeDocument/2006/relationships/vmlDrawing" Target="../drawings/vmlDrawing38.vml"/><Relationship Id="rId1" Type="http://schemas.openxmlformats.org/officeDocument/2006/relationships/printerSettings" Target="../printerSettings/printerSettings92.bin"/></Relationships>
</file>

<file path=xl/worksheets/_rels/sheet67.xml.rels><?xml version="1.0" encoding="UTF-8" standalone="yes"?>
<Relationships xmlns="http://schemas.openxmlformats.org/package/2006/relationships"><Relationship Id="rId2" Type="http://schemas.openxmlformats.org/officeDocument/2006/relationships/printerSettings" Target="../printerSettings/printerSettings94.bin"/><Relationship Id="rId1" Type="http://schemas.openxmlformats.org/officeDocument/2006/relationships/printerSettings" Target="../printerSettings/printerSettings93.bin"/></Relationships>
</file>

<file path=xl/worksheets/_rels/sheet69.xml.rels><?xml version="1.0" encoding="UTF-8" standalone="yes"?>
<Relationships xmlns="http://schemas.openxmlformats.org/package/2006/relationships"><Relationship Id="rId2" Type="http://schemas.openxmlformats.org/officeDocument/2006/relationships/printerSettings" Target="../printerSettings/printerSettings96.bin"/><Relationship Id="rId1" Type="http://schemas.openxmlformats.org/officeDocument/2006/relationships/printerSettings" Target="../printerSettings/printerSettings95.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0.xml.rels><?xml version="1.0" encoding="UTF-8" standalone="yes"?>
<Relationships xmlns="http://schemas.openxmlformats.org/package/2006/relationships"><Relationship Id="rId3" Type="http://schemas.openxmlformats.org/officeDocument/2006/relationships/vmlDrawing" Target="../drawings/vmlDrawing39.vml"/><Relationship Id="rId2" Type="http://schemas.openxmlformats.org/officeDocument/2006/relationships/printerSettings" Target="../printerSettings/printerSettings98.bin"/><Relationship Id="rId1" Type="http://schemas.openxmlformats.org/officeDocument/2006/relationships/printerSettings" Target="../printerSettings/printerSettings97.bin"/><Relationship Id="rId4" Type="http://schemas.openxmlformats.org/officeDocument/2006/relationships/comments" Target="../comments39.xml"/></Relationships>
</file>

<file path=xl/worksheets/_rels/sheet71.xml.rels><?xml version="1.0" encoding="UTF-8" standalone="yes"?>
<Relationships xmlns="http://schemas.openxmlformats.org/package/2006/relationships"><Relationship Id="rId2" Type="http://schemas.openxmlformats.org/officeDocument/2006/relationships/printerSettings" Target="../printerSettings/printerSettings100.bin"/><Relationship Id="rId1" Type="http://schemas.openxmlformats.org/officeDocument/2006/relationships/printerSettings" Target="../printerSettings/printerSettings99.bin"/></Relationships>
</file>

<file path=xl/worksheets/_rels/sheet72.xml.rels><?xml version="1.0" encoding="UTF-8" standalone="yes"?>
<Relationships xmlns="http://schemas.openxmlformats.org/package/2006/relationships"><Relationship Id="rId2" Type="http://schemas.openxmlformats.org/officeDocument/2006/relationships/printerSettings" Target="../printerSettings/printerSettings102.bin"/><Relationship Id="rId1" Type="http://schemas.openxmlformats.org/officeDocument/2006/relationships/printerSettings" Target="../printerSettings/printerSettings101.bin"/></Relationships>
</file>

<file path=xl/worksheets/_rels/sheet73.xml.rels><?xml version="1.0" encoding="UTF-8" standalone="yes"?>
<Relationships xmlns="http://schemas.openxmlformats.org/package/2006/relationships"><Relationship Id="rId3" Type="http://schemas.openxmlformats.org/officeDocument/2006/relationships/vmlDrawing" Target="../drawings/vmlDrawing40.vml"/><Relationship Id="rId2" Type="http://schemas.openxmlformats.org/officeDocument/2006/relationships/printerSettings" Target="../printerSettings/printerSettings104.bin"/><Relationship Id="rId1" Type="http://schemas.openxmlformats.org/officeDocument/2006/relationships/printerSettings" Target="../printerSettings/printerSettings103.bin"/><Relationship Id="rId4" Type="http://schemas.openxmlformats.org/officeDocument/2006/relationships/comments" Target="../comments40.xml"/></Relationships>
</file>

<file path=xl/worksheets/_rels/sheet74.xml.rels><?xml version="1.0" encoding="UTF-8" standalone="yes"?>
<Relationships xmlns="http://schemas.openxmlformats.org/package/2006/relationships"><Relationship Id="rId2" Type="http://schemas.openxmlformats.org/officeDocument/2006/relationships/printerSettings" Target="../printerSettings/printerSettings106.bin"/><Relationship Id="rId1" Type="http://schemas.openxmlformats.org/officeDocument/2006/relationships/printerSettings" Target="../printerSettings/printerSettings105.bin"/></Relationships>
</file>

<file path=xl/worksheets/_rels/sheet75.xml.rels><?xml version="1.0" encoding="UTF-8" standalone="yes"?>
<Relationships xmlns="http://schemas.openxmlformats.org/package/2006/relationships"><Relationship Id="rId3" Type="http://schemas.openxmlformats.org/officeDocument/2006/relationships/vmlDrawing" Target="../drawings/vmlDrawing41.vml"/><Relationship Id="rId2" Type="http://schemas.openxmlformats.org/officeDocument/2006/relationships/printerSettings" Target="../printerSettings/printerSettings108.bin"/><Relationship Id="rId1" Type="http://schemas.openxmlformats.org/officeDocument/2006/relationships/printerSettings" Target="../printerSettings/printerSettings107.bin"/><Relationship Id="rId4" Type="http://schemas.openxmlformats.org/officeDocument/2006/relationships/comments" Target="../comments41.xml"/></Relationships>
</file>

<file path=xl/worksheets/_rels/sheet76.xml.rels><?xml version="1.0" encoding="UTF-8" standalone="yes"?>
<Relationships xmlns="http://schemas.openxmlformats.org/package/2006/relationships"><Relationship Id="rId2" Type="http://schemas.openxmlformats.org/officeDocument/2006/relationships/printerSettings" Target="../printerSettings/printerSettings110.bin"/><Relationship Id="rId1" Type="http://schemas.openxmlformats.org/officeDocument/2006/relationships/printerSettings" Target="../printerSettings/printerSettings109.bin"/></Relationships>
</file>

<file path=xl/worksheets/_rels/sheet77.xml.rels><?xml version="1.0" encoding="UTF-8" standalone="yes"?>
<Relationships xmlns="http://schemas.openxmlformats.org/package/2006/relationships"><Relationship Id="rId3" Type="http://schemas.openxmlformats.org/officeDocument/2006/relationships/vmlDrawing" Target="../drawings/vmlDrawing42.vml"/><Relationship Id="rId2" Type="http://schemas.openxmlformats.org/officeDocument/2006/relationships/printerSettings" Target="../printerSettings/printerSettings112.bin"/><Relationship Id="rId1" Type="http://schemas.openxmlformats.org/officeDocument/2006/relationships/printerSettings" Target="../printerSettings/printerSettings111.bin"/><Relationship Id="rId4" Type="http://schemas.openxmlformats.org/officeDocument/2006/relationships/comments" Target="../comments42.xml"/></Relationships>
</file>

<file path=xl/worksheets/_rels/sheet78.xml.rels><?xml version="1.0" encoding="UTF-8" standalone="yes"?>
<Relationships xmlns="http://schemas.openxmlformats.org/package/2006/relationships"><Relationship Id="rId2" Type="http://schemas.openxmlformats.org/officeDocument/2006/relationships/printerSettings" Target="../printerSettings/printerSettings114.bin"/><Relationship Id="rId1" Type="http://schemas.openxmlformats.org/officeDocument/2006/relationships/printerSettings" Target="../printerSettings/printerSettings113.bin"/></Relationships>
</file>

<file path=xl/worksheets/_rels/sheet79.xml.rels><?xml version="1.0" encoding="UTF-8" standalone="yes"?>
<Relationships xmlns="http://schemas.openxmlformats.org/package/2006/relationships"><Relationship Id="rId2" Type="http://schemas.openxmlformats.org/officeDocument/2006/relationships/printerSettings" Target="../printerSettings/printerSettings116.bin"/><Relationship Id="rId1" Type="http://schemas.openxmlformats.org/officeDocument/2006/relationships/printerSettings" Target="../printerSettings/printerSettings11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80.xml.rels><?xml version="1.0" encoding="UTF-8" standalone="yes"?>
<Relationships xmlns="http://schemas.openxmlformats.org/package/2006/relationships"><Relationship Id="rId2" Type="http://schemas.openxmlformats.org/officeDocument/2006/relationships/printerSettings" Target="../printerSettings/printerSettings118.bin"/><Relationship Id="rId1" Type="http://schemas.openxmlformats.org/officeDocument/2006/relationships/printerSettings" Target="../printerSettings/printerSettings117.bin"/></Relationships>
</file>

<file path=xl/worksheets/_rels/sheet81.xml.rels><?xml version="1.0" encoding="UTF-8" standalone="yes"?>
<Relationships xmlns="http://schemas.openxmlformats.org/package/2006/relationships"><Relationship Id="rId2" Type="http://schemas.openxmlformats.org/officeDocument/2006/relationships/printerSettings" Target="../printerSettings/printerSettings120.bin"/><Relationship Id="rId1" Type="http://schemas.openxmlformats.org/officeDocument/2006/relationships/printerSettings" Target="../printerSettings/printerSettings119.bin"/></Relationships>
</file>

<file path=xl/worksheets/_rels/sheet82.xml.rels><?xml version="1.0" encoding="UTF-8" standalone="yes"?>
<Relationships xmlns="http://schemas.openxmlformats.org/package/2006/relationships"><Relationship Id="rId2" Type="http://schemas.openxmlformats.org/officeDocument/2006/relationships/printerSettings" Target="../printerSettings/printerSettings122.bin"/><Relationship Id="rId1" Type="http://schemas.openxmlformats.org/officeDocument/2006/relationships/printerSettings" Target="../printerSettings/printerSettings121.bin"/></Relationships>
</file>

<file path=xl/worksheets/_rels/sheet83.xml.rels><?xml version="1.0" encoding="UTF-8" standalone="yes"?>
<Relationships xmlns="http://schemas.openxmlformats.org/package/2006/relationships"><Relationship Id="rId2" Type="http://schemas.openxmlformats.org/officeDocument/2006/relationships/printerSettings" Target="../printerSettings/printerSettings124.bin"/><Relationship Id="rId1" Type="http://schemas.openxmlformats.org/officeDocument/2006/relationships/printerSettings" Target="../printerSettings/printerSettings123.bin"/></Relationships>
</file>

<file path=xl/worksheets/_rels/sheet84.xml.rels><?xml version="1.0" encoding="UTF-8" standalone="yes"?>
<Relationships xmlns="http://schemas.openxmlformats.org/package/2006/relationships"><Relationship Id="rId2" Type="http://schemas.openxmlformats.org/officeDocument/2006/relationships/printerSettings" Target="../printerSettings/printerSettings126.bin"/><Relationship Id="rId1" Type="http://schemas.openxmlformats.org/officeDocument/2006/relationships/printerSettings" Target="../printerSettings/printerSettings125.bin"/></Relationships>
</file>

<file path=xl/worksheets/_rels/sheet85.xml.rels><?xml version="1.0" encoding="UTF-8" standalone="yes"?>
<Relationships xmlns="http://schemas.openxmlformats.org/package/2006/relationships"><Relationship Id="rId2" Type="http://schemas.openxmlformats.org/officeDocument/2006/relationships/printerSettings" Target="../printerSettings/printerSettings128.bin"/><Relationship Id="rId1" Type="http://schemas.openxmlformats.org/officeDocument/2006/relationships/printerSettings" Target="../printerSettings/printerSettings127.bin"/></Relationships>
</file>

<file path=xl/worksheets/_rels/sheet86.xml.rels><?xml version="1.0" encoding="UTF-8" standalone="yes"?>
<Relationships xmlns="http://schemas.openxmlformats.org/package/2006/relationships"><Relationship Id="rId2" Type="http://schemas.openxmlformats.org/officeDocument/2006/relationships/printerSettings" Target="../printerSettings/printerSettings130.bin"/><Relationship Id="rId1" Type="http://schemas.openxmlformats.org/officeDocument/2006/relationships/printerSettings" Target="../printerSettings/printerSettings129.bin"/></Relationships>
</file>

<file path=xl/worksheets/_rels/sheet87.xml.rels><?xml version="1.0" encoding="UTF-8" standalone="yes"?>
<Relationships xmlns="http://schemas.openxmlformats.org/package/2006/relationships"><Relationship Id="rId2" Type="http://schemas.openxmlformats.org/officeDocument/2006/relationships/printerSettings" Target="../printerSettings/printerSettings132.bin"/><Relationship Id="rId1" Type="http://schemas.openxmlformats.org/officeDocument/2006/relationships/printerSettings" Target="../printerSettings/printerSettings131.bin"/></Relationships>
</file>

<file path=xl/worksheets/_rels/sheet8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34.bin"/><Relationship Id="rId1" Type="http://schemas.openxmlformats.org/officeDocument/2006/relationships/printerSettings" Target="../printerSettings/printerSettings133.bin"/><Relationship Id="rId5" Type="http://schemas.openxmlformats.org/officeDocument/2006/relationships/comments" Target="../comments43.xml"/><Relationship Id="rId4" Type="http://schemas.openxmlformats.org/officeDocument/2006/relationships/vmlDrawing" Target="../drawings/vmlDrawing43.vml"/></Relationships>
</file>

<file path=xl/worksheets/_rels/sheet89.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36.bin"/><Relationship Id="rId1" Type="http://schemas.openxmlformats.org/officeDocument/2006/relationships/printerSettings" Target="../printerSettings/printerSettings135.bin"/><Relationship Id="rId5" Type="http://schemas.openxmlformats.org/officeDocument/2006/relationships/comments" Target="../comments44.xml"/><Relationship Id="rId4" Type="http://schemas.openxmlformats.org/officeDocument/2006/relationships/vmlDrawing" Target="../drawings/vmlDrawing44.v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90.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8.bin"/><Relationship Id="rId1" Type="http://schemas.openxmlformats.org/officeDocument/2006/relationships/printerSettings" Target="../printerSettings/printerSettings137.bin"/><Relationship Id="rId5" Type="http://schemas.openxmlformats.org/officeDocument/2006/relationships/comments" Target="../comments45.xml"/><Relationship Id="rId4" Type="http://schemas.openxmlformats.org/officeDocument/2006/relationships/vmlDrawing" Target="../drawings/vmlDrawing45.vml"/></Relationships>
</file>

<file path=xl/worksheets/_rels/sheet91.xml.rels><?xml version="1.0" encoding="UTF-8" standalone="yes"?>
<Relationships xmlns="http://schemas.openxmlformats.org/package/2006/relationships"><Relationship Id="rId3" Type="http://schemas.openxmlformats.org/officeDocument/2006/relationships/vmlDrawing" Target="../drawings/vmlDrawing46.vml"/><Relationship Id="rId2" Type="http://schemas.openxmlformats.org/officeDocument/2006/relationships/printerSettings" Target="../printerSettings/printerSettings140.bin"/><Relationship Id="rId1" Type="http://schemas.openxmlformats.org/officeDocument/2006/relationships/printerSettings" Target="../printerSettings/printerSettings139.bin"/><Relationship Id="rId4" Type="http://schemas.openxmlformats.org/officeDocument/2006/relationships/comments" Target="../comments46.xml"/></Relationships>
</file>

<file path=xl/worksheets/_rels/sheet92.xml.rels><?xml version="1.0" encoding="UTF-8" standalone="yes"?>
<Relationships xmlns="http://schemas.openxmlformats.org/package/2006/relationships"><Relationship Id="rId3" Type="http://schemas.openxmlformats.org/officeDocument/2006/relationships/vmlDrawing" Target="../drawings/vmlDrawing47.vml"/><Relationship Id="rId2" Type="http://schemas.openxmlformats.org/officeDocument/2006/relationships/printerSettings" Target="../printerSettings/printerSettings142.bin"/><Relationship Id="rId1" Type="http://schemas.openxmlformats.org/officeDocument/2006/relationships/printerSettings" Target="../printerSettings/printerSettings141.bin"/><Relationship Id="rId4" Type="http://schemas.openxmlformats.org/officeDocument/2006/relationships/comments" Target="../comments47.xml"/></Relationships>
</file>

<file path=xl/worksheets/_rels/sheet93.xml.rels><?xml version="1.0" encoding="UTF-8" standalone="yes"?>
<Relationships xmlns="http://schemas.openxmlformats.org/package/2006/relationships"><Relationship Id="rId2" Type="http://schemas.openxmlformats.org/officeDocument/2006/relationships/printerSettings" Target="../printerSettings/printerSettings144.bin"/><Relationship Id="rId1" Type="http://schemas.openxmlformats.org/officeDocument/2006/relationships/printerSettings" Target="../printerSettings/printerSettings143.bin"/></Relationships>
</file>

<file path=xl/worksheets/_rels/sheet94.xml.rels><?xml version="1.0" encoding="UTF-8" standalone="yes"?>
<Relationships xmlns="http://schemas.openxmlformats.org/package/2006/relationships"><Relationship Id="rId2" Type="http://schemas.openxmlformats.org/officeDocument/2006/relationships/printerSettings" Target="../printerSettings/printerSettings146.bin"/><Relationship Id="rId1" Type="http://schemas.openxmlformats.org/officeDocument/2006/relationships/printerSettings" Target="../printerSettings/printerSettings145.bin"/></Relationships>
</file>

<file path=xl/worksheets/_rels/sheet95.xml.rels><?xml version="1.0" encoding="UTF-8" standalone="yes"?>
<Relationships xmlns="http://schemas.openxmlformats.org/package/2006/relationships"><Relationship Id="rId2" Type="http://schemas.openxmlformats.org/officeDocument/2006/relationships/printerSettings" Target="../printerSettings/printerSettings148.bin"/><Relationship Id="rId1" Type="http://schemas.openxmlformats.org/officeDocument/2006/relationships/printerSettings" Target="../printerSettings/printerSettings147.bin"/></Relationships>
</file>

<file path=xl/worksheets/_rels/sheet96.xml.rels><?xml version="1.0" encoding="UTF-8" standalone="yes"?>
<Relationships xmlns="http://schemas.openxmlformats.org/package/2006/relationships"><Relationship Id="rId2" Type="http://schemas.openxmlformats.org/officeDocument/2006/relationships/printerSettings" Target="../printerSettings/printerSettings150.bin"/><Relationship Id="rId1" Type="http://schemas.openxmlformats.org/officeDocument/2006/relationships/printerSettings" Target="../printerSettings/printerSettings149.bin"/></Relationships>
</file>

<file path=xl/worksheets/_rels/sheet97.xml.rels><?xml version="1.0" encoding="UTF-8" standalone="yes"?>
<Relationships xmlns="http://schemas.openxmlformats.org/package/2006/relationships"><Relationship Id="rId2" Type="http://schemas.openxmlformats.org/officeDocument/2006/relationships/printerSettings" Target="../printerSettings/printerSettings152.bin"/><Relationship Id="rId1" Type="http://schemas.openxmlformats.org/officeDocument/2006/relationships/printerSettings" Target="../printerSettings/printerSettings151.bin"/></Relationships>
</file>

<file path=xl/worksheets/_rels/sheet9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4.bin"/><Relationship Id="rId1" Type="http://schemas.openxmlformats.org/officeDocument/2006/relationships/printerSettings" Target="../printerSettings/printerSettings15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72FE4-56AB-4A49-A9D1-AFD3CC8C89B7}">
  <sheetPr codeName="Sheet1"/>
  <dimension ref="A1:N183"/>
  <sheetViews>
    <sheetView tabSelected="1" zoomScaleNormal="100" workbookViewId="0">
      <selection activeCell="B1" sqref="B1:N1"/>
    </sheetView>
  </sheetViews>
  <sheetFormatPr defaultColWidth="9.140625" defaultRowHeight="12.75" x14ac:dyDescent="0.2"/>
  <cols>
    <col min="1" max="1" width="2.7109375" style="543" customWidth="1"/>
    <col min="2" max="11" width="9.140625" style="543"/>
    <col min="12" max="12" width="9.85546875" style="543" customWidth="1"/>
    <col min="13" max="13" width="9.140625" style="543"/>
    <col min="14" max="14" width="15" style="543" customWidth="1"/>
    <col min="15" max="16384" width="9.140625" style="543"/>
  </cols>
  <sheetData>
    <row r="1" spans="1:14" ht="27.75" x14ac:dyDescent="0.4">
      <c r="B1" s="1218" t="s">
        <v>915</v>
      </c>
      <c r="C1" s="1218"/>
      <c r="D1" s="1218"/>
      <c r="E1" s="1218"/>
      <c r="F1" s="1218"/>
      <c r="G1" s="1218"/>
      <c r="H1" s="1218"/>
      <c r="I1" s="1218"/>
      <c r="J1" s="1218"/>
      <c r="K1" s="1218"/>
      <c r="L1" s="1218"/>
      <c r="M1" s="1218"/>
      <c r="N1" s="1218"/>
    </row>
    <row r="2" spans="1:14" ht="15.75" x14ac:dyDescent="0.25">
      <c r="A2" s="1219" t="s">
        <v>2366</v>
      </c>
      <c r="B2" s="1219"/>
      <c r="C2" s="1219"/>
      <c r="D2" s="1219"/>
      <c r="E2" s="1219"/>
      <c r="F2" s="1219"/>
      <c r="G2" s="1219"/>
      <c r="H2" s="1219"/>
      <c r="I2" s="1219"/>
      <c r="J2" s="1219"/>
      <c r="K2" s="1219"/>
      <c r="L2" s="1219"/>
      <c r="M2" s="1219"/>
      <c r="N2" s="1219"/>
    </row>
    <row r="3" spans="1:14" ht="23.25" customHeight="1" x14ac:dyDescent="0.35">
      <c r="A3" s="976"/>
      <c r="B3" s="1149" t="s">
        <v>2483</v>
      </c>
      <c r="C3" s="982"/>
      <c r="D3" s="982"/>
      <c r="E3" s="982"/>
      <c r="F3" s="982"/>
      <c r="G3" s="1149"/>
      <c r="H3" s="982"/>
      <c r="I3" s="982"/>
      <c r="J3" s="982"/>
      <c r="K3" s="982"/>
      <c r="L3" s="982"/>
      <c r="M3" s="982"/>
    </row>
    <row r="4" spans="1:14" ht="12" customHeight="1" x14ac:dyDescent="0.3">
      <c r="A4" s="976"/>
      <c r="B4" s="596"/>
      <c r="G4" s="542"/>
    </row>
    <row r="5" spans="1:14" ht="15" x14ac:dyDescent="0.25">
      <c r="A5" s="542"/>
      <c r="B5" s="977" t="s">
        <v>2367</v>
      </c>
      <c r="G5" s="542"/>
      <c r="I5" s="980" t="s">
        <v>2809</v>
      </c>
    </row>
    <row r="6" spans="1:14" ht="15.75" customHeight="1" x14ac:dyDescent="0.3">
      <c r="A6" s="976"/>
      <c r="B6" s="972" t="s">
        <v>3190</v>
      </c>
      <c r="G6" s="542"/>
    </row>
    <row r="7" spans="1:14" ht="16.5" customHeight="1" x14ac:dyDescent="0.3">
      <c r="A7" s="976"/>
      <c r="B7" s="972" t="s">
        <v>2808</v>
      </c>
      <c r="G7" s="542"/>
    </row>
    <row r="8" spans="1:14" ht="47.25" customHeight="1" x14ac:dyDescent="0.3">
      <c r="A8" s="976"/>
      <c r="B8" s="1220" t="s">
        <v>2807</v>
      </c>
      <c r="C8" s="1221"/>
      <c r="D8" s="1221"/>
      <c r="E8" s="1221"/>
      <c r="F8" s="1221"/>
      <c r="G8" s="1221"/>
      <c r="H8" s="1221"/>
      <c r="I8" s="1221"/>
      <c r="J8" s="1221"/>
      <c r="K8" s="1221"/>
      <c r="L8" s="1221"/>
      <c r="M8" s="1221"/>
      <c r="N8" s="1221"/>
    </row>
    <row r="9" spans="1:14" ht="12" customHeight="1" x14ac:dyDescent="0.3">
      <c r="A9" s="976"/>
      <c r="B9" s="971"/>
      <c r="C9" s="971"/>
      <c r="D9" s="971"/>
      <c r="E9" s="971"/>
      <c r="F9" s="971"/>
      <c r="G9" s="971"/>
      <c r="H9" s="971"/>
      <c r="I9" s="971"/>
      <c r="J9" s="971"/>
      <c r="K9" s="971"/>
      <c r="L9" s="971"/>
      <c r="M9" s="971"/>
      <c r="N9" s="971"/>
    </row>
    <row r="10" spans="1:14" ht="16.5" customHeight="1" x14ac:dyDescent="0.3">
      <c r="A10" s="976"/>
      <c r="B10" s="543" t="s">
        <v>2781</v>
      </c>
      <c r="I10" s="1222" t="s">
        <v>2075</v>
      </c>
      <c r="J10" s="1222"/>
      <c r="K10" s="1222"/>
      <c r="L10" s="1222"/>
    </row>
    <row r="11" spans="1:14" ht="15" customHeight="1" x14ac:dyDescent="0.3">
      <c r="A11" s="976"/>
      <c r="B11" s="543" t="s">
        <v>2782</v>
      </c>
      <c r="G11" s="542"/>
      <c r="I11" s="978"/>
      <c r="K11" s="979"/>
    </row>
    <row r="12" spans="1:14" ht="12" customHeight="1" x14ac:dyDescent="0.3">
      <c r="A12" s="976"/>
      <c r="B12" s="542"/>
      <c r="I12" s="980"/>
    </row>
    <row r="13" spans="1:14" ht="12" customHeight="1" x14ac:dyDescent="0.3">
      <c r="A13" s="976"/>
      <c r="B13" s="542"/>
      <c r="I13" s="980"/>
    </row>
    <row r="14" spans="1:14" ht="15.75" x14ac:dyDescent="0.25">
      <c r="A14" s="1219" t="s">
        <v>916</v>
      </c>
      <c r="B14" s="1219"/>
      <c r="C14" s="1219"/>
      <c r="D14" s="1219"/>
      <c r="E14" s="1219"/>
      <c r="F14" s="1219"/>
      <c r="G14" s="1219"/>
      <c r="H14" s="1219"/>
      <c r="I14" s="1219"/>
      <c r="J14" s="1219"/>
      <c r="K14" s="1219"/>
      <c r="L14" s="1219"/>
      <c r="M14" s="1219"/>
      <c r="N14" s="1219"/>
    </row>
    <row r="15" spans="1:14" ht="15.75" x14ac:dyDescent="0.25">
      <c r="A15" s="981"/>
      <c r="B15" s="542" t="s">
        <v>2368</v>
      </c>
    </row>
    <row r="16" spans="1:14" ht="12" customHeight="1" x14ac:dyDescent="0.25">
      <c r="A16" s="981"/>
      <c r="B16" s="596"/>
    </row>
    <row r="17" spans="1:14" ht="20.25" customHeight="1" x14ac:dyDescent="0.35">
      <c r="A17" s="981"/>
      <c r="B17" s="1153" t="s">
        <v>2369</v>
      </c>
      <c r="C17" s="1154"/>
      <c r="D17" s="1154"/>
      <c r="E17" s="1154"/>
      <c r="F17" s="1154"/>
      <c r="G17" s="1154"/>
      <c r="H17" s="1137"/>
      <c r="I17" s="1137"/>
      <c r="J17" s="1137"/>
      <c r="K17" s="1137"/>
    </row>
    <row r="18" spans="1:14" ht="28.5" customHeight="1" x14ac:dyDescent="0.25">
      <c r="A18" s="981"/>
      <c r="B18" s="1217" t="s">
        <v>2370</v>
      </c>
      <c r="C18" s="1217"/>
      <c r="D18" s="1217"/>
      <c r="E18" s="1217"/>
      <c r="F18" s="1217"/>
      <c r="G18" s="1217"/>
      <c r="H18" s="1217"/>
      <c r="I18" s="1217"/>
      <c r="J18" s="1217"/>
      <c r="K18" s="1217"/>
      <c r="L18" s="1217"/>
      <c r="M18" s="1217"/>
      <c r="N18" s="1217"/>
    </row>
    <row r="19" spans="1:14" ht="12.75" customHeight="1" x14ac:dyDescent="0.35">
      <c r="A19" s="981"/>
      <c r="B19" s="983"/>
      <c r="C19" s="982"/>
      <c r="D19" s="982"/>
      <c r="E19" s="982"/>
      <c r="F19" s="982"/>
      <c r="G19" s="982"/>
    </row>
    <row r="20" spans="1:14" ht="30" customHeight="1" x14ac:dyDescent="0.25">
      <c r="A20" s="981"/>
      <c r="B20" s="1217" t="s">
        <v>2810</v>
      </c>
      <c r="C20" s="1217"/>
      <c r="D20" s="1217"/>
      <c r="E20" s="1217"/>
      <c r="F20" s="1217"/>
      <c r="G20" s="1217"/>
      <c r="H20" s="1217"/>
      <c r="I20" s="1217"/>
      <c r="J20" s="1217"/>
      <c r="K20" s="1217"/>
      <c r="L20" s="1217"/>
      <c r="M20" s="1217"/>
      <c r="N20" s="1217"/>
    </row>
    <row r="21" spans="1:14" ht="12" customHeight="1" x14ac:dyDescent="0.25">
      <c r="A21" s="981"/>
      <c r="B21" s="984"/>
      <c r="C21" s="985"/>
      <c r="D21" s="985"/>
      <c r="E21" s="985"/>
      <c r="F21" s="985"/>
      <c r="G21" s="985"/>
      <c r="H21" s="985"/>
      <c r="I21" s="985"/>
      <c r="J21" s="985"/>
      <c r="K21" s="985"/>
      <c r="L21" s="985"/>
      <c r="M21" s="973"/>
    </row>
    <row r="22" spans="1:14" ht="15.75" x14ac:dyDescent="0.25">
      <c r="A22" s="981"/>
      <c r="B22" s="986"/>
      <c r="C22" s="987" t="s">
        <v>1433</v>
      </c>
      <c r="D22" s="988"/>
      <c r="E22" s="988"/>
      <c r="F22" s="988"/>
      <c r="G22" s="988"/>
      <c r="H22" s="988"/>
      <c r="I22" s="988"/>
      <c r="J22" s="988"/>
      <c r="K22" s="988"/>
      <c r="L22" s="988"/>
      <c r="M22" s="988"/>
      <c r="N22" s="989"/>
    </row>
    <row r="23" spans="1:14" ht="15.75" x14ac:dyDescent="0.25">
      <c r="A23" s="981"/>
      <c r="B23" s="990" t="s">
        <v>1430</v>
      </c>
      <c r="C23" s="990"/>
      <c r="D23" s="991"/>
      <c r="E23" s="991"/>
      <c r="F23" s="991"/>
      <c r="G23" s="991"/>
      <c r="H23" s="991"/>
      <c r="I23" s="991"/>
      <c r="J23" s="991"/>
      <c r="K23" s="991"/>
      <c r="L23" s="991"/>
      <c r="M23" s="991"/>
      <c r="N23" s="991"/>
    </row>
    <row r="24" spans="1:14" ht="12" customHeight="1" x14ac:dyDescent="0.25">
      <c r="A24" s="981"/>
      <c r="B24" s="972"/>
    </row>
    <row r="25" spans="1:14" ht="27" customHeight="1" x14ac:dyDescent="0.25">
      <c r="A25" s="981"/>
      <c r="B25" s="1217" t="s">
        <v>2371</v>
      </c>
      <c r="C25" s="1217"/>
      <c r="D25" s="1217"/>
      <c r="E25" s="1217"/>
      <c r="F25" s="1217"/>
      <c r="G25" s="1217"/>
      <c r="H25" s="1217"/>
      <c r="I25" s="1217"/>
      <c r="J25" s="1217"/>
      <c r="K25" s="1217"/>
      <c r="L25" s="1217"/>
      <c r="M25" s="1217"/>
      <c r="N25" s="1217"/>
    </row>
    <row r="26" spans="1:14" ht="12" customHeight="1" x14ac:dyDescent="0.25">
      <c r="A26" s="981"/>
    </row>
    <row r="27" spans="1:14" ht="15.75" x14ac:dyDescent="0.25">
      <c r="A27" s="981"/>
      <c r="B27" s="1136" t="s">
        <v>1396</v>
      </c>
      <c r="C27" s="1137"/>
      <c r="D27" s="1137"/>
      <c r="E27" s="1137"/>
      <c r="F27" s="1137"/>
      <c r="G27" s="1137"/>
      <c r="H27" s="1137"/>
      <c r="I27" s="1137"/>
      <c r="J27" s="1137"/>
      <c r="K27" s="1137"/>
      <c r="L27" s="1137"/>
      <c r="M27" s="1137"/>
      <c r="N27" s="1137"/>
    </row>
    <row r="28" spans="1:14" ht="40.5" customHeight="1" x14ac:dyDescent="0.25">
      <c r="A28" s="981"/>
      <c r="B28" s="1217" t="s">
        <v>2372</v>
      </c>
      <c r="C28" s="1217"/>
      <c r="D28" s="1217"/>
      <c r="E28" s="1217"/>
      <c r="F28" s="1217"/>
      <c r="G28" s="1217"/>
      <c r="H28" s="1217"/>
      <c r="I28" s="1217"/>
      <c r="J28" s="1217"/>
      <c r="K28" s="1217"/>
      <c r="L28" s="1217"/>
      <c r="M28" s="1217"/>
      <c r="N28" s="1217"/>
    </row>
    <row r="29" spans="1:14" ht="12" customHeight="1" x14ac:dyDescent="0.25">
      <c r="A29" s="981"/>
    </row>
    <row r="30" spans="1:14" ht="15.75" x14ac:dyDescent="0.25">
      <c r="A30" s="981"/>
      <c r="B30" s="906" t="s">
        <v>1432</v>
      </c>
    </row>
    <row r="31" spans="1:14" x14ac:dyDescent="0.2">
      <c r="B31" s="543" t="s">
        <v>2373</v>
      </c>
    </row>
    <row r="32" spans="1:14" x14ac:dyDescent="0.2">
      <c r="B32" s="975"/>
      <c r="C32" s="973"/>
      <c r="D32" s="973"/>
      <c r="E32" s="973"/>
      <c r="F32" s="973"/>
      <c r="G32" s="973"/>
      <c r="H32" s="973"/>
      <c r="I32" s="973"/>
      <c r="J32" s="973"/>
      <c r="K32" s="973"/>
    </row>
    <row r="33" spans="1:14" x14ac:dyDescent="0.2">
      <c r="B33" s="990" t="s">
        <v>1431</v>
      </c>
      <c r="C33" s="991"/>
      <c r="D33" s="991"/>
      <c r="E33" s="991"/>
      <c r="F33" s="991"/>
      <c r="G33" s="991"/>
      <c r="H33" s="991"/>
      <c r="I33" s="991"/>
      <c r="J33" s="991"/>
      <c r="K33" s="991"/>
      <c r="L33" s="992"/>
      <c r="M33" s="992"/>
      <c r="N33" s="992"/>
    </row>
    <row r="34" spans="1:14" ht="27.75" customHeight="1" x14ac:dyDescent="0.2">
      <c r="A34" s="542"/>
      <c r="B34" s="1217" t="s">
        <v>2374</v>
      </c>
      <c r="C34" s="1217"/>
      <c r="D34" s="1217"/>
      <c r="E34" s="1217"/>
      <c r="F34" s="1217"/>
      <c r="G34" s="1217"/>
      <c r="H34" s="1217"/>
      <c r="I34" s="1217"/>
      <c r="J34" s="1217"/>
      <c r="K34" s="1217"/>
      <c r="L34" s="1217"/>
      <c r="M34" s="1217"/>
      <c r="N34" s="1217"/>
    </row>
    <row r="36" spans="1:14" x14ac:dyDescent="0.2">
      <c r="B36" s="543" t="s">
        <v>2375</v>
      </c>
    </row>
    <row r="37" spans="1:14" ht="12" customHeight="1" x14ac:dyDescent="0.2">
      <c r="B37" s="542"/>
    </row>
    <row r="38" spans="1:14" ht="15.75" x14ac:dyDescent="0.25">
      <c r="A38" s="1219" t="s">
        <v>1394</v>
      </c>
      <c r="B38" s="1219"/>
      <c r="C38" s="1219"/>
      <c r="D38" s="1219"/>
      <c r="E38" s="1219"/>
      <c r="F38" s="1219"/>
      <c r="G38" s="1219"/>
      <c r="H38" s="1219"/>
      <c r="I38" s="1219"/>
      <c r="J38" s="1219"/>
      <c r="K38" s="1219"/>
      <c r="L38" s="1219"/>
      <c r="M38" s="1219"/>
      <c r="N38" s="1219"/>
    </row>
    <row r="39" spans="1:14" ht="12" customHeight="1" x14ac:dyDescent="0.25">
      <c r="A39" s="994"/>
      <c r="B39" s="994"/>
      <c r="C39" s="994"/>
      <c r="D39" s="994"/>
      <c r="E39" s="994"/>
      <c r="F39" s="994"/>
      <c r="G39" s="994"/>
      <c r="H39" s="994"/>
      <c r="I39" s="994"/>
      <c r="J39" s="994"/>
      <c r="K39" s="994"/>
      <c r="L39" s="994"/>
      <c r="M39" s="994"/>
      <c r="N39" s="994"/>
    </row>
    <row r="40" spans="1:14" x14ac:dyDescent="0.2">
      <c r="B40" s="542" t="s">
        <v>2455</v>
      </c>
    </row>
    <row r="41" spans="1:14" x14ac:dyDescent="0.2">
      <c r="B41" s="543" t="s">
        <v>2811</v>
      </c>
    </row>
    <row r="42" spans="1:14" ht="12" customHeight="1" x14ac:dyDescent="0.2">
      <c r="B42" s="542" t="s">
        <v>1257</v>
      </c>
    </row>
    <row r="43" spans="1:14" x14ac:dyDescent="0.2">
      <c r="B43" s="542" t="s">
        <v>2456</v>
      </c>
    </row>
    <row r="44" spans="1:14" ht="25.5" customHeight="1" x14ac:dyDescent="0.2">
      <c r="B44" s="1217" t="s">
        <v>2812</v>
      </c>
      <c r="C44" s="1217"/>
      <c r="D44" s="1217"/>
      <c r="E44" s="1217"/>
      <c r="F44" s="1217"/>
      <c r="G44" s="1217"/>
      <c r="H44" s="1217"/>
      <c r="I44" s="1217"/>
      <c r="J44" s="1217"/>
      <c r="K44" s="1217"/>
      <c r="L44" s="1217"/>
      <c r="M44" s="1217"/>
      <c r="N44" s="1217"/>
    </row>
    <row r="45" spans="1:14" ht="12" customHeight="1" x14ac:dyDescent="0.2"/>
    <row r="46" spans="1:14" ht="24.75" customHeight="1" x14ac:dyDescent="0.2">
      <c r="B46" s="1217" t="s">
        <v>2457</v>
      </c>
      <c r="C46" s="1217"/>
      <c r="D46" s="1217"/>
      <c r="E46" s="1217"/>
      <c r="F46" s="1217"/>
      <c r="G46" s="1217"/>
      <c r="H46" s="1217"/>
      <c r="I46" s="1217"/>
      <c r="J46" s="1217"/>
      <c r="K46" s="1217"/>
      <c r="L46" s="1217"/>
      <c r="M46" s="1217"/>
      <c r="N46" s="1217"/>
    </row>
    <row r="47" spans="1:14" x14ac:dyDescent="0.2">
      <c r="C47" s="1136" t="s">
        <v>2458</v>
      </c>
      <c r="D47" s="1136"/>
      <c r="E47" s="1136"/>
      <c r="F47" s="1136"/>
      <c r="G47" s="1136"/>
      <c r="H47" s="1137"/>
      <c r="I47" s="1137"/>
      <c r="J47" s="1137"/>
      <c r="K47" s="1137"/>
    </row>
    <row r="48" spans="1:14" x14ac:dyDescent="0.2">
      <c r="C48" s="1136" t="s">
        <v>2459</v>
      </c>
      <c r="D48" s="1136"/>
      <c r="E48" s="1136"/>
      <c r="F48" s="1136"/>
      <c r="G48" s="1136"/>
      <c r="H48" s="1137"/>
      <c r="I48" s="1137"/>
      <c r="J48" s="1137"/>
      <c r="K48" s="1137"/>
    </row>
    <row r="49" spans="1:14" x14ac:dyDescent="0.2">
      <c r="C49" s="1136" t="s">
        <v>2460</v>
      </c>
      <c r="D49" s="1136"/>
      <c r="E49" s="1136"/>
      <c r="F49" s="1136"/>
      <c r="G49" s="1136"/>
      <c r="H49" s="1137"/>
      <c r="I49" s="1137"/>
      <c r="J49" s="1137"/>
      <c r="K49" s="1137"/>
    </row>
    <row r="50" spans="1:14" ht="12" customHeight="1" x14ac:dyDescent="0.2">
      <c r="B50" s="995"/>
      <c r="C50" s="542"/>
      <c r="D50" s="542"/>
      <c r="E50" s="542"/>
      <c r="F50" s="542"/>
      <c r="G50" s="542"/>
    </row>
    <row r="51" spans="1:14" ht="26.25" customHeight="1" x14ac:dyDescent="0.2">
      <c r="B51" s="1217" t="s">
        <v>2814</v>
      </c>
      <c r="C51" s="1217"/>
      <c r="D51" s="1217"/>
      <c r="E51" s="1217"/>
      <c r="F51" s="1217"/>
      <c r="G51" s="1217"/>
      <c r="H51" s="1217"/>
      <c r="I51" s="1217"/>
      <c r="J51" s="1217"/>
      <c r="K51" s="1217"/>
      <c r="L51" s="1217"/>
      <c r="M51" s="1217"/>
      <c r="N51" s="1217"/>
    </row>
    <row r="52" spans="1:14" ht="12" customHeight="1" x14ac:dyDescent="0.2"/>
    <row r="53" spans="1:14" ht="24.75" customHeight="1" x14ac:dyDescent="0.2">
      <c r="B53" s="1217" t="s">
        <v>2813</v>
      </c>
      <c r="C53" s="1217"/>
      <c r="D53" s="1217"/>
      <c r="E53" s="1217"/>
      <c r="F53" s="1217"/>
      <c r="G53" s="1217"/>
      <c r="H53" s="1217"/>
      <c r="I53" s="1217"/>
      <c r="J53" s="1217"/>
      <c r="K53" s="1217"/>
      <c r="L53" s="1217"/>
      <c r="M53" s="1217"/>
      <c r="N53" s="1217"/>
    </row>
    <row r="54" spans="1:14" ht="15.75" x14ac:dyDescent="0.25">
      <c r="A54" s="1219" t="s">
        <v>917</v>
      </c>
      <c r="B54" s="1219"/>
      <c r="C54" s="1219"/>
      <c r="D54" s="1219"/>
      <c r="E54" s="1219"/>
      <c r="F54" s="1219"/>
      <c r="G54" s="1219"/>
      <c r="H54" s="1219"/>
      <c r="I54" s="1219"/>
      <c r="J54" s="1219"/>
      <c r="K54" s="1219"/>
      <c r="L54" s="1219"/>
      <c r="M54" s="1219"/>
      <c r="N54" s="1219"/>
    </row>
    <row r="55" spans="1:14" ht="12" customHeight="1" x14ac:dyDescent="0.25">
      <c r="A55" s="981"/>
    </row>
    <row r="56" spans="1:14" x14ac:dyDescent="0.2">
      <c r="B56" s="542" t="s">
        <v>918</v>
      </c>
    </row>
    <row r="57" spans="1:14" ht="24.75" customHeight="1" x14ac:dyDescent="0.2">
      <c r="B57" s="1217" t="s">
        <v>2376</v>
      </c>
      <c r="C57" s="1217"/>
      <c r="D57" s="1217"/>
      <c r="E57" s="1217"/>
      <c r="F57" s="1217"/>
      <c r="G57" s="1217"/>
      <c r="H57" s="1217"/>
      <c r="I57" s="1217"/>
      <c r="J57" s="1217"/>
      <c r="K57" s="1217"/>
      <c r="L57" s="1217"/>
      <c r="M57" s="1217"/>
      <c r="N57" s="1217"/>
    </row>
    <row r="59" spans="1:14" x14ac:dyDescent="0.2">
      <c r="B59" s="542" t="s">
        <v>208</v>
      </c>
    </row>
    <row r="60" spans="1:14" ht="26.25" customHeight="1" x14ac:dyDescent="0.2">
      <c r="B60" s="1217" t="s">
        <v>2377</v>
      </c>
      <c r="C60" s="1217"/>
      <c r="D60" s="1217"/>
      <c r="E60" s="1217"/>
      <c r="F60" s="1217"/>
      <c r="G60" s="1217"/>
      <c r="H60" s="1217"/>
      <c r="I60" s="1217"/>
      <c r="J60" s="1217"/>
      <c r="K60" s="1217"/>
      <c r="L60" s="1217"/>
      <c r="M60" s="1217"/>
      <c r="N60" s="1217"/>
    </row>
    <row r="61" spans="1:14" ht="12" customHeight="1" x14ac:dyDescent="0.2"/>
    <row r="62" spans="1:14" x14ac:dyDescent="0.2">
      <c r="B62" s="542" t="s">
        <v>919</v>
      </c>
    </row>
    <row r="63" spans="1:14" x14ac:dyDescent="0.2">
      <c r="B63" s="1223" t="s">
        <v>2378</v>
      </c>
      <c r="C63" s="1223"/>
      <c r="D63" s="1223"/>
      <c r="E63" s="1223"/>
      <c r="F63" s="1223"/>
      <c r="G63" s="1223"/>
      <c r="H63" s="1223"/>
      <c r="I63" s="1223"/>
      <c r="J63" s="1223"/>
      <c r="K63" s="1223"/>
      <c r="L63" s="1223"/>
      <c r="M63" s="1223"/>
      <c r="N63" s="1223"/>
    </row>
    <row r="64" spans="1:14" ht="12" customHeight="1" x14ac:dyDescent="0.2"/>
    <row r="65" spans="1:14" ht="26.25" customHeight="1" x14ac:dyDescent="0.2">
      <c r="B65" s="1224" t="s">
        <v>3191</v>
      </c>
      <c r="C65" s="1224"/>
      <c r="D65" s="1224"/>
      <c r="E65" s="1224"/>
      <c r="F65" s="1224"/>
      <c r="G65" s="1224"/>
      <c r="H65" s="1224"/>
      <c r="I65" s="1224"/>
      <c r="J65" s="1224"/>
      <c r="K65" s="1224"/>
      <c r="L65" s="1224"/>
      <c r="M65" s="1224"/>
      <c r="N65" s="1224"/>
    </row>
    <row r="66" spans="1:14" x14ac:dyDescent="0.2">
      <c r="B66" s="542" t="s">
        <v>2379</v>
      </c>
    </row>
    <row r="67" spans="1:14" ht="14.25" customHeight="1" x14ac:dyDescent="0.2">
      <c r="B67" s="542" t="s">
        <v>2380</v>
      </c>
    </row>
    <row r="68" spans="1:14" ht="14.25" customHeight="1" x14ac:dyDescent="0.2">
      <c r="B68" s="542" t="s">
        <v>2381</v>
      </c>
    </row>
    <row r="69" spans="1:14" ht="12" customHeight="1" x14ac:dyDescent="0.2">
      <c r="B69" s="542"/>
    </row>
    <row r="70" spans="1:14" ht="56.25" customHeight="1" x14ac:dyDescent="0.2">
      <c r="B70" s="1225" t="s">
        <v>2382</v>
      </c>
      <c r="C70" s="1225"/>
      <c r="D70" s="1225"/>
      <c r="E70" s="1225"/>
      <c r="F70" s="1225"/>
      <c r="G70" s="1225"/>
      <c r="H70" s="1225"/>
      <c r="I70" s="1225"/>
      <c r="J70" s="1225"/>
      <c r="K70" s="1225"/>
      <c r="L70" s="1225"/>
      <c r="M70" s="1225"/>
      <c r="N70" s="1225"/>
    </row>
    <row r="71" spans="1:14" ht="12" customHeight="1" x14ac:dyDescent="0.2"/>
    <row r="72" spans="1:14" ht="15.75" x14ac:dyDescent="0.25">
      <c r="A72" s="1219" t="s">
        <v>920</v>
      </c>
      <c r="B72" s="1219"/>
      <c r="C72" s="1219"/>
      <c r="D72" s="1219"/>
      <c r="E72" s="1219"/>
      <c r="F72" s="1219"/>
      <c r="G72" s="1219"/>
      <c r="H72" s="1219"/>
      <c r="I72" s="1219"/>
      <c r="J72" s="1219"/>
      <c r="K72" s="1219"/>
      <c r="L72" s="1219"/>
      <c r="M72" s="1219"/>
      <c r="N72" s="1219"/>
    </row>
    <row r="73" spans="1:14" ht="17.25" customHeight="1" x14ac:dyDescent="0.2">
      <c r="B73" s="542" t="s">
        <v>921</v>
      </c>
    </row>
    <row r="74" spans="1:14" ht="54" customHeight="1" x14ac:dyDescent="0.2">
      <c r="B74" s="1217" t="s">
        <v>2815</v>
      </c>
      <c r="C74" s="1217"/>
      <c r="D74" s="1217"/>
      <c r="E74" s="1217"/>
      <c r="F74" s="1217"/>
      <c r="G74" s="1217"/>
      <c r="H74" s="1217"/>
      <c r="I74" s="1217"/>
      <c r="J74" s="1217"/>
      <c r="K74" s="1217"/>
      <c r="L74" s="1217"/>
      <c r="M74" s="1217"/>
      <c r="N74" s="1217"/>
    </row>
    <row r="75" spans="1:14" ht="12" customHeight="1" x14ac:dyDescent="0.2"/>
    <row r="76" spans="1:14" x14ac:dyDescent="0.2">
      <c r="B76" s="542" t="s">
        <v>922</v>
      </c>
    </row>
    <row r="77" spans="1:14" x14ac:dyDescent="0.2">
      <c r="B77" s="543" t="s">
        <v>2383</v>
      </c>
    </row>
    <row r="78" spans="1:14" ht="25.5" customHeight="1" x14ac:dyDescent="0.2">
      <c r="B78" s="1217" t="s">
        <v>2384</v>
      </c>
      <c r="C78" s="1217"/>
      <c r="D78" s="1217"/>
      <c r="E78" s="1217"/>
      <c r="F78" s="1217"/>
      <c r="G78" s="1217"/>
      <c r="H78" s="1217"/>
      <c r="I78" s="1217"/>
      <c r="J78" s="1217"/>
      <c r="K78" s="1217"/>
      <c r="L78" s="1217"/>
      <c r="M78" s="1217"/>
      <c r="N78" s="1217"/>
    </row>
    <row r="79" spans="1:14" ht="13.5" customHeight="1" x14ac:dyDescent="0.2">
      <c r="B79" s="1217" t="s">
        <v>2385</v>
      </c>
      <c r="C79" s="1217"/>
      <c r="D79" s="1217"/>
      <c r="E79" s="1217"/>
      <c r="F79" s="1217"/>
      <c r="G79" s="1217"/>
      <c r="H79" s="1217"/>
      <c r="I79" s="1217"/>
      <c r="J79" s="1217"/>
      <c r="K79" s="1217"/>
      <c r="L79" s="1217"/>
      <c r="M79" s="1217"/>
      <c r="N79" s="1217"/>
    </row>
    <row r="80" spans="1:14" ht="12" customHeight="1" x14ac:dyDescent="0.2"/>
    <row r="81" spans="2:14" x14ac:dyDescent="0.2">
      <c r="B81" s="542" t="s">
        <v>923</v>
      </c>
    </row>
    <row r="82" spans="2:14" x14ac:dyDescent="0.2">
      <c r="B82" s="543" t="s">
        <v>924</v>
      </c>
    </row>
    <row r="83" spans="2:14" x14ac:dyDescent="0.2">
      <c r="C83" s="543" t="s">
        <v>925</v>
      </c>
      <c r="G83" s="543" t="s">
        <v>2386</v>
      </c>
    </row>
    <row r="84" spans="2:14" x14ac:dyDescent="0.2">
      <c r="C84" s="543" t="s">
        <v>926</v>
      </c>
      <c r="G84" s="543" t="s">
        <v>2387</v>
      </c>
    </row>
    <row r="85" spans="2:14" x14ac:dyDescent="0.2">
      <c r="C85" s="543" t="s">
        <v>927</v>
      </c>
      <c r="G85" s="543" t="s">
        <v>2388</v>
      </c>
    </row>
    <row r="86" spans="2:14" x14ac:dyDescent="0.2">
      <c r="C86" s="543" t="s">
        <v>928</v>
      </c>
      <c r="G86" s="543" t="s">
        <v>2389</v>
      </c>
    </row>
    <row r="87" spans="2:14" x14ac:dyDescent="0.2">
      <c r="C87" s="543" t="s">
        <v>929</v>
      </c>
      <c r="G87" s="543" t="s">
        <v>2390</v>
      </c>
    </row>
    <row r="88" spans="2:14" x14ac:dyDescent="0.2">
      <c r="C88" s="543" t="s">
        <v>930</v>
      </c>
      <c r="G88" s="543" t="s">
        <v>3362</v>
      </c>
    </row>
    <row r="89" spans="2:14" ht="12" customHeight="1" x14ac:dyDescent="0.2"/>
    <row r="90" spans="2:14" x14ac:dyDescent="0.2">
      <c r="B90" s="542" t="s">
        <v>2391</v>
      </c>
    </row>
    <row r="91" spans="2:14" x14ac:dyDescent="0.2">
      <c r="B91" s="1223" t="s">
        <v>2392</v>
      </c>
      <c r="C91" s="1223"/>
      <c r="D91" s="1223"/>
      <c r="E91" s="1223"/>
      <c r="F91" s="1223"/>
      <c r="G91" s="1223"/>
      <c r="H91" s="1223"/>
      <c r="I91" s="1223"/>
      <c r="J91" s="1223"/>
      <c r="K91" s="1223"/>
      <c r="L91" s="1223"/>
      <c r="M91" s="1223"/>
      <c r="N91" s="1223"/>
    </row>
    <row r="92" spans="2:14" x14ac:dyDescent="0.2">
      <c r="B92" s="1226" t="s">
        <v>2393</v>
      </c>
      <c r="C92" s="1226"/>
      <c r="D92" s="1226"/>
      <c r="E92" s="1226"/>
      <c r="F92" s="1226"/>
      <c r="G92" s="1226"/>
      <c r="H92" s="1226"/>
      <c r="I92" s="1226"/>
      <c r="J92" s="1226"/>
      <c r="K92" s="1226"/>
      <c r="L92" s="1226"/>
      <c r="M92" s="1226"/>
      <c r="N92" s="1226"/>
    </row>
    <row r="93" spans="2:14" x14ac:dyDescent="0.2">
      <c r="B93" s="543" t="s">
        <v>2394</v>
      </c>
    </row>
    <row r="94" spans="2:14" x14ac:dyDescent="0.2">
      <c r="B94" s="543" t="s">
        <v>2395</v>
      </c>
    </row>
    <row r="95" spans="2:14" x14ac:dyDescent="0.2">
      <c r="B95" s="1223" t="s">
        <v>2396</v>
      </c>
      <c r="C95" s="1223"/>
      <c r="D95" s="1223"/>
      <c r="E95" s="1223"/>
      <c r="F95" s="1223"/>
      <c r="G95" s="1223"/>
      <c r="H95" s="1223"/>
      <c r="I95" s="1223"/>
      <c r="J95" s="1223"/>
      <c r="K95" s="1223"/>
      <c r="L95" s="1223"/>
      <c r="M95" s="1223"/>
      <c r="N95" s="1223"/>
    </row>
    <row r="96" spans="2:14" x14ac:dyDescent="0.2">
      <c r="B96" s="1226" t="s">
        <v>2397</v>
      </c>
      <c r="C96" s="1226"/>
      <c r="D96" s="1226"/>
      <c r="E96" s="1226"/>
      <c r="F96" s="1226"/>
      <c r="G96" s="1226"/>
      <c r="H96" s="1226"/>
      <c r="I96" s="1226"/>
      <c r="J96" s="1226"/>
      <c r="K96" s="1226"/>
      <c r="L96" s="1226"/>
      <c r="M96" s="1226"/>
      <c r="N96" s="1226"/>
    </row>
    <row r="97" spans="2:14" ht="12" customHeight="1" x14ac:dyDescent="0.2"/>
    <row r="98" spans="2:14" x14ac:dyDescent="0.2">
      <c r="B98" s="542" t="s">
        <v>2398</v>
      </c>
    </row>
    <row r="99" spans="2:14" ht="27.75" customHeight="1" x14ac:dyDescent="0.2">
      <c r="B99" s="1217" t="s">
        <v>2399</v>
      </c>
      <c r="C99" s="1217"/>
      <c r="D99" s="1217"/>
      <c r="E99" s="1217"/>
      <c r="F99" s="1217"/>
      <c r="G99" s="1217"/>
      <c r="H99" s="1217"/>
      <c r="I99" s="1217"/>
      <c r="J99" s="1217"/>
      <c r="K99" s="1217"/>
      <c r="L99" s="1217"/>
      <c r="M99" s="1217"/>
      <c r="N99" s="1217"/>
    </row>
    <row r="100" spans="2:14" ht="12" customHeight="1" x14ac:dyDescent="0.2"/>
    <row r="101" spans="2:14" x14ac:dyDescent="0.2">
      <c r="B101" s="542" t="s">
        <v>2400</v>
      </c>
    </row>
    <row r="102" spans="2:14" ht="66" customHeight="1" x14ac:dyDescent="0.2">
      <c r="B102" s="1217" t="s">
        <v>2401</v>
      </c>
      <c r="C102" s="1217"/>
      <c r="D102" s="1217"/>
      <c r="E102" s="1217"/>
      <c r="F102" s="1217"/>
      <c r="G102" s="1217"/>
      <c r="H102" s="1217"/>
      <c r="I102" s="1217"/>
      <c r="J102" s="1217"/>
      <c r="K102" s="1217"/>
      <c r="L102" s="1217"/>
      <c r="M102" s="1217"/>
      <c r="N102" s="1217"/>
    </row>
    <row r="103" spans="2:14" ht="12" customHeight="1" x14ac:dyDescent="0.2">
      <c r="B103" s="612"/>
      <c r="C103" s="612"/>
      <c r="D103" s="612"/>
      <c r="E103" s="612"/>
      <c r="F103" s="612"/>
      <c r="G103" s="612"/>
      <c r="H103" s="612"/>
      <c r="I103" s="612"/>
      <c r="J103" s="612"/>
      <c r="K103" s="612"/>
      <c r="L103" s="612"/>
      <c r="M103" s="612"/>
      <c r="N103" s="612"/>
    </row>
    <row r="104" spans="2:14" ht="26.25" customHeight="1" x14ac:dyDescent="0.2">
      <c r="B104" s="1224" t="s">
        <v>2402</v>
      </c>
      <c r="C104" s="1224"/>
      <c r="D104" s="1224"/>
      <c r="E104" s="1224"/>
      <c r="F104" s="1224"/>
      <c r="G104" s="1224"/>
      <c r="H104" s="1224"/>
      <c r="I104" s="1224"/>
      <c r="J104" s="1224"/>
      <c r="K104" s="1224"/>
      <c r="L104" s="1224"/>
      <c r="M104" s="1224"/>
      <c r="N104" s="1224"/>
    </row>
    <row r="105" spans="2:14" x14ac:dyDescent="0.2">
      <c r="B105" s="543" t="s">
        <v>2403</v>
      </c>
    </row>
    <row r="106" spans="2:14" x14ac:dyDescent="0.2">
      <c r="B106" s="543" t="s">
        <v>2404</v>
      </c>
    </row>
    <row r="107" spans="2:14" ht="12" customHeight="1" x14ac:dyDescent="0.2"/>
    <row r="108" spans="2:14" ht="16.5" customHeight="1" x14ac:dyDescent="0.2">
      <c r="B108" s="1224" t="s">
        <v>2405</v>
      </c>
      <c r="C108" s="1224"/>
      <c r="D108" s="1224"/>
      <c r="E108" s="1224"/>
      <c r="F108" s="1224"/>
      <c r="G108" s="1224"/>
      <c r="H108" s="1224"/>
      <c r="I108" s="1224"/>
      <c r="J108" s="1224"/>
      <c r="K108" s="1224"/>
      <c r="L108" s="1224"/>
      <c r="M108" s="1224"/>
      <c r="N108" s="1224"/>
    </row>
    <row r="109" spans="2:14" ht="25.5" customHeight="1" x14ac:dyDescent="0.2">
      <c r="B109" s="1217" t="s">
        <v>2406</v>
      </c>
      <c r="C109" s="1224"/>
      <c r="D109" s="1224"/>
      <c r="E109" s="1224"/>
      <c r="F109" s="1224"/>
      <c r="G109" s="1224"/>
      <c r="H109" s="1224"/>
      <c r="I109" s="1224"/>
      <c r="J109" s="1224"/>
      <c r="K109" s="1224"/>
      <c r="L109" s="1224"/>
      <c r="M109" s="1224"/>
      <c r="N109" s="1224"/>
    </row>
    <row r="110" spans="2:14" ht="12" customHeight="1" x14ac:dyDescent="0.2">
      <c r="B110" s="542"/>
    </row>
    <row r="111" spans="2:14" x14ac:dyDescent="0.2">
      <c r="B111" s="542" t="s">
        <v>2407</v>
      </c>
    </row>
    <row r="112" spans="2:14" ht="27" customHeight="1" x14ac:dyDescent="0.2">
      <c r="B112" s="1217" t="s">
        <v>2408</v>
      </c>
      <c r="C112" s="1217"/>
      <c r="D112" s="1217"/>
      <c r="E112" s="1217"/>
      <c r="F112" s="1217"/>
      <c r="G112" s="1217"/>
      <c r="H112" s="1217"/>
      <c r="I112" s="1217"/>
      <c r="J112" s="1217"/>
      <c r="K112" s="1217"/>
      <c r="L112" s="1217"/>
      <c r="M112" s="1217"/>
      <c r="N112" s="1217"/>
    </row>
    <row r="113" spans="2:14" ht="24.75" customHeight="1" x14ac:dyDescent="0.2">
      <c r="B113" s="1217" t="s">
        <v>2409</v>
      </c>
      <c r="C113" s="1217"/>
      <c r="D113" s="1217"/>
      <c r="E113" s="1217"/>
      <c r="F113" s="1217"/>
      <c r="G113" s="1217"/>
      <c r="H113" s="1217"/>
      <c r="I113" s="1217"/>
      <c r="J113" s="1217"/>
      <c r="K113" s="1217"/>
      <c r="L113" s="1217"/>
      <c r="M113" s="1217"/>
      <c r="N113" s="1217"/>
    </row>
    <row r="114" spans="2:14" ht="25.5" customHeight="1" x14ac:dyDescent="0.2">
      <c r="B114" s="1217" t="s">
        <v>2410</v>
      </c>
      <c r="C114" s="1217"/>
      <c r="D114" s="1217"/>
      <c r="E114" s="1217"/>
      <c r="F114" s="1217"/>
      <c r="G114" s="1217"/>
      <c r="H114" s="1217"/>
      <c r="I114" s="1217"/>
      <c r="J114" s="1217"/>
      <c r="K114" s="1217"/>
      <c r="L114" s="1217"/>
      <c r="M114" s="1217"/>
      <c r="N114" s="1217"/>
    </row>
    <row r="115" spans="2:14" ht="12" customHeight="1" x14ac:dyDescent="0.2"/>
    <row r="116" spans="2:14" x14ac:dyDescent="0.2">
      <c r="B116" s="542" t="s">
        <v>2411</v>
      </c>
    </row>
    <row r="117" spans="2:14" x14ac:dyDescent="0.2">
      <c r="B117" s="543" t="s">
        <v>2412</v>
      </c>
    </row>
    <row r="118" spans="2:14" ht="26.25" customHeight="1" x14ac:dyDescent="0.2">
      <c r="B118" s="1217" t="s">
        <v>2413</v>
      </c>
      <c r="C118" s="1217"/>
      <c r="D118" s="1217"/>
      <c r="E118" s="1217"/>
      <c r="F118" s="1217"/>
      <c r="G118" s="1217"/>
      <c r="H118" s="1217"/>
      <c r="I118" s="1217"/>
      <c r="J118" s="1217"/>
      <c r="K118" s="1217"/>
      <c r="L118" s="1217"/>
      <c r="M118" s="1217"/>
      <c r="N118" s="1217"/>
    </row>
    <row r="119" spans="2:14" ht="12" customHeight="1" x14ac:dyDescent="0.2"/>
    <row r="120" spans="2:14" x14ac:dyDescent="0.2">
      <c r="B120" s="542" t="s">
        <v>2414</v>
      </c>
    </row>
    <row r="121" spans="2:14" x14ac:dyDescent="0.2">
      <c r="B121" s="543" t="s">
        <v>2415</v>
      </c>
    </row>
    <row r="122" spans="2:14" ht="26.25" customHeight="1" x14ac:dyDescent="0.2">
      <c r="B122" s="1217" t="s">
        <v>2416</v>
      </c>
      <c r="C122" s="1217"/>
      <c r="D122" s="1217"/>
      <c r="E122" s="1217"/>
      <c r="F122" s="1217"/>
      <c r="G122" s="1217"/>
      <c r="H122" s="1217"/>
      <c r="I122" s="1217"/>
      <c r="J122" s="1217"/>
      <c r="K122" s="1217"/>
      <c r="L122" s="1217"/>
      <c r="M122" s="1217"/>
      <c r="N122" s="1217"/>
    </row>
    <row r="123" spans="2:14" ht="12" customHeight="1" x14ac:dyDescent="0.2"/>
    <row r="124" spans="2:14" x14ac:dyDescent="0.2">
      <c r="B124" s="542" t="s">
        <v>2417</v>
      </c>
    </row>
    <row r="125" spans="2:14" x14ac:dyDescent="0.2">
      <c r="B125" s="543" t="s">
        <v>2418</v>
      </c>
    </row>
    <row r="126" spans="2:14" ht="25.5" customHeight="1" x14ac:dyDescent="0.2">
      <c r="B126" s="1217" t="s">
        <v>2419</v>
      </c>
      <c r="C126" s="1217"/>
      <c r="D126" s="1217"/>
      <c r="E126" s="1217"/>
      <c r="F126" s="1217"/>
      <c r="G126" s="1217"/>
      <c r="H126" s="1217"/>
      <c r="I126" s="1217"/>
      <c r="J126" s="1217"/>
      <c r="K126" s="1217"/>
      <c r="L126" s="1217"/>
      <c r="M126" s="1217"/>
      <c r="N126" s="1217"/>
    </row>
    <row r="127" spans="2:14" ht="12" customHeight="1" x14ac:dyDescent="0.25">
      <c r="B127" s="596"/>
    </row>
    <row r="128" spans="2:14" x14ac:dyDescent="0.2">
      <c r="B128" s="542" t="s">
        <v>2420</v>
      </c>
    </row>
    <row r="129" spans="2:14" x14ac:dyDescent="0.2">
      <c r="B129" s="1217" t="s">
        <v>2421</v>
      </c>
      <c r="C129" s="1217"/>
      <c r="D129" s="1217"/>
      <c r="E129" s="1217"/>
      <c r="F129" s="1217"/>
      <c r="G129" s="1217"/>
      <c r="H129" s="1217"/>
      <c r="I129" s="1217"/>
      <c r="J129" s="1217"/>
      <c r="K129" s="1217"/>
      <c r="L129" s="1217"/>
      <c r="M129" s="1217"/>
      <c r="N129" s="1217"/>
    </row>
    <row r="130" spans="2:14" ht="15" customHeight="1" x14ac:dyDescent="0.2">
      <c r="B130" s="1217" t="s">
        <v>2422</v>
      </c>
      <c r="C130" s="1217"/>
      <c r="D130" s="1217"/>
      <c r="E130" s="1217"/>
      <c r="F130" s="1217"/>
      <c r="G130" s="1217"/>
      <c r="H130" s="1217"/>
      <c r="I130" s="1217"/>
      <c r="J130" s="1217"/>
      <c r="K130" s="1217"/>
      <c r="L130" s="1217"/>
      <c r="M130" s="1217"/>
      <c r="N130" s="1217"/>
    </row>
    <row r="131" spans="2:14" ht="12" customHeight="1" x14ac:dyDescent="0.25">
      <c r="B131" s="596"/>
    </row>
    <row r="132" spans="2:14" x14ac:dyDescent="0.2">
      <c r="B132" s="542" t="s">
        <v>2423</v>
      </c>
    </row>
    <row r="133" spans="2:14" x14ac:dyDescent="0.2">
      <c r="B133" s="543" t="s">
        <v>2424</v>
      </c>
    </row>
    <row r="134" spans="2:14" x14ac:dyDescent="0.2">
      <c r="B134" s="543" t="s">
        <v>3355</v>
      </c>
    </row>
    <row r="135" spans="2:14" ht="12" customHeight="1" x14ac:dyDescent="0.2"/>
    <row r="136" spans="2:14" ht="15" x14ac:dyDescent="0.2">
      <c r="B136" s="993" t="s">
        <v>931</v>
      </c>
    </row>
    <row r="137" spans="2:14" ht="12" customHeight="1" x14ac:dyDescent="0.2">
      <c r="B137" s="970"/>
    </row>
    <row r="138" spans="2:14" x14ac:dyDescent="0.2">
      <c r="B138" s="542" t="s">
        <v>2425</v>
      </c>
    </row>
    <row r="139" spans="2:14" ht="38.25" customHeight="1" x14ac:dyDescent="0.2">
      <c r="B139" s="1217" t="s">
        <v>2426</v>
      </c>
      <c r="C139" s="1217"/>
      <c r="D139" s="1217"/>
      <c r="E139" s="1217"/>
      <c r="F139" s="1217"/>
      <c r="G139" s="1217"/>
      <c r="H139" s="1217"/>
      <c r="I139" s="1217"/>
      <c r="J139" s="1217"/>
      <c r="K139" s="1217"/>
      <c r="L139" s="1217"/>
      <c r="M139" s="1217"/>
      <c r="N139" s="1217"/>
    </row>
    <row r="140" spans="2:14" ht="27.75" customHeight="1" x14ac:dyDescent="0.2">
      <c r="B140" s="612"/>
      <c r="C140" s="1217" t="s">
        <v>2427</v>
      </c>
      <c r="D140" s="1217"/>
      <c r="E140" s="1217"/>
      <c r="F140" s="1217"/>
      <c r="G140" s="1217"/>
      <c r="H140" s="1217"/>
      <c r="I140" s="1217"/>
      <c r="J140" s="1217"/>
      <c r="K140" s="1217"/>
      <c r="L140" s="1217"/>
      <c r="M140" s="1217"/>
      <c r="N140" s="1217"/>
    </row>
    <row r="141" spans="2:14" ht="15.75" customHeight="1" x14ac:dyDescent="0.2">
      <c r="B141" s="612"/>
      <c r="C141" s="1217" t="s">
        <v>2428</v>
      </c>
      <c r="D141" s="1217"/>
      <c r="E141" s="1217"/>
      <c r="F141" s="1217"/>
      <c r="G141" s="1217"/>
      <c r="H141" s="1217"/>
      <c r="I141" s="1217"/>
      <c r="J141" s="1217"/>
      <c r="K141" s="1217"/>
      <c r="L141" s="1217"/>
      <c r="M141" s="1217"/>
      <c r="N141" s="1217"/>
    </row>
    <row r="142" spans="2:14" ht="39.75" customHeight="1" x14ac:dyDescent="0.2">
      <c r="B142" s="1217" t="s">
        <v>2429</v>
      </c>
      <c r="C142" s="1217"/>
      <c r="D142" s="1217"/>
      <c r="E142" s="1217"/>
      <c r="F142" s="1217"/>
      <c r="G142" s="1217"/>
      <c r="H142" s="1217"/>
      <c r="I142" s="1217"/>
      <c r="J142" s="1217"/>
      <c r="K142" s="1217"/>
      <c r="L142" s="1217"/>
      <c r="M142" s="1217"/>
      <c r="N142" s="1217"/>
    </row>
    <row r="143" spans="2:14" ht="25.5" customHeight="1" x14ac:dyDescent="0.2">
      <c r="B143" s="1217" t="s">
        <v>2430</v>
      </c>
      <c r="C143" s="1217"/>
      <c r="D143" s="1217"/>
      <c r="E143" s="1217"/>
      <c r="F143" s="1217"/>
      <c r="G143" s="1217"/>
      <c r="H143" s="1217"/>
      <c r="I143" s="1217"/>
      <c r="J143" s="1217"/>
      <c r="K143" s="1217"/>
      <c r="L143" s="1217"/>
      <c r="M143" s="1217"/>
      <c r="N143" s="1217"/>
    </row>
    <row r="144" spans="2:14" ht="12" customHeight="1" x14ac:dyDescent="0.2"/>
    <row r="145" spans="2:14" ht="38.25" customHeight="1" x14ac:dyDescent="0.2">
      <c r="B145" s="1217" t="s">
        <v>2431</v>
      </c>
      <c r="C145" s="1217"/>
      <c r="D145" s="1217"/>
      <c r="E145" s="1217"/>
      <c r="F145" s="1217"/>
      <c r="G145" s="1217"/>
      <c r="H145" s="1217"/>
      <c r="I145" s="1217"/>
      <c r="J145" s="1217"/>
      <c r="K145" s="1217"/>
      <c r="L145" s="1217"/>
      <c r="M145" s="1217"/>
      <c r="N145" s="1217"/>
    </row>
    <row r="146" spans="2:14" ht="12" customHeight="1" x14ac:dyDescent="0.2"/>
    <row r="147" spans="2:14" x14ac:dyDescent="0.2">
      <c r="B147" s="542" t="s">
        <v>2432</v>
      </c>
    </row>
    <row r="148" spans="2:14" ht="40.5" customHeight="1" x14ac:dyDescent="0.2">
      <c r="B148" s="1217" t="s">
        <v>2433</v>
      </c>
      <c r="C148" s="1217"/>
      <c r="D148" s="1217"/>
      <c r="E148" s="1217"/>
      <c r="F148" s="1217"/>
      <c r="G148" s="1217"/>
      <c r="H148" s="1217"/>
      <c r="I148" s="1217"/>
      <c r="J148" s="1217"/>
      <c r="K148" s="1217"/>
      <c r="L148" s="1217"/>
      <c r="M148" s="1217"/>
      <c r="N148" s="1217"/>
    </row>
    <row r="149" spans="2:14" ht="12" customHeight="1" x14ac:dyDescent="0.2"/>
    <row r="150" spans="2:14" ht="14.25" customHeight="1" x14ac:dyDescent="0.2">
      <c r="B150" s="1224" t="s">
        <v>2434</v>
      </c>
      <c r="C150" s="1224"/>
      <c r="D150" s="1224"/>
      <c r="E150" s="1224"/>
      <c r="F150" s="1224"/>
      <c r="G150" s="1224"/>
      <c r="H150" s="1224"/>
      <c r="I150" s="1224"/>
      <c r="J150" s="1224"/>
      <c r="K150" s="1224"/>
      <c r="L150" s="1224"/>
      <c r="M150" s="1224"/>
      <c r="N150" s="1224"/>
    </row>
    <row r="151" spans="2:14" ht="27" customHeight="1" x14ac:dyDescent="0.2">
      <c r="B151" s="1217" t="s">
        <v>2435</v>
      </c>
      <c r="C151" s="1217"/>
      <c r="D151" s="1217"/>
      <c r="E151" s="1217"/>
      <c r="F151" s="1217"/>
      <c r="G151" s="1217"/>
      <c r="H151" s="1217"/>
      <c r="I151" s="1217"/>
      <c r="J151" s="1217"/>
      <c r="K151" s="1217"/>
      <c r="L151" s="1217"/>
      <c r="M151" s="1217"/>
      <c r="N151" s="1217"/>
    </row>
    <row r="152" spans="2:14" x14ac:dyDescent="0.2">
      <c r="C152" s="1217" t="s">
        <v>2436</v>
      </c>
      <c r="D152" s="1217"/>
      <c r="E152" s="1217"/>
      <c r="F152" s="1217"/>
      <c r="G152" s="1217"/>
      <c r="H152" s="1217"/>
      <c r="I152" s="1217"/>
      <c r="J152" s="1217"/>
      <c r="K152" s="1217"/>
      <c r="L152" s="1217"/>
      <c r="M152" s="1217"/>
      <c r="N152" s="1217"/>
    </row>
    <row r="153" spans="2:14" x14ac:dyDescent="0.2">
      <c r="C153" s="1217" t="s">
        <v>2437</v>
      </c>
      <c r="D153" s="1217"/>
      <c r="E153" s="1217"/>
      <c r="F153" s="1217"/>
      <c r="G153" s="1217"/>
      <c r="H153" s="1217"/>
      <c r="I153" s="1217"/>
      <c r="J153" s="1217"/>
      <c r="K153" s="1217"/>
      <c r="L153" s="1217"/>
      <c r="M153" s="1217"/>
      <c r="N153" s="1217"/>
    </row>
    <row r="154" spans="2:14" ht="12" customHeight="1" x14ac:dyDescent="0.2"/>
    <row r="155" spans="2:14" ht="13.5" customHeight="1" x14ac:dyDescent="0.2">
      <c r="B155" s="1224" t="s">
        <v>2438</v>
      </c>
      <c r="C155" s="1224"/>
      <c r="D155" s="1224"/>
      <c r="E155" s="1224"/>
      <c r="F155" s="1224"/>
      <c r="G155" s="1224"/>
      <c r="H155" s="1224"/>
      <c r="I155" s="1224"/>
      <c r="J155" s="1224"/>
      <c r="K155" s="1224"/>
      <c r="L155" s="1224"/>
      <c r="M155" s="1224"/>
      <c r="N155" s="1224"/>
    </row>
    <row r="156" spans="2:14" ht="39.75" customHeight="1" x14ac:dyDescent="0.2">
      <c r="B156" s="1217" t="s">
        <v>2439</v>
      </c>
      <c r="C156" s="1217"/>
      <c r="D156" s="1217"/>
      <c r="E156" s="1217"/>
      <c r="F156" s="1217"/>
      <c r="G156" s="1217"/>
      <c r="H156" s="1217"/>
      <c r="I156" s="1217"/>
      <c r="J156" s="1217"/>
      <c r="K156" s="1217"/>
      <c r="L156" s="1217"/>
      <c r="M156" s="1217"/>
      <c r="N156" s="1217"/>
    </row>
    <row r="157" spans="2:14" ht="12" customHeight="1" x14ac:dyDescent="0.2"/>
    <row r="158" spans="2:14" x14ac:dyDescent="0.2">
      <c r="B158" s="542" t="s">
        <v>2440</v>
      </c>
    </row>
    <row r="159" spans="2:14" x14ac:dyDescent="0.2">
      <c r="B159" s="542"/>
      <c r="C159" s="1217" t="s">
        <v>2441</v>
      </c>
      <c r="D159" s="1217"/>
      <c r="E159" s="1217"/>
      <c r="F159" s="1217"/>
      <c r="G159" s="1217"/>
      <c r="H159" s="1217"/>
      <c r="I159" s="1217"/>
      <c r="J159" s="1217"/>
      <c r="K159" s="1217"/>
      <c r="L159" s="1217"/>
      <c r="M159" s="1217"/>
      <c r="N159" s="1217"/>
    </row>
    <row r="160" spans="2:14" ht="12" customHeight="1" x14ac:dyDescent="0.2">
      <c r="B160" s="542"/>
    </row>
    <row r="161" spans="1:14" x14ac:dyDescent="0.2">
      <c r="B161" s="542" t="s">
        <v>2442</v>
      </c>
    </row>
    <row r="162" spans="1:14" ht="13.5" customHeight="1" x14ac:dyDescent="0.2">
      <c r="B162" s="1217" t="s">
        <v>2443</v>
      </c>
      <c r="C162" s="1217"/>
      <c r="D162" s="1217"/>
      <c r="E162" s="1217"/>
      <c r="F162" s="1217"/>
      <c r="G162" s="1217"/>
      <c r="H162" s="1217"/>
      <c r="I162" s="1217"/>
      <c r="J162" s="1217"/>
      <c r="K162" s="1217"/>
      <c r="L162" s="1217"/>
      <c r="M162" s="1217"/>
      <c r="N162" s="1217"/>
    </row>
    <row r="163" spans="1:14" ht="12" customHeight="1" x14ac:dyDescent="0.2"/>
    <row r="164" spans="1:14" x14ac:dyDescent="0.2">
      <c r="B164" s="542" t="s">
        <v>2444</v>
      </c>
    </row>
    <row r="165" spans="1:14" ht="27" customHeight="1" x14ac:dyDescent="0.2">
      <c r="B165" s="1217" t="s">
        <v>3354</v>
      </c>
      <c r="C165" s="1217"/>
      <c r="D165" s="1217"/>
      <c r="E165" s="1217"/>
      <c r="F165" s="1217"/>
      <c r="G165" s="1217"/>
      <c r="H165" s="1217"/>
      <c r="I165" s="1217"/>
      <c r="J165" s="1217"/>
      <c r="K165" s="1217"/>
      <c r="L165" s="1217"/>
      <c r="M165" s="1217"/>
      <c r="N165" s="1217"/>
    </row>
    <row r="166" spans="1:14" ht="12" customHeight="1" x14ac:dyDescent="0.2"/>
    <row r="167" spans="1:14" ht="15.75" x14ac:dyDescent="0.25">
      <c r="A167" s="1219" t="s">
        <v>2445</v>
      </c>
      <c r="B167" s="1219"/>
      <c r="C167" s="1219"/>
      <c r="D167" s="1219"/>
      <c r="E167" s="1219"/>
      <c r="F167" s="1219"/>
      <c r="G167" s="1219"/>
      <c r="H167" s="1219"/>
      <c r="I167" s="1219"/>
      <c r="J167" s="1219"/>
      <c r="K167" s="1219"/>
      <c r="L167" s="1219"/>
      <c r="M167" s="1219"/>
      <c r="N167" s="1219"/>
    </row>
    <row r="168" spans="1:14" ht="12" customHeight="1" x14ac:dyDescent="0.25">
      <c r="A168" s="994"/>
      <c r="B168" s="994"/>
      <c r="C168" s="994"/>
      <c r="D168" s="994"/>
      <c r="E168" s="994"/>
      <c r="F168" s="994"/>
      <c r="G168" s="994"/>
      <c r="H168" s="994"/>
      <c r="I168" s="994"/>
      <c r="J168" s="994"/>
      <c r="K168" s="994"/>
      <c r="L168" s="994"/>
      <c r="M168" s="994"/>
      <c r="N168" s="994"/>
    </row>
    <row r="169" spans="1:14" ht="27" customHeight="1" x14ac:dyDescent="0.2">
      <c r="B169" s="1224" t="s">
        <v>2787</v>
      </c>
      <c r="C169" s="1224"/>
      <c r="D169" s="1224"/>
      <c r="E169" s="1224"/>
      <c r="F169" s="1224"/>
      <c r="G169" s="1224"/>
      <c r="H169" s="1224"/>
      <c r="I169" s="1224"/>
      <c r="J169" s="1224"/>
      <c r="K169" s="1224"/>
      <c r="L169" s="1224"/>
      <c r="M169" s="1224"/>
      <c r="N169" s="1224"/>
    </row>
    <row r="170" spans="1:14" ht="27" customHeight="1" x14ac:dyDescent="0.2">
      <c r="B170" s="1217" t="s">
        <v>2446</v>
      </c>
      <c r="C170" s="1217"/>
      <c r="D170" s="1217"/>
      <c r="E170" s="1217"/>
      <c r="F170" s="1217"/>
      <c r="G170" s="1217"/>
      <c r="H170" s="1217"/>
      <c r="I170" s="1217"/>
      <c r="J170" s="1217"/>
      <c r="K170" s="1217"/>
      <c r="L170" s="1217"/>
      <c r="M170" s="1217"/>
      <c r="N170" s="1217"/>
    </row>
    <row r="171" spans="1:14" ht="12" customHeight="1" x14ac:dyDescent="0.2"/>
    <row r="172" spans="1:14" x14ac:dyDescent="0.2">
      <c r="B172" s="542" t="s">
        <v>2447</v>
      </c>
    </row>
    <row r="173" spans="1:14" ht="27" customHeight="1" x14ac:dyDescent="0.2">
      <c r="B173" s="1217" t="s">
        <v>2448</v>
      </c>
      <c r="C173" s="1217"/>
      <c r="D173" s="1217"/>
      <c r="E173" s="1217"/>
      <c r="F173" s="1217"/>
      <c r="G173" s="1217"/>
      <c r="H173" s="1217"/>
      <c r="I173" s="1217"/>
      <c r="J173" s="1217"/>
      <c r="K173" s="1217"/>
      <c r="L173" s="1217"/>
      <c r="M173" s="1217"/>
      <c r="N173" s="1217"/>
    </row>
    <row r="174" spans="1:14" ht="12" customHeight="1" x14ac:dyDescent="0.2"/>
    <row r="175" spans="1:14" ht="15.75" customHeight="1" x14ac:dyDescent="0.2">
      <c r="B175" s="542" t="s">
        <v>2449</v>
      </c>
    </row>
    <row r="176" spans="1:14" ht="39.75" customHeight="1" x14ac:dyDescent="0.2">
      <c r="B176" s="1217" t="s">
        <v>2450</v>
      </c>
      <c r="C176" s="1217"/>
      <c r="D176" s="1217"/>
      <c r="E176" s="1217"/>
      <c r="F176" s="1217"/>
      <c r="G176" s="1217"/>
      <c r="H176" s="1217"/>
      <c r="I176" s="1217"/>
      <c r="J176" s="1217"/>
      <c r="K176" s="1217"/>
      <c r="L176" s="1217"/>
      <c r="M176" s="1217"/>
      <c r="N176" s="1217"/>
    </row>
    <row r="177" spans="2:14" x14ac:dyDescent="0.2">
      <c r="C177" s="1217" t="s">
        <v>2451</v>
      </c>
      <c r="D177" s="1217"/>
      <c r="E177" s="1217"/>
      <c r="F177" s="1217"/>
      <c r="G177" s="1217"/>
      <c r="H177" s="1217"/>
      <c r="I177" s="1217"/>
      <c r="J177" s="1217"/>
      <c r="K177" s="1217"/>
      <c r="L177" s="1217"/>
      <c r="M177" s="1217"/>
      <c r="N177" s="1217"/>
    </row>
    <row r="178" spans="2:14" x14ac:dyDescent="0.2">
      <c r="C178" s="1217" t="s">
        <v>2452</v>
      </c>
      <c r="D178" s="1217"/>
      <c r="E178" s="1217"/>
      <c r="F178" s="1217"/>
      <c r="G178" s="1217"/>
      <c r="H178" s="1217"/>
      <c r="I178" s="1217"/>
      <c r="J178" s="1217"/>
      <c r="K178" s="1217"/>
      <c r="L178" s="1217"/>
      <c r="M178" s="1217"/>
      <c r="N178" s="1217"/>
    </row>
    <row r="179" spans="2:14" ht="12" customHeight="1" x14ac:dyDescent="0.2"/>
    <row r="180" spans="2:14" x14ac:dyDescent="0.2">
      <c r="B180" s="542" t="s">
        <v>2453</v>
      </c>
    </row>
    <row r="181" spans="2:14" ht="38.25" customHeight="1" x14ac:dyDescent="0.2">
      <c r="B181" s="1217" t="s">
        <v>2454</v>
      </c>
      <c r="C181" s="1217"/>
      <c r="D181" s="1217"/>
      <c r="E181" s="1217"/>
      <c r="F181" s="1217"/>
      <c r="G181" s="1217"/>
      <c r="H181" s="1217"/>
      <c r="I181" s="1217"/>
      <c r="J181" s="1217"/>
      <c r="K181" s="1217"/>
      <c r="L181" s="1217"/>
      <c r="M181" s="1217"/>
      <c r="N181" s="1217"/>
    </row>
    <row r="182" spans="2:14" ht="12" customHeight="1" x14ac:dyDescent="0.2"/>
    <row r="183" spans="2:14" ht="12" customHeight="1" x14ac:dyDescent="0.2"/>
  </sheetData>
  <mergeCells count="67">
    <mergeCell ref="B162:N162"/>
    <mergeCell ref="B156:N156"/>
    <mergeCell ref="B143:N143"/>
    <mergeCell ref="B113:N113"/>
    <mergeCell ref="B114:N114"/>
    <mergeCell ref="B118:N118"/>
    <mergeCell ref="B122:N122"/>
    <mergeCell ref="B126:N126"/>
    <mergeCell ref="B129:N129"/>
    <mergeCell ref="B130:N130"/>
    <mergeCell ref="B139:N139"/>
    <mergeCell ref="C140:N140"/>
    <mergeCell ref="C141:N141"/>
    <mergeCell ref="B142:N142"/>
    <mergeCell ref="B165:N165"/>
    <mergeCell ref="A167:N167"/>
    <mergeCell ref="B169:N169"/>
    <mergeCell ref="B170:N170"/>
    <mergeCell ref="B173:N173"/>
    <mergeCell ref="B176:N176"/>
    <mergeCell ref="C177:N177"/>
    <mergeCell ref="C178:N178"/>
    <mergeCell ref="B181:N181"/>
    <mergeCell ref="A38:N38"/>
    <mergeCell ref="C159:N159"/>
    <mergeCell ref="B145:N145"/>
    <mergeCell ref="B148:N148"/>
    <mergeCell ref="B150:N150"/>
    <mergeCell ref="B151:N151"/>
    <mergeCell ref="C152:N152"/>
    <mergeCell ref="C153:N153"/>
    <mergeCell ref="B155:N155"/>
    <mergeCell ref="B112:N112"/>
    <mergeCell ref="B78:N78"/>
    <mergeCell ref="B79:N79"/>
    <mergeCell ref="B91:N91"/>
    <mergeCell ref="B92:N92"/>
    <mergeCell ref="B95:N95"/>
    <mergeCell ref="B96:N96"/>
    <mergeCell ref="B99:N99"/>
    <mergeCell ref="B102:N102"/>
    <mergeCell ref="B104:N104"/>
    <mergeCell ref="B108:N108"/>
    <mergeCell ref="B109:N109"/>
    <mergeCell ref="B74:N74"/>
    <mergeCell ref="B20:N20"/>
    <mergeCell ref="B25:N25"/>
    <mergeCell ref="B28:N28"/>
    <mergeCell ref="B34:N34"/>
    <mergeCell ref="A54:N54"/>
    <mergeCell ref="B57:N57"/>
    <mergeCell ref="B60:N60"/>
    <mergeCell ref="B63:N63"/>
    <mergeCell ref="B65:N65"/>
    <mergeCell ref="B70:N70"/>
    <mergeCell ref="A72:N72"/>
    <mergeCell ref="B46:N46"/>
    <mergeCell ref="B51:N51"/>
    <mergeCell ref="B53:N53"/>
    <mergeCell ref="B44:N44"/>
    <mergeCell ref="B18:N18"/>
    <mergeCell ref="B1:N1"/>
    <mergeCell ref="A2:N2"/>
    <mergeCell ref="B8:N8"/>
    <mergeCell ref="K10:L10"/>
    <mergeCell ref="A14:N14"/>
    <mergeCell ref="I10:J10"/>
  </mergeCells>
  <hyperlinks>
    <hyperlink ref="I5" r:id="rId1" display="Local Government Entity Portal - LGSB Website" xr:uid="{63083D34-3297-4A6B-8CC2-F8C551CF6AF7}"/>
    <hyperlink ref="I10" r:id="rId2" xr:uid="{C6AE2FF9-B4AC-457F-894C-21F721CBE48E}"/>
  </hyperlinks>
  <printOptions horizontalCentered="1"/>
  <pageMargins left="0.25" right="0.25" top="0.75" bottom="0.75" header="0.3" footer="0.3"/>
  <pageSetup scale="76" orientation="portrait" r:id="rId3"/>
  <headerFooter alignWithMargins="0">
    <oddHeader xml:space="preserve">&amp;C
</oddHeader>
    <oddFooter>&amp;CPage &amp;P of &amp;N</oddFooter>
  </headerFooter>
  <rowBreaks count="4" manualBreakCount="4">
    <brk id="69" max="13" man="1"/>
    <brk id="119" max="13" man="1"/>
    <brk id="165" max="16383" man="1"/>
    <brk id="206" max="16383" man="1"/>
  </rowBreaks>
  <drawing r:id="rId4"/>
  <legacy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2:J7"/>
  <sheetViews>
    <sheetView workbookViewId="0">
      <selection activeCell="F21" sqref="F21:G21"/>
    </sheetView>
  </sheetViews>
  <sheetFormatPr defaultRowHeight="12.75" x14ac:dyDescent="0.2"/>
  <sheetData>
    <row r="2" spans="1:10" ht="60" x14ac:dyDescent="0.8">
      <c r="A2" s="1336" t="s">
        <v>718</v>
      </c>
      <c r="B2" s="1236"/>
      <c r="C2" s="1236"/>
      <c r="D2" s="1236"/>
      <c r="E2" s="1236"/>
      <c r="F2" s="1236"/>
      <c r="G2" s="1236"/>
      <c r="H2" s="1236"/>
      <c r="I2" s="1236"/>
      <c r="J2" s="1236"/>
    </row>
    <row r="7" spans="1:10" ht="60" x14ac:dyDescent="0.8">
      <c r="A7" s="1336" t="s">
        <v>716</v>
      </c>
      <c r="B7" s="1238"/>
      <c r="C7" s="1238"/>
      <c r="D7" s="1238"/>
      <c r="E7" s="1238"/>
      <c r="F7" s="1238"/>
      <c r="G7" s="1238"/>
      <c r="H7" s="1238"/>
      <c r="I7" s="1238"/>
      <c r="J7" s="1238"/>
    </row>
  </sheetData>
  <customSheetViews>
    <customSheetView guid="{FC3B3501-CA52-40D7-B049-0E027A15B235}">
      <selection activeCell="A53" sqref="A53:K53"/>
      <pageMargins left="0.75" right="0.75" top="1" bottom="1" header="0.5" footer="0.5"/>
      <printOptions horizontalCentered="1" verticalCentered="1"/>
      <pageSetup scale="95" orientation="portrait" horizontalDpi="360" verticalDpi="360" r:id="rId1"/>
      <headerFooter alignWithMargins="0"/>
    </customSheetView>
  </customSheetViews>
  <mergeCells count="2">
    <mergeCell ref="A2:J2"/>
    <mergeCell ref="A7:J7"/>
  </mergeCells>
  <phoneticPr fontId="0" type="noConversion"/>
  <printOptions horizontalCentered="1" verticalCentered="1"/>
  <pageMargins left="0.75" right="0.75" top="1" bottom="1" header="0.5" footer="0.5"/>
  <pageSetup scale="95" orientation="portrait" horizontalDpi="360" verticalDpi="360" r:id="rId2"/>
  <headerFooter alignWithMargins="0"/>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Sheet98"/>
  <dimension ref="A1:O216"/>
  <sheetViews>
    <sheetView workbookViewId="0">
      <selection activeCell="L32" sqref="L32"/>
    </sheetView>
  </sheetViews>
  <sheetFormatPr defaultRowHeight="12.75" x14ac:dyDescent="0.2"/>
  <cols>
    <col min="1" max="1" width="14.140625" customWidth="1"/>
    <col min="11" max="11" width="10.5703125" customWidth="1"/>
  </cols>
  <sheetData>
    <row r="1" spans="1:15" ht="18" x14ac:dyDescent="0.25">
      <c r="A1" s="544" t="s">
        <v>2104</v>
      </c>
      <c r="B1" s="22"/>
      <c r="C1" s="22"/>
      <c r="D1" s="22"/>
      <c r="E1" s="22"/>
      <c r="F1" s="22"/>
      <c r="G1" s="22"/>
      <c r="H1" s="22"/>
      <c r="I1" s="22"/>
      <c r="J1" s="22"/>
      <c r="K1" s="22"/>
      <c r="L1" s="22"/>
      <c r="M1" s="22"/>
      <c r="N1" s="22"/>
      <c r="O1" s="22"/>
    </row>
    <row r="2" spans="1:15" ht="18" x14ac:dyDescent="0.25">
      <c r="A2" s="485"/>
    </row>
    <row r="3" spans="1:15" ht="13.15" customHeight="1" x14ac:dyDescent="0.2">
      <c r="A3" s="1216" t="s">
        <v>3352</v>
      </c>
      <c r="B3" s="1216"/>
      <c r="C3" s="1216"/>
      <c r="D3" s="1216"/>
      <c r="E3" s="1216"/>
      <c r="F3" s="1216"/>
      <c r="G3" s="1216"/>
      <c r="H3" s="1216"/>
      <c r="I3" s="1216"/>
      <c r="J3" s="1216"/>
      <c r="K3" s="1216"/>
      <c r="L3" s="1216"/>
      <c r="M3" s="1216"/>
      <c r="N3" s="1216"/>
      <c r="O3" s="1216"/>
    </row>
    <row r="4" spans="1:15" ht="15" customHeight="1" x14ac:dyDescent="0.2">
      <c r="B4" s="38" t="s">
        <v>3350</v>
      </c>
      <c r="L4" s="38" t="s">
        <v>3353</v>
      </c>
    </row>
    <row r="5" spans="1:15" ht="12.75" customHeight="1" x14ac:dyDescent="0.2">
      <c r="B5" s="38" t="s">
        <v>3351</v>
      </c>
      <c r="L5" s="38" t="s">
        <v>3353</v>
      </c>
    </row>
    <row r="6" spans="1:15" x14ac:dyDescent="0.2">
      <c r="B6" t="s">
        <v>3329</v>
      </c>
      <c r="L6" s="38" t="s">
        <v>3353</v>
      </c>
    </row>
    <row r="7" spans="1:15" x14ac:dyDescent="0.2">
      <c r="B7" t="s">
        <v>3330</v>
      </c>
      <c r="L7" s="38" t="s">
        <v>3353</v>
      </c>
    </row>
    <row r="8" spans="1:15" ht="11.25" customHeight="1" x14ac:dyDescent="0.2">
      <c r="B8" t="s">
        <v>3331</v>
      </c>
      <c r="L8" s="38" t="s">
        <v>3353</v>
      </c>
    </row>
    <row r="9" spans="1:15" ht="11.25" customHeight="1" x14ac:dyDescent="0.2">
      <c r="B9" t="s">
        <v>3332</v>
      </c>
      <c r="L9" s="38" t="s">
        <v>3353</v>
      </c>
    </row>
    <row r="10" spans="1:15" ht="11.25" customHeight="1" x14ac:dyDescent="0.2">
      <c r="B10" t="s">
        <v>3333</v>
      </c>
      <c r="L10" s="38" t="s">
        <v>3353</v>
      </c>
    </row>
    <row r="11" spans="1:15" ht="11.25" customHeight="1" x14ac:dyDescent="0.2">
      <c r="B11" t="s">
        <v>3334</v>
      </c>
      <c r="L11" s="38" t="s">
        <v>3353</v>
      </c>
    </row>
    <row r="12" spans="1:15" ht="11.25" customHeight="1" x14ac:dyDescent="0.2">
      <c r="B12" t="s">
        <v>3335</v>
      </c>
      <c r="L12" s="38" t="s">
        <v>3353</v>
      </c>
    </row>
    <row r="13" spans="1:15" ht="11.25" customHeight="1" x14ac:dyDescent="0.2">
      <c r="B13" t="s">
        <v>3336</v>
      </c>
      <c r="L13" s="38" t="s">
        <v>3353</v>
      </c>
    </row>
    <row r="14" spans="1:15" ht="11.25" customHeight="1" x14ac:dyDescent="0.2">
      <c r="B14" t="s">
        <v>3337</v>
      </c>
      <c r="L14" s="38" t="s">
        <v>3353</v>
      </c>
    </row>
    <row r="15" spans="1:15" ht="11.25" customHeight="1" x14ac:dyDescent="0.2">
      <c r="B15" t="s">
        <v>3338</v>
      </c>
      <c r="L15" s="38" t="s">
        <v>3353</v>
      </c>
    </row>
    <row r="16" spans="1:15" ht="11.25" customHeight="1" x14ac:dyDescent="0.2">
      <c r="B16" t="s">
        <v>3339</v>
      </c>
      <c r="L16" s="38" t="s">
        <v>3353</v>
      </c>
    </row>
    <row r="17" spans="2:12" ht="11.25" customHeight="1" x14ac:dyDescent="0.2">
      <c r="B17" t="s">
        <v>3340</v>
      </c>
      <c r="L17" s="38" t="s">
        <v>3353</v>
      </c>
    </row>
    <row r="18" spans="2:12" ht="11.25" customHeight="1" x14ac:dyDescent="0.2">
      <c r="B18" t="s">
        <v>3341</v>
      </c>
      <c r="L18" s="38" t="s">
        <v>3353</v>
      </c>
    </row>
    <row r="19" spans="2:12" ht="11.25" customHeight="1" x14ac:dyDescent="0.2">
      <c r="B19" t="s">
        <v>3342</v>
      </c>
      <c r="L19" s="38" t="s">
        <v>3353</v>
      </c>
    </row>
    <row r="20" spans="2:12" ht="11.25" customHeight="1" x14ac:dyDescent="0.2">
      <c r="B20" t="s">
        <v>3343</v>
      </c>
      <c r="L20" s="38" t="s">
        <v>3353</v>
      </c>
    </row>
    <row r="21" spans="2:12" ht="12" customHeight="1" x14ac:dyDescent="0.2">
      <c r="B21" t="s">
        <v>3344</v>
      </c>
      <c r="L21" s="38" t="s">
        <v>3353</v>
      </c>
    </row>
    <row r="22" spans="2:12" ht="12" customHeight="1" x14ac:dyDescent="0.2">
      <c r="B22" t="s">
        <v>3345</v>
      </c>
      <c r="L22" s="38" t="s">
        <v>3353</v>
      </c>
    </row>
    <row r="23" spans="2:12" ht="12" customHeight="1" x14ac:dyDescent="0.2">
      <c r="B23" t="s">
        <v>3346</v>
      </c>
      <c r="L23" s="38" t="s">
        <v>3353</v>
      </c>
    </row>
    <row r="24" spans="2:12" ht="12" customHeight="1" x14ac:dyDescent="0.2">
      <c r="B24" t="s">
        <v>3347</v>
      </c>
      <c r="L24" s="38" t="s">
        <v>3353</v>
      </c>
    </row>
    <row r="25" spans="2:12" ht="12" customHeight="1" x14ac:dyDescent="0.2">
      <c r="B25" t="s">
        <v>3348</v>
      </c>
      <c r="L25" s="38" t="s">
        <v>3353</v>
      </c>
    </row>
    <row r="26" spans="2:12" ht="12" customHeight="1" x14ac:dyDescent="0.2">
      <c r="B26" t="s">
        <v>3349</v>
      </c>
      <c r="L26" s="38" t="s">
        <v>3353</v>
      </c>
    </row>
    <row r="27" spans="2:12" ht="12" customHeight="1" x14ac:dyDescent="0.2">
      <c r="B27" t="s">
        <v>3356</v>
      </c>
      <c r="L27" s="38" t="s">
        <v>3357</v>
      </c>
    </row>
    <row r="28" spans="2:12" ht="12" customHeight="1" x14ac:dyDescent="0.2">
      <c r="B28" t="s">
        <v>3358</v>
      </c>
      <c r="L28" s="38" t="s">
        <v>3357</v>
      </c>
    </row>
    <row r="29" spans="2:12" ht="12" customHeight="1" x14ac:dyDescent="0.2">
      <c r="B29" t="s">
        <v>3359</v>
      </c>
      <c r="L29" s="38" t="s">
        <v>3357</v>
      </c>
    </row>
    <row r="30" spans="2:12" ht="12" customHeight="1" x14ac:dyDescent="0.2">
      <c r="B30" t="s">
        <v>3363</v>
      </c>
      <c r="L30" s="38" t="s">
        <v>3357</v>
      </c>
    </row>
    <row r="31" spans="2:12" ht="12" customHeight="1" x14ac:dyDescent="0.2">
      <c r="B31" t="s">
        <v>3364</v>
      </c>
      <c r="L31" s="38" t="s">
        <v>3357</v>
      </c>
    </row>
    <row r="32" spans="2:12" ht="12" customHeight="1" x14ac:dyDescent="0.2">
      <c r="B32" t="s">
        <v>3361</v>
      </c>
      <c r="L32" s="38" t="s">
        <v>3357</v>
      </c>
    </row>
    <row r="33" spans="1:15" ht="12" customHeight="1" x14ac:dyDescent="0.2">
      <c r="B33" t="s">
        <v>3360</v>
      </c>
      <c r="L33" s="38" t="s">
        <v>3357</v>
      </c>
    </row>
    <row r="34" spans="1:15" ht="12" customHeight="1" x14ac:dyDescent="0.2">
      <c r="A34" s="702" t="s">
        <v>2780</v>
      </c>
      <c r="B34" s="578"/>
      <c r="C34" s="578"/>
      <c r="D34" s="578"/>
      <c r="E34" s="578"/>
      <c r="F34" s="578"/>
      <c r="G34" s="578"/>
      <c r="H34" s="578"/>
      <c r="I34" s="578"/>
      <c r="J34" s="578"/>
      <c r="K34" s="578"/>
      <c r="L34" s="578"/>
      <c r="M34" s="578"/>
      <c r="N34" s="578"/>
      <c r="O34" s="578"/>
    </row>
    <row r="35" spans="1:15" ht="12" customHeight="1" x14ac:dyDescent="0.25">
      <c r="A35" s="485"/>
      <c r="B35" s="38" t="s">
        <v>2804</v>
      </c>
      <c r="L35" s="38" t="s">
        <v>2806</v>
      </c>
    </row>
    <row r="36" spans="1:15" ht="12" customHeight="1" x14ac:dyDescent="0.25">
      <c r="A36" s="485"/>
      <c r="B36" s="38" t="s">
        <v>2805</v>
      </c>
      <c r="L36" s="38" t="s">
        <v>2806</v>
      </c>
    </row>
    <row r="37" spans="1:15" ht="12" customHeight="1" x14ac:dyDescent="0.25">
      <c r="A37" s="485"/>
    </row>
    <row r="38" spans="1:15" ht="12" customHeight="1" x14ac:dyDescent="0.25">
      <c r="A38" s="485"/>
    </row>
    <row r="39" spans="1:15" ht="12" customHeight="1" x14ac:dyDescent="0.2">
      <c r="A39" s="702" t="s">
        <v>2706</v>
      </c>
      <c r="B39" s="578"/>
      <c r="C39" s="578"/>
      <c r="D39" s="578"/>
      <c r="E39" s="578"/>
      <c r="F39" s="578"/>
      <c r="G39" s="578"/>
      <c r="H39" s="578"/>
      <c r="I39" s="578"/>
      <c r="J39" s="578"/>
      <c r="K39" s="578"/>
      <c r="L39" s="578"/>
      <c r="M39" s="578"/>
      <c r="N39" s="578"/>
      <c r="O39" s="578"/>
    </row>
    <row r="40" spans="1:15" ht="12" customHeight="1" x14ac:dyDescent="0.2">
      <c r="A40" s="17" t="s">
        <v>2775</v>
      </c>
      <c r="B40" t="s">
        <v>2776</v>
      </c>
    </row>
    <row r="41" spans="1:15" ht="12" customHeight="1" x14ac:dyDescent="0.2">
      <c r="A41" s="17"/>
      <c r="B41" t="s">
        <v>2779</v>
      </c>
    </row>
    <row r="42" spans="1:15" ht="12" customHeight="1" x14ac:dyDescent="0.2">
      <c r="A42" s="17"/>
      <c r="B42" t="s">
        <v>2777</v>
      </c>
    </row>
    <row r="43" spans="1:15" ht="12" customHeight="1" x14ac:dyDescent="0.2">
      <c r="A43" s="17"/>
    </row>
    <row r="44" spans="1:15" ht="12" customHeight="1" x14ac:dyDescent="0.2">
      <c r="A44" s="17" t="s">
        <v>2749</v>
      </c>
      <c r="B44" t="s">
        <v>2754</v>
      </c>
    </row>
    <row r="45" spans="1:15" ht="12.75" customHeight="1" x14ac:dyDescent="0.2">
      <c r="A45" s="17"/>
      <c r="B45" t="s">
        <v>2751</v>
      </c>
    </row>
    <row r="46" spans="1:15" ht="12" customHeight="1" x14ac:dyDescent="0.2">
      <c r="A46" s="17"/>
      <c r="B46" t="s">
        <v>2752</v>
      </c>
    </row>
    <row r="47" spans="1:15" ht="12.75" customHeight="1" x14ac:dyDescent="0.2">
      <c r="A47" s="17"/>
      <c r="B47" t="s">
        <v>2753</v>
      </c>
    </row>
    <row r="48" spans="1:15" ht="12.75" customHeight="1" x14ac:dyDescent="0.2">
      <c r="A48" s="17"/>
      <c r="B48" t="s">
        <v>2755</v>
      </c>
    </row>
    <row r="49" spans="1:15" ht="14.25" customHeight="1" x14ac:dyDescent="0.25">
      <c r="A49" s="485"/>
    </row>
    <row r="50" spans="1:15" ht="14.25" customHeight="1" x14ac:dyDescent="0.25">
      <c r="A50" s="485"/>
    </row>
    <row r="51" spans="1:15" ht="14.25" customHeight="1" x14ac:dyDescent="0.2">
      <c r="A51" s="702" t="s">
        <v>2519</v>
      </c>
      <c r="B51" s="578"/>
      <c r="C51" s="578"/>
      <c r="D51" s="578"/>
      <c r="E51" s="578"/>
      <c r="F51" s="578"/>
      <c r="G51" s="578"/>
      <c r="H51" s="578"/>
      <c r="I51" s="578"/>
      <c r="J51" s="578"/>
      <c r="K51" s="578"/>
      <c r="L51" s="578"/>
      <c r="M51" s="578"/>
      <c r="N51" s="578"/>
      <c r="O51" s="578"/>
    </row>
    <row r="52" spans="1:15" ht="14.25" customHeight="1" x14ac:dyDescent="0.2">
      <c r="A52" s="17" t="s">
        <v>2700</v>
      </c>
      <c r="B52" t="s">
        <v>2701</v>
      </c>
    </row>
    <row r="53" spans="1:15" ht="14.25" customHeight="1" x14ac:dyDescent="0.2">
      <c r="A53" s="17"/>
      <c r="B53" t="s">
        <v>2702</v>
      </c>
    </row>
    <row r="54" spans="1:15" ht="12.75" customHeight="1" x14ac:dyDescent="0.2">
      <c r="A54" s="17"/>
      <c r="B54" t="s">
        <v>2703</v>
      </c>
    </row>
    <row r="55" spans="1:15" ht="12.75" customHeight="1" x14ac:dyDescent="0.2">
      <c r="A55" s="17"/>
      <c r="B55" t="s">
        <v>2704</v>
      </c>
    </row>
    <row r="56" spans="1:15" ht="12.75" customHeight="1" x14ac:dyDescent="0.2">
      <c r="A56" s="17"/>
      <c r="B56" t="s">
        <v>2705</v>
      </c>
    </row>
    <row r="57" spans="1:15" ht="12.75" customHeight="1" x14ac:dyDescent="0.2">
      <c r="A57" s="17"/>
    </row>
    <row r="58" spans="1:15" ht="12.75" customHeight="1" x14ac:dyDescent="0.2">
      <c r="A58" s="17" t="s">
        <v>2520</v>
      </c>
      <c r="B58" s="38" t="s">
        <v>2521</v>
      </c>
    </row>
    <row r="59" spans="1:15" ht="12.75" customHeight="1" x14ac:dyDescent="0.25">
      <c r="A59" s="485"/>
      <c r="B59" s="1372" t="s">
        <v>2568</v>
      </c>
      <c r="C59" s="1372"/>
      <c r="D59" s="1372"/>
      <c r="E59" s="1372"/>
      <c r="F59" s="1372"/>
      <c r="G59" s="1372"/>
      <c r="H59" s="1372"/>
      <c r="I59" s="1372"/>
      <c r="J59" s="1372"/>
      <c r="K59" s="1372"/>
      <c r="L59" s="1372"/>
      <c r="M59" s="1372"/>
      <c r="N59" s="1372"/>
      <c r="O59" s="1372"/>
    </row>
    <row r="60" spans="1:15" ht="12.75" customHeight="1" x14ac:dyDescent="0.25">
      <c r="A60" s="485"/>
      <c r="B60" s="38" t="s">
        <v>2569</v>
      </c>
    </row>
    <row r="61" spans="1:15" ht="18" x14ac:dyDescent="0.25">
      <c r="A61" s="485"/>
      <c r="B61" s="38" t="s">
        <v>2570</v>
      </c>
    </row>
    <row r="62" spans="1:15" ht="18" x14ac:dyDescent="0.25">
      <c r="A62" s="485"/>
      <c r="B62" s="38" t="s">
        <v>2697</v>
      </c>
    </row>
    <row r="63" spans="1:15" ht="18" x14ac:dyDescent="0.25">
      <c r="A63" s="485"/>
      <c r="B63" s="38" t="s">
        <v>2698</v>
      </c>
    </row>
    <row r="64" spans="1:15" ht="18" x14ac:dyDescent="0.25">
      <c r="A64" s="485"/>
    </row>
    <row r="65" spans="1:15" ht="18" x14ac:dyDescent="0.25">
      <c r="A65" s="485"/>
    </row>
    <row r="66" spans="1:15" ht="18" x14ac:dyDescent="0.25">
      <c r="A66" s="485"/>
      <c r="B66" s="38" t="s">
        <v>2682</v>
      </c>
    </row>
    <row r="67" spans="1:15" ht="18" x14ac:dyDescent="0.25">
      <c r="A67" s="485"/>
      <c r="B67" s="38" t="s">
        <v>2683</v>
      </c>
    </row>
    <row r="68" spans="1:15" ht="18" x14ac:dyDescent="0.25">
      <c r="A68" s="485"/>
    </row>
    <row r="69" spans="1:15" ht="12.75" customHeight="1" x14ac:dyDescent="0.25">
      <c r="A69" s="485"/>
    </row>
    <row r="70" spans="1:15" ht="12.75" customHeight="1" x14ac:dyDescent="0.25">
      <c r="A70" s="485"/>
    </row>
    <row r="71" spans="1:15" ht="12.75" customHeight="1" x14ac:dyDescent="0.25">
      <c r="A71" s="485"/>
    </row>
    <row r="72" spans="1:15" ht="12.75" customHeight="1" x14ac:dyDescent="0.2">
      <c r="A72" s="702" t="s">
        <v>2363</v>
      </c>
      <c r="B72" s="578"/>
      <c r="C72" s="578"/>
      <c r="D72" s="578"/>
      <c r="E72" s="578"/>
      <c r="F72" s="578"/>
      <c r="G72" s="578"/>
      <c r="H72" s="578"/>
      <c r="I72" s="578"/>
      <c r="J72" s="578"/>
      <c r="K72" s="578"/>
      <c r="L72" s="578"/>
      <c r="M72" s="578"/>
      <c r="N72" s="578"/>
      <c r="O72" s="578"/>
    </row>
    <row r="73" spans="1:15" ht="12.75" customHeight="1" x14ac:dyDescent="0.2">
      <c r="A73" s="17" t="s">
        <v>2364</v>
      </c>
      <c r="B73" s="38" t="s">
        <v>2365</v>
      </c>
    </row>
    <row r="74" spans="1:15" ht="12.75" customHeight="1" x14ac:dyDescent="0.25">
      <c r="A74" s="485"/>
      <c r="B74" t="s">
        <v>2476</v>
      </c>
    </row>
    <row r="75" spans="1:15" ht="12.75" customHeight="1" x14ac:dyDescent="0.25">
      <c r="A75" s="485"/>
      <c r="B75" t="s">
        <v>2477</v>
      </c>
    </row>
    <row r="76" spans="1:15" ht="12.75" customHeight="1" x14ac:dyDescent="0.25">
      <c r="A76" s="485"/>
      <c r="B76" t="s">
        <v>2478</v>
      </c>
    </row>
    <row r="77" spans="1:15" ht="18" x14ac:dyDescent="0.25">
      <c r="A77" s="485"/>
      <c r="B77" t="s">
        <v>2479</v>
      </c>
    </row>
    <row r="78" spans="1:15" ht="18" x14ac:dyDescent="0.25">
      <c r="A78" s="485"/>
      <c r="B78" t="s">
        <v>2480</v>
      </c>
    </row>
    <row r="79" spans="1:15" ht="18" x14ac:dyDescent="0.25">
      <c r="A79" s="485"/>
      <c r="B79" t="s">
        <v>2481</v>
      </c>
    </row>
    <row r="80" spans="1:15" ht="18" x14ac:dyDescent="0.25">
      <c r="A80" s="485"/>
      <c r="B80" t="s">
        <v>2482</v>
      </c>
    </row>
    <row r="81" spans="1:15" ht="18" x14ac:dyDescent="0.25">
      <c r="A81" s="485"/>
    </row>
    <row r="82" spans="1:15" x14ac:dyDescent="0.2">
      <c r="A82" s="702" t="s">
        <v>2116</v>
      </c>
      <c r="B82" s="578"/>
      <c r="C82" s="578"/>
      <c r="D82" s="578"/>
      <c r="E82" s="578"/>
      <c r="F82" s="578"/>
      <c r="G82" s="578"/>
      <c r="H82" s="578"/>
      <c r="I82" s="578"/>
      <c r="J82" s="578"/>
      <c r="K82" s="578"/>
      <c r="L82" s="578"/>
      <c r="M82" s="578"/>
      <c r="N82" s="578"/>
      <c r="O82" s="578"/>
    </row>
    <row r="83" spans="1:15" x14ac:dyDescent="0.2">
      <c r="A83" s="17" t="s">
        <v>2117</v>
      </c>
      <c r="B83" s="38" t="s">
        <v>2118</v>
      </c>
    </row>
    <row r="84" spans="1:15" x14ac:dyDescent="0.2">
      <c r="A84" s="17"/>
      <c r="B84" s="38" t="s">
        <v>2122</v>
      </c>
    </row>
    <row r="85" spans="1:15" ht="24" customHeight="1" x14ac:dyDescent="0.25">
      <c r="A85" s="485"/>
      <c r="B85" s="38" t="s">
        <v>2119</v>
      </c>
    </row>
    <row r="86" spans="1:15" ht="18" x14ac:dyDescent="0.25">
      <c r="A86" s="485"/>
      <c r="B86" t="s">
        <v>2120</v>
      </c>
    </row>
    <row r="87" spans="1:15" ht="18" x14ac:dyDescent="0.25">
      <c r="A87" s="485"/>
    </row>
    <row r="88" spans="1:15" ht="24" customHeight="1" x14ac:dyDescent="0.25">
      <c r="A88" s="485"/>
    </row>
    <row r="89" spans="1:15" ht="12.75" customHeight="1" x14ac:dyDescent="0.2">
      <c r="A89" s="702" t="s">
        <v>1946</v>
      </c>
      <c r="B89" s="578"/>
      <c r="C89" s="578"/>
      <c r="D89" s="578"/>
      <c r="E89" s="578"/>
      <c r="F89" s="578"/>
      <c r="G89" s="578"/>
      <c r="H89" s="578"/>
      <c r="I89" s="578"/>
      <c r="J89" s="578"/>
      <c r="K89" s="578"/>
      <c r="L89" s="578"/>
      <c r="M89" s="578"/>
      <c r="N89" s="578"/>
      <c r="O89" s="578"/>
    </row>
    <row r="90" spans="1:15" ht="12.75" customHeight="1" x14ac:dyDescent="0.2">
      <c r="A90" s="17" t="s">
        <v>2107</v>
      </c>
      <c r="B90" t="s">
        <v>2109</v>
      </c>
    </row>
    <row r="91" spans="1:15" ht="12.75" customHeight="1" x14ac:dyDescent="0.2">
      <c r="A91" s="17"/>
      <c r="B91" t="s">
        <v>2108</v>
      </c>
    </row>
    <row r="92" spans="1:15" ht="12.75" customHeight="1" x14ac:dyDescent="0.2">
      <c r="A92" s="17"/>
    </row>
    <row r="93" spans="1:15" ht="12.75" customHeight="1" x14ac:dyDescent="0.2">
      <c r="A93" s="17" t="s">
        <v>2101</v>
      </c>
      <c r="B93" t="s">
        <v>2102</v>
      </c>
    </row>
    <row r="94" spans="1:15" ht="12.75" customHeight="1" x14ac:dyDescent="0.2">
      <c r="A94" s="17"/>
      <c r="B94" t="s">
        <v>2103</v>
      </c>
    </row>
    <row r="95" spans="1:15" ht="12.75" customHeight="1" x14ac:dyDescent="0.2">
      <c r="A95" s="17"/>
      <c r="B95" t="s">
        <v>2105</v>
      </c>
    </row>
    <row r="96" spans="1:15" x14ac:dyDescent="0.2">
      <c r="A96" s="17"/>
    </row>
    <row r="97" spans="1:15" x14ac:dyDescent="0.2">
      <c r="A97" s="17" t="s">
        <v>1947</v>
      </c>
      <c r="B97" s="38" t="s">
        <v>2018</v>
      </c>
    </row>
    <row r="98" spans="1:15" ht="18" x14ac:dyDescent="0.25">
      <c r="A98" s="485"/>
      <c r="B98" s="38" t="s">
        <v>2019</v>
      </c>
    </row>
    <row r="99" spans="1:15" ht="18" x14ac:dyDescent="0.25">
      <c r="A99" s="485"/>
      <c r="B99" s="38" t="s">
        <v>1954</v>
      </c>
    </row>
    <row r="100" spans="1:15" ht="18" x14ac:dyDescent="0.25">
      <c r="A100" s="485"/>
      <c r="B100" s="38" t="s">
        <v>2017</v>
      </c>
    </row>
    <row r="101" spans="1:15" x14ac:dyDescent="0.2">
      <c r="A101" s="17" t="s">
        <v>2096</v>
      </c>
      <c r="B101" s="38" t="s">
        <v>2099</v>
      </c>
    </row>
    <row r="102" spans="1:15" ht="18" x14ac:dyDescent="0.25">
      <c r="A102" s="485"/>
      <c r="B102" s="38" t="s">
        <v>2097</v>
      </c>
    </row>
    <row r="103" spans="1:15" ht="18" x14ac:dyDescent="0.25">
      <c r="A103" s="485"/>
      <c r="B103" s="38" t="s">
        <v>2098</v>
      </c>
    </row>
    <row r="104" spans="1:15" ht="18" x14ac:dyDescent="0.25">
      <c r="A104" s="485"/>
    </row>
    <row r="105" spans="1:15" x14ac:dyDescent="0.2">
      <c r="A105" s="702" t="s">
        <v>1919</v>
      </c>
      <c r="B105" s="578"/>
      <c r="C105" s="578"/>
      <c r="D105" s="578"/>
      <c r="E105" s="578"/>
      <c r="F105" s="578"/>
      <c r="G105" s="578"/>
      <c r="H105" s="578"/>
      <c r="I105" s="578"/>
      <c r="J105" s="578"/>
      <c r="K105" s="578"/>
      <c r="L105" s="578"/>
      <c r="M105" s="578"/>
      <c r="N105" s="578"/>
      <c r="O105" s="578"/>
    </row>
    <row r="106" spans="1:15" x14ac:dyDescent="0.2">
      <c r="A106" s="17" t="s">
        <v>1945</v>
      </c>
    </row>
    <row r="107" spans="1:15" x14ac:dyDescent="0.2">
      <c r="A107" s="17"/>
      <c r="B107" s="38" t="s">
        <v>1944</v>
      </c>
    </row>
    <row r="108" spans="1:15" x14ac:dyDescent="0.2">
      <c r="A108" s="17" t="s">
        <v>1943</v>
      </c>
    </row>
    <row r="109" spans="1:15" x14ac:dyDescent="0.2">
      <c r="A109" s="17"/>
      <c r="B109" s="38" t="s">
        <v>1928</v>
      </c>
    </row>
    <row r="110" spans="1:15" x14ac:dyDescent="0.2">
      <c r="A110" s="17" t="s">
        <v>1927</v>
      </c>
    </row>
    <row r="111" spans="1:15" x14ac:dyDescent="0.2">
      <c r="A111" s="17" t="s">
        <v>1913</v>
      </c>
      <c r="B111" s="38" t="s">
        <v>1928</v>
      </c>
    </row>
    <row r="112" spans="1:15" x14ac:dyDescent="0.2">
      <c r="A112" s="17" t="s">
        <v>1924</v>
      </c>
    </row>
    <row r="113" spans="1:15" x14ac:dyDescent="0.2">
      <c r="A113" s="38" t="s">
        <v>1925</v>
      </c>
      <c r="B113" s="38" t="s">
        <v>1926</v>
      </c>
    </row>
    <row r="114" spans="1:15" x14ac:dyDescent="0.2">
      <c r="A114" s="17"/>
    </row>
    <row r="115" spans="1:15" x14ac:dyDescent="0.2">
      <c r="A115" s="17" t="s">
        <v>1914</v>
      </c>
    </row>
    <row r="116" spans="1:15" x14ac:dyDescent="0.2">
      <c r="A116" s="38" t="s">
        <v>1915</v>
      </c>
      <c r="B116" s="38" t="s">
        <v>1916</v>
      </c>
    </row>
    <row r="117" spans="1:15" x14ac:dyDescent="0.2">
      <c r="A117" s="38" t="s">
        <v>1917</v>
      </c>
      <c r="B117" s="38" t="s">
        <v>1918</v>
      </c>
    </row>
    <row r="118" spans="1:15" x14ac:dyDescent="0.2">
      <c r="A118" s="38" t="s">
        <v>1614</v>
      </c>
      <c r="B118" s="38" t="s">
        <v>1911</v>
      </c>
    </row>
    <row r="119" spans="1:15" x14ac:dyDescent="0.2">
      <c r="A119" s="38" t="s">
        <v>1913</v>
      </c>
      <c r="B119" s="38" t="s">
        <v>1912</v>
      </c>
    </row>
    <row r="120" spans="1:15" ht="18" x14ac:dyDescent="0.25">
      <c r="A120" s="485"/>
    </row>
    <row r="121" spans="1:15" ht="18" x14ac:dyDescent="0.25">
      <c r="A121" s="485"/>
    </row>
    <row r="122" spans="1:15" ht="18" x14ac:dyDescent="0.25">
      <c r="A122" s="485"/>
    </row>
    <row r="123" spans="1:15" ht="18" x14ac:dyDescent="0.25">
      <c r="A123" s="557"/>
      <c r="B123" s="552"/>
      <c r="C123" s="552"/>
      <c r="D123" s="552"/>
      <c r="E123" s="552"/>
      <c r="F123" s="552"/>
      <c r="G123" s="552"/>
      <c r="H123" s="552"/>
      <c r="I123" s="552"/>
      <c r="J123" s="552"/>
      <c r="K123" s="552"/>
      <c r="L123" s="552"/>
      <c r="M123" s="552"/>
      <c r="N123" s="552"/>
      <c r="O123" s="552"/>
    </row>
    <row r="124" spans="1:15" x14ac:dyDescent="0.2">
      <c r="A124" s="545" t="s">
        <v>1707</v>
      </c>
      <c r="B124" s="452"/>
      <c r="C124" s="452"/>
      <c r="D124" s="452"/>
      <c r="E124" s="452"/>
      <c r="F124" s="452"/>
      <c r="G124" s="452"/>
      <c r="H124" s="452"/>
      <c r="I124" s="452"/>
      <c r="J124" s="452"/>
      <c r="K124" s="452"/>
      <c r="L124" s="452"/>
      <c r="M124" s="452"/>
      <c r="N124" s="452"/>
      <c r="O124" s="452"/>
    </row>
    <row r="125" spans="1:15" x14ac:dyDescent="0.2">
      <c r="A125" s="546"/>
      <c r="B125" s="546"/>
      <c r="C125" s="547"/>
      <c r="D125" s="547"/>
      <c r="E125" s="547"/>
      <c r="F125" s="547"/>
      <c r="G125" s="547"/>
      <c r="H125" s="547"/>
      <c r="I125" s="547"/>
    </row>
    <row r="126" spans="1:15" x14ac:dyDescent="0.2">
      <c r="A126" s="17" t="s">
        <v>1704</v>
      </c>
    </row>
    <row r="127" spans="1:15" x14ac:dyDescent="0.2">
      <c r="A127" s="38" t="s">
        <v>1705</v>
      </c>
      <c r="B127" s="38" t="s">
        <v>1706</v>
      </c>
    </row>
    <row r="128" spans="1:15" x14ac:dyDescent="0.2">
      <c r="A128" s="38"/>
      <c r="B128" s="38" t="s">
        <v>1839</v>
      </c>
    </row>
    <row r="129" spans="1:2" x14ac:dyDescent="0.2">
      <c r="A129" s="38"/>
      <c r="B129" s="38"/>
    </row>
    <row r="130" spans="1:2" x14ac:dyDescent="0.2">
      <c r="A130" s="38" t="s">
        <v>1614</v>
      </c>
      <c r="B130" s="38" t="s">
        <v>1708</v>
      </c>
    </row>
    <row r="131" spans="1:2" x14ac:dyDescent="0.2">
      <c r="B131" s="38" t="s">
        <v>1709</v>
      </c>
    </row>
    <row r="132" spans="1:2" x14ac:dyDescent="0.2">
      <c r="A132" s="38"/>
      <c r="B132" s="38" t="s">
        <v>1710</v>
      </c>
    </row>
    <row r="133" spans="1:2" x14ac:dyDescent="0.2">
      <c r="A133" s="38"/>
      <c r="B133" s="38"/>
    </row>
    <row r="134" spans="1:2" x14ac:dyDescent="0.2">
      <c r="A134" s="38" t="s">
        <v>1711</v>
      </c>
      <c r="B134" s="38" t="s">
        <v>1712</v>
      </c>
    </row>
    <row r="135" spans="1:2" x14ac:dyDescent="0.2">
      <c r="B135" s="38"/>
    </row>
    <row r="136" spans="1:2" x14ac:dyDescent="0.2">
      <c r="A136" s="38" t="s">
        <v>1750</v>
      </c>
      <c r="B136" s="38" t="s">
        <v>1751</v>
      </c>
    </row>
    <row r="137" spans="1:2" x14ac:dyDescent="0.2">
      <c r="B137" s="38" t="s">
        <v>1752</v>
      </c>
    </row>
    <row r="138" spans="1:2" x14ac:dyDescent="0.2">
      <c r="A138" s="38"/>
    </row>
    <row r="139" spans="1:2" x14ac:dyDescent="0.2">
      <c r="A139" t="s">
        <v>1753</v>
      </c>
      <c r="B139" t="s">
        <v>1754</v>
      </c>
    </row>
    <row r="142" spans="1:2" x14ac:dyDescent="0.2">
      <c r="A142" t="s">
        <v>1836</v>
      </c>
      <c r="B142" t="s">
        <v>1837</v>
      </c>
    </row>
    <row r="143" spans="1:2" x14ac:dyDescent="0.2">
      <c r="B143" t="s">
        <v>1838</v>
      </c>
    </row>
    <row r="145" spans="1:15" x14ac:dyDescent="0.2">
      <c r="A145" s="38"/>
    </row>
    <row r="146" spans="1:15" x14ac:dyDescent="0.2">
      <c r="A146" s="701" t="s">
        <v>1509</v>
      </c>
      <c r="B146" s="552"/>
      <c r="C146" s="552"/>
      <c r="D146" s="552"/>
      <c r="E146" s="552"/>
      <c r="F146" s="552"/>
      <c r="G146" s="552"/>
      <c r="H146" s="552"/>
      <c r="I146" s="552"/>
      <c r="J146" s="552"/>
      <c r="K146" s="552"/>
      <c r="L146" s="552"/>
      <c r="M146" s="552"/>
      <c r="N146" s="552"/>
      <c r="O146" s="552"/>
    </row>
    <row r="148" spans="1:15" x14ac:dyDescent="0.2">
      <c r="A148" s="17" t="s">
        <v>1511</v>
      </c>
    </row>
    <row r="149" spans="1:15" x14ac:dyDescent="0.2">
      <c r="A149" s="38" t="s">
        <v>1512</v>
      </c>
      <c r="B149" s="38" t="s">
        <v>1513</v>
      </c>
    </row>
    <row r="150" spans="1:15" x14ac:dyDescent="0.2">
      <c r="B150" s="38" t="s">
        <v>1514</v>
      </c>
    </row>
    <row r="152" spans="1:15" x14ac:dyDescent="0.2">
      <c r="A152" s="38" t="s">
        <v>1616</v>
      </c>
    </row>
    <row r="154" spans="1:15" x14ac:dyDescent="0.2">
      <c r="A154" s="38" t="s">
        <v>1614</v>
      </c>
      <c r="B154" s="38" t="s">
        <v>1615</v>
      </c>
    </row>
    <row r="156" spans="1:15" x14ac:dyDescent="0.2">
      <c r="A156" s="38" t="s">
        <v>1597</v>
      </c>
      <c r="B156" s="38" t="s">
        <v>1468</v>
      </c>
    </row>
    <row r="157" spans="1:15" x14ac:dyDescent="0.2">
      <c r="B157" s="38" t="s">
        <v>1491</v>
      </c>
    </row>
    <row r="159" spans="1:15" x14ac:dyDescent="0.2">
      <c r="B159" t="s">
        <v>1469</v>
      </c>
    </row>
    <row r="162" spans="1:2" x14ac:dyDescent="0.2">
      <c r="B162" t="s">
        <v>1470</v>
      </c>
    </row>
    <row r="165" spans="1:2" x14ac:dyDescent="0.2">
      <c r="B165" t="s">
        <v>1471</v>
      </c>
    </row>
    <row r="168" spans="1:2" x14ac:dyDescent="0.2">
      <c r="B168" s="38" t="s">
        <v>1482</v>
      </c>
    </row>
    <row r="170" spans="1:2" x14ac:dyDescent="0.2">
      <c r="B170" t="s">
        <v>1472</v>
      </c>
    </row>
    <row r="171" spans="1:2" x14ac:dyDescent="0.2">
      <c r="B171" t="s">
        <v>1473</v>
      </c>
    </row>
    <row r="173" spans="1:2" x14ac:dyDescent="0.2">
      <c r="A173" s="38"/>
      <c r="B173" s="38" t="s">
        <v>1483</v>
      </c>
    </row>
    <row r="176" spans="1:2" x14ac:dyDescent="0.2">
      <c r="A176" s="38" t="s">
        <v>1492</v>
      </c>
      <c r="B176" s="38" t="s">
        <v>1505</v>
      </c>
    </row>
    <row r="177" spans="1:2" x14ac:dyDescent="0.2">
      <c r="B177" s="38" t="s">
        <v>1493</v>
      </c>
    </row>
    <row r="180" spans="1:2" x14ac:dyDescent="0.2">
      <c r="A180" t="s">
        <v>1622</v>
      </c>
    </row>
    <row r="182" spans="1:2" x14ac:dyDescent="0.2">
      <c r="B182" t="s">
        <v>1623</v>
      </c>
    </row>
    <row r="185" spans="1:2" x14ac:dyDescent="0.2">
      <c r="A185" t="s">
        <v>1624</v>
      </c>
      <c r="B185" t="s">
        <v>1625</v>
      </c>
    </row>
    <row r="186" spans="1:2" x14ac:dyDescent="0.2">
      <c r="B186" t="s">
        <v>1627</v>
      </c>
    </row>
    <row r="189" spans="1:2" x14ac:dyDescent="0.2">
      <c r="A189" t="s">
        <v>1626</v>
      </c>
      <c r="B189" t="s">
        <v>1628</v>
      </c>
    </row>
    <row r="191" spans="1:2" x14ac:dyDescent="0.2">
      <c r="B191" t="s">
        <v>1629</v>
      </c>
    </row>
    <row r="194" spans="1:15" x14ac:dyDescent="0.2">
      <c r="A194" s="545" t="s">
        <v>1464</v>
      </c>
      <c r="B194" s="452"/>
      <c r="C194" s="452"/>
      <c r="D194" s="452"/>
      <c r="E194" s="452"/>
      <c r="F194" s="452"/>
      <c r="G194" s="452"/>
      <c r="H194" s="452"/>
      <c r="I194" s="452"/>
      <c r="J194" s="452"/>
      <c r="K194" s="452"/>
      <c r="L194" s="452"/>
      <c r="M194" s="452"/>
      <c r="N194" s="452"/>
      <c r="O194" s="452"/>
    </row>
    <row r="195" spans="1:15" x14ac:dyDescent="0.2">
      <c r="A195" s="546" t="s">
        <v>1465</v>
      </c>
      <c r="B195" s="546" t="s">
        <v>1476</v>
      </c>
      <c r="C195" s="547"/>
      <c r="D195" s="547"/>
      <c r="E195" s="547"/>
      <c r="F195" s="547"/>
      <c r="G195" s="547"/>
      <c r="H195" s="547"/>
      <c r="I195" s="547"/>
    </row>
    <row r="196" spans="1:15" x14ac:dyDescent="0.2">
      <c r="A196" t="s">
        <v>1477</v>
      </c>
      <c r="B196" t="s">
        <v>1478</v>
      </c>
    </row>
    <row r="198" spans="1:15" x14ac:dyDescent="0.2">
      <c r="A198" s="38" t="s">
        <v>1455</v>
      </c>
      <c r="B198" s="38" t="s">
        <v>1506</v>
      </c>
    </row>
    <row r="201" spans="1:15" x14ac:dyDescent="0.2">
      <c r="A201" s="38" t="s">
        <v>1456</v>
      </c>
    </row>
    <row r="204" spans="1:15" x14ac:dyDescent="0.2">
      <c r="A204" s="38" t="s">
        <v>1457</v>
      </c>
      <c r="B204" s="38" t="s">
        <v>1458</v>
      </c>
    </row>
    <row r="205" spans="1:15" x14ac:dyDescent="0.2">
      <c r="B205" s="38" t="s">
        <v>1459</v>
      </c>
    </row>
    <row r="206" spans="1:15" x14ac:dyDescent="0.2">
      <c r="B206" s="38"/>
    </row>
    <row r="209" spans="1:2" x14ac:dyDescent="0.2">
      <c r="A209" s="38" t="s">
        <v>1460</v>
      </c>
    </row>
    <row r="212" spans="1:2" x14ac:dyDescent="0.2">
      <c r="A212" s="38" t="s">
        <v>1461</v>
      </c>
      <c r="B212" s="38" t="s">
        <v>1462</v>
      </c>
    </row>
    <row r="213" spans="1:2" x14ac:dyDescent="0.2">
      <c r="B213" s="38" t="s">
        <v>1463</v>
      </c>
    </row>
    <row r="216" spans="1:2" x14ac:dyDescent="0.2">
      <c r="A216" s="38" t="s">
        <v>1484</v>
      </c>
    </row>
  </sheetData>
  <customSheetViews>
    <customSheetView guid="{FC3B3501-CA52-40D7-B049-0E027A15B235}">
      <pageMargins left="0.7" right="0.7" top="0.75" bottom="0.75" header="0.3" footer="0.3"/>
    </customSheetView>
  </customSheetViews>
  <mergeCells count="1">
    <mergeCell ref="B59:O59"/>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K16"/>
  <sheetViews>
    <sheetView zoomScaleNormal="100" workbookViewId="0">
      <selection activeCell="A16" sqref="A16:J16"/>
    </sheetView>
  </sheetViews>
  <sheetFormatPr defaultRowHeight="12.75" x14ac:dyDescent="0.2"/>
  <sheetData>
    <row r="1" spans="1:11" ht="60" x14ac:dyDescent="0.8">
      <c r="A1" s="1336" t="s">
        <v>711</v>
      </c>
      <c r="B1" s="1238"/>
      <c r="C1" s="1238"/>
      <c r="D1" s="1238"/>
      <c r="E1" s="1238"/>
      <c r="F1" s="1238"/>
      <c r="G1" s="1238"/>
      <c r="H1" s="1238"/>
      <c r="I1" s="1238"/>
      <c r="J1" s="1238"/>
      <c r="K1" s="2"/>
    </row>
    <row r="2" spans="1:11" x14ac:dyDescent="0.2">
      <c r="A2" s="17"/>
      <c r="B2" s="17"/>
      <c r="C2" s="17"/>
      <c r="D2" s="17"/>
      <c r="E2" s="17"/>
      <c r="F2" s="17"/>
      <c r="G2" s="17"/>
      <c r="H2" s="17"/>
      <c r="I2" s="17"/>
      <c r="J2" s="17"/>
    </row>
    <row r="3" spans="1:11" x14ac:dyDescent="0.2">
      <c r="A3" s="17"/>
      <c r="B3" s="17"/>
      <c r="C3" s="17"/>
      <c r="D3" s="17"/>
      <c r="E3" s="17"/>
      <c r="F3" s="17"/>
      <c r="G3" s="17"/>
      <c r="H3" s="17"/>
      <c r="I3" s="17"/>
      <c r="J3" s="17"/>
    </row>
    <row r="4" spans="1:11" x14ac:dyDescent="0.2">
      <c r="A4" s="17"/>
      <c r="B4" s="17"/>
      <c r="C4" s="17"/>
      <c r="D4" s="17"/>
      <c r="E4" s="17"/>
      <c r="F4" s="17"/>
      <c r="G4" s="17"/>
      <c r="H4" s="17"/>
      <c r="I4" s="17"/>
      <c r="J4" s="17"/>
    </row>
    <row r="5" spans="1:11" x14ac:dyDescent="0.2">
      <c r="A5" s="17"/>
      <c r="B5" s="17"/>
      <c r="C5" s="17"/>
      <c r="D5" s="17"/>
      <c r="E5" s="17"/>
      <c r="F5" s="17"/>
      <c r="G5" s="17"/>
      <c r="H5" s="17"/>
      <c r="I5" s="17"/>
      <c r="J5" s="17"/>
    </row>
    <row r="6" spans="1:11" ht="60" x14ac:dyDescent="0.8">
      <c r="A6" s="1336" t="s">
        <v>712</v>
      </c>
      <c r="B6" s="1238"/>
      <c r="C6" s="1238"/>
      <c r="D6" s="1238"/>
      <c r="E6" s="1238"/>
      <c r="F6" s="1238"/>
      <c r="G6" s="1238"/>
      <c r="H6" s="1238"/>
      <c r="I6" s="1238"/>
      <c r="J6" s="1238"/>
      <c r="K6" s="2"/>
    </row>
    <row r="7" spans="1:11" x14ac:dyDescent="0.2">
      <c r="A7" s="17"/>
      <c r="B7" s="17"/>
      <c r="C7" s="17"/>
      <c r="D7" s="17"/>
      <c r="E7" s="17"/>
      <c r="F7" s="17"/>
      <c r="G7" s="17"/>
      <c r="H7" s="17"/>
      <c r="I7" s="17"/>
      <c r="J7" s="17"/>
    </row>
    <row r="8" spans="1:11" x14ac:dyDescent="0.2">
      <c r="A8" s="17"/>
      <c r="B8" s="17"/>
      <c r="C8" s="17"/>
      <c r="D8" s="17"/>
      <c r="E8" s="17"/>
      <c r="F8" s="17"/>
      <c r="G8" s="17"/>
      <c r="H8" s="17"/>
      <c r="I8" s="17"/>
      <c r="J8" s="17"/>
    </row>
    <row r="9" spans="1:11" x14ac:dyDescent="0.2">
      <c r="A9" s="17"/>
      <c r="B9" s="17"/>
      <c r="C9" s="17"/>
      <c r="D9" s="17"/>
      <c r="E9" s="17"/>
      <c r="F9" s="17"/>
      <c r="G9" s="17"/>
      <c r="H9" s="17"/>
      <c r="I9" s="17"/>
      <c r="J9" s="17"/>
    </row>
    <row r="10" spans="1:11" x14ac:dyDescent="0.2">
      <c r="A10" s="17"/>
      <c r="B10" s="17"/>
      <c r="C10" s="17"/>
      <c r="D10" s="17"/>
      <c r="E10" s="17"/>
      <c r="F10" s="17"/>
      <c r="G10" s="17"/>
      <c r="H10" s="17"/>
      <c r="I10" s="17"/>
      <c r="J10" s="17"/>
    </row>
    <row r="11" spans="1:11" ht="60" x14ac:dyDescent="0.8">
      <c r="A11" s="1336" t="s">
        <v>713</v>
      </c>
      <c r="B11" s="1238"/>
      <c r="C11" s="1238"/>
      <c r="D11" s="1238"/>
      <c r="E11" s="1238"/>
      <c r="F11" s="1238"/>
      <c r="G11" s="1238"/>
      <c r="H11" s="1238"/>
      <c r="I11" s="1238"/>
      <c r="J11" s="1238"/>
      <c r="K11" s="2"/>
    </row>
    <row r="12" spans="1:11" x14ac:dyDescent="0.2">
      <c r="A12" s="17"/>
      <c r="B12" s="17"/>
      <c r="C12" s="17"/>
      <c r="D12" s="17"/>
      <c r="E12" s="17"/>
      <c r="F12" s="17"/>
      <c r="G12" s="17"/>
      <c r="H12" s="17"/>
      <c r="I12" s="17"/>
      <c r="J12" s="17"/>
    </row>
    <row r="13" spans="1:11" x14ac:dyDescent="0.2">
      <c r="A13" s="17"/>
      <c r="B13" s="17"/>
      <c r="C13" s="17"/>
      <c r="D13" s="17"/>
      <c r="E13" s="17"/>
      <c r="F13" s="17"/>
      <c r="G13" s="17"/>
      <c r="H13" s="17"/>
      <c r="I13" s="17"/>
      <c r="J13" s="17"/>
    </row>
    <row r="14" spans="1:11" x14ac:dyDescent="0.2">
      <c r="A14" s="17"/>
      <c r="B14" s="17"/>
      <c r="C14" s="17"/>
      <c r="D14" s="17"/>
      <c r="E14" s="17"/>
      <c r="F14" s="17"/>
      <c r="G14" s="17"/>
      <c r="H14" s="17"/>
      <c r="I14" s="17"/>
      <c r="J14" s="17"/>
    </row>
    <row r="15" spans="1:11" x14ac:dyDescent="0.2">
      <c r="A15" s="17"/>
      <c r="B15" s="17"/>
      <c r="C15" s="17"/>
      <c r="D15" s="17"/>
      <c r="E15" s="17"/>
      <c r="F15" s="17"/>
      <c r="G15" s="17"/>
      <c r="H15" s="17"/>
      <c r="I15" s="17"/>
      <c r="J15" s="17"/>
    </row>
    <row r="16" spans="1:11" ht="60" x14ac:dyDescent="0.8">
      <c r="A16" s="1336" t="s">
        <v>714</v>
      </c>
      <c r="B16" s="1238"/>
      <c r="C16" s="1238"/>
      <c r="D16" s="1238"/>
      <c r="E16" s="1238"/>
      <c r="F16" s="1238"/>
      <c r="G16" s="1238"/>
      <c r="H16" s="1238"/>
      <c r="I16" s="1238"/>
      <c r="J16" s="1238"/>
      <c r="K16" s="2"/>
    </row>
  </sheetData>
  <customSheetViews>
    <customSheetView guid="{FC3B3501-CA52-40D7-B049-0E027A15B235}">
      <selection activeCell="A53" sqref="A53:K53"/>
      <pageMargins left="0.75" right="0.75" top="1" bottom="1" header="0.5" footer="0.5"/>
      <printOptions horizontalCentered="1" verticalCentered="1"/>
      <pageSetup scale="95" orientation="portrait" horizontalDpi="360" verticalDpi="360" r:id="rId1"/>
      <headerFooter alignWithMargins="0"/>
    </customSheetView>
  </customSheetViews>
  <mergeCells count="4">
    <mergeCell ref="A1:J1"/>
    <mergeCell ref="A6:J6"/>
    <mergeCell ref="A11:J11"/>
    <mergeCell ref="A16:J16"/>
  </mergeCells>
  <phoneticPr fontId="0" type="noConversion"/>
  <printOptions horizontalCentered="1" verticalCentered="1"/>
  <pageMargins left="0.75" right="0.75" top="1" bottom="1" header="0.5" footer="0.5"/>
  <pageSetup scale="95" orientation="portrait" horizontalDpi="360" verticalDpi="360" r:id="rId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FB22A-8083-4282-ADB7-3C5F5E64DB53}">
  <sheetPr>
    <tabColor rgb="FFFFFF00"/>
  </sheetPr>
  <dimension ref="A1:R31"/>
  <sheetViews>
    <sheetView workbookViewId="0">
      <selection activeCell="A28" sqref="A28:XFD28"/>
    </sheetView>
  </sheetViews>
  <sheetFormatPr defaultRowHeight="12.75" x14ac:dyDescent="0.2"/>
  <cols>
    <col min="1" max="1" width="3.28515625" customWidth="1"/>
    <col min="4" max="4" width="31.42578125" customWidth="1"/>
    <col min="6" max="6" width="11.5703125" customWidth="1"/>
    <col min="7" max="7" width="1.140625" customWidth="1"/>
    <col min="8" max="8" width="11.7109375" customWidth="1"/>
    <col min="9" max="9" width="1.42578125" customWidth="1"/>
    <col min="10" max="10" width="14" customWidth="1"/>
    <col min="11" max="11" width="1.42578125" customWidth="1"/>
    <col min="12" max="12" width="16" customWidth="1"/>
    <col min="13" max="13" width="1.42578125" customWidth="1"/>
    <col min="14" max="14" width="11.140625" customWidth="1"/>
    <col min="15" max="15" width="1.42578125" customWidth="1"/>
    <col min="16" max="16" width="12" customWidth="1"/>
    <col min="17" max="17" width="1.5703125" customWidth="1"/>
    <col min="18" max="18" width="12.85546875" customWidth="1"/>
  </cols>
  <sheetData>
    <row r="1" spans="1:18" x14ac:dyDescent="0.2">
      <c r="B1" s="1159" t="s">
        <v>3288</v>
      </c>
      <c r="C1" s="1159"/>
      <c r="D1" s="1159"/>
      <c r="E1" s="1159"/>
      <c r="F1" s="1159"/>
      <c r="G1" s="1159"/>
      <c r="H1" s="1159"/>
      <c r="I1" s="1159"/>
      <c r="J1" s="1159"/>
      <c r="K1" s="1159"/>
      <c r="L1" s="1159"/>
      <c r="M1" s="1159"/>
      <c r="N1" s="1159"/>
      <c r="O1" s="1159"/>
      <c r="P1" s="1159"/>
      <c r="Q1" s="1159"/>
    </row>
    <row r="3" spans="1:18" ht="15.75" x14ac:dyDescent="0.25">
      <c r="A3" s="1174" t="s">
        <v>3277</v>
      </c>
      <c r="B3" s="1174"/>
      <c r="C3" s="1174"/>
      <c r="D3" s="1174"/>
      <c r="E3" s="1174"/>
      <c r="F3" s="1174"/>
      <c r="G3" s="1174"/>
      <c r="H3" s="1174"/>
      <c r="I3" s="1174"/>
      <c r="J3" s="1174"/>
      <c r="K3" s="1174"/>
      <c r="L3" s="1174"/>
      <c r="M3" s="1174"/>
      <c r="N3" s="1174"/>
      <c r="O3" s="1174"/>
      <c r="P3" s="1174"/>
      <c r="Q3" s="1174"/>
      <c r="R3" s="1174"/>
    </row>
    <row r="4" spans="1:18" ht="15.75" x14ac:dyDescent="0.25">
      <c r="A4" s="1174" t="s">
        <v>3278</v>
      </c>
      <c r="B4" s="1174"/>
      <c r="C4" s="1174"/>
      <c r="D4" s="1174"/>
      <c r="E4" s="1174"/>
      <c r="F4" s="1174"/>
      <c r="G4" s="1174"/>
      <c r="H4" s="1174"/>
      <c r="I4" s="1174"/>
      <c r="J4" s="1174"/>
      <c r="K4" s="1174"/>
      <c r="L4" s="1174"/>
      <c r="M4" s="1174"/>
      <c r="N4" s="1174"/>
      <c r="O4" s="1174"/>
      <c r="P4" s="1174"/>
      <c r="Q4" s="1174"/>
      <c r="R4" s="1174"/>
    </row>
    <row r="5" spans="1:18" ht="15.75" x14ac:dyDescent="0.25">
      <c r="A5" s="1174"/>
      <c r="B5" s="1174"/>
      <c r="C5" s="1174"/>
      <c r="D5" s="1174"/>
      <c r="E5" s="1174"/>
      <c r="F5" s="1350" t="s">
        <v>3279</v>
      </c>
      <c r="G5" s="1350"/>
      <c r="H5" s="1350"/>
      <c r="I5" s="1350"/>
      <c r="J5" s="1350"/>
      <c r="K5" s="1350"/>
      <c r="L5" s="1350"/>
      <c r="M5" s="1350"/>
      <c r="N5" s="1350"/>
      <c r="O5" s="1350"/>
      <c r="P5" s="1350"/>
      <c r="Q5" s="1350"/>
      <c r="R5" s="1350"/>
    </row>
    <row r="6" spans="1:18" ht="15.75" x14ac:dyDescent="0.25">
      <c r="A6" s="1174"/>
      <c r="B6" s="1174"/>
      <c r="C6" s="1174"/>
      <c r="D6" s="1174"/>
      <c r="E6" s="1174"/>
      <c r="F6" s="1349" t="s">
        <v>884</v>
      </c>
      <c r="G6" s="1349"/>
      <c r="H6" s="1349"/>
      <c r="I6" s="1349"/>
      <c r="J6" s="1349"/>
      <c r="K6" s="1176"/>
      <c r="L6" s="1350" t="s">
        <v>3280</v>
      </c>
      <c r="M6" s="1350"/>
      <c r="N6" s="1350"/>
      <c r="O6" s="1174"/>
      <c r="P6" s="1351" t="s">
        <v>782</v>
      </c>
      <c r="Q6" s="1351"/>
      <c r="R6" s="1351"/>
    </row>
    <row r="7" spans="1:18" ht="47.25" x14ac:dyDescent="0.25">
      <c r="A7" s="1178"/>
      <c r="B7" s="1178"/>
      <c r="C7" s="1178"/>
      <c r="D7" s="1178"/>
      <c r="E7" s="1178"/>
      <c r="F7" s="1175" t="s">
        <v>2694</v>
      </c>
      <c r="G7" s="1179"/>
      <c r="H7" s="1175" t="s">
        <v>182</v>
      </c>
      <c r="I7" s="1179"/>
      <c r="J7" s="1175" t="s">
        <v>3281</v>
      </c>
      <c r="K7" s="1179"/>
      <c r="L7" s="1175" t="s">
        <v>1519</v>
      </c>
      <c r="M7" s="1179"/>
      <c r="N7" s="1175" t="s">
        <v>1520</v>
      </c>
      <c r="O7" s="1179"/>
      <c r="P7" s="1175" t="s">
        <v>1419</v>
      </c>
      <c r="Q7" s="1178"/>
      <c r="R7" s="1175" t="s">
        <v>1419</v>
      </c>
    </row>
    <row r="8" spans="1:18" ht="15.75" x14ac:dyDescent="0.25">
      <c r="A8" s="1174"/>
      <c r="B8" s="1174" t="s">
        <v>3286</v>
      </c>
      <c r="C8" s="1174"/>
      <c r="D8" s="1174"/>
      <c r="E8" s="1174"/>
      <c r="F8" s="1180">
        <v>0</v>
      </c>
      <c r="G8" s="1174"/>
      <c r="H8" s="1180">
        <v>0</v>
      </c>
      <c r="I8" s="1174"/>
      <c r="J8" s="1180">
        <v>0</v>
      </c>
      <c r="K8" s="1174"/>
      <c r="L8" s="1180">
        <v>0</v>
      </c>
      <c r="M8" s="1174"/>
      <c r="N8" s="1180">
        <v>0</v>
      </c>
      <c r="O8" s="1174"/>
      <c r="P8" s="1180">
        <v>0</v>
      </c>
      <c r="Q8" s="1174"/>
      <c r="R8" s="1180">
        <v>0</v>
      </c>
    </row>
    <row r="9" spans="1:18" ht="15.75" x14ac:dyDescent="0.25">
      <c r="A9" s="1174"/>
      <c r="B9" s="1174"/>
      <c r="C9" s="1174" t="s">
        <v>3282</v>
      </c>
      <c r="D9" s="1174"/>
      <c r="E9" s="1174"/>
      <c r="F9" s="1181">
        <v>0</v>
      </c>
      <c r="G9" s="1174"/>
      <c r="H9" s="1181">
        <f>+'[13]GFS major to non'!J33</f>
        <v>0</v>
      </c>
      <c r="I9" s="1174"/>
      <c r="J9" s="1181">
        <v>0</v>
      </c>
      <c r="K9" s="1174"/>
      <c r="L9" s="1181">
        <v>0</v>
      </c>
      <c r="M9" s="1174"/>
      <c r="N9" s="1181">
        <v>0</v>
      </c>
      <c r="O9" s="1181"/>
      <c r="P9" s="1181"/>
      <c r="Q9" s="1174"/>
      <c r="R9" s="1181"/>
    </row>
    <row r="10" spans="1:18" ht="15.75" x14ac:dyDescent="0.25">
      <c r="A10" s="1174"/>
      <c r="B10" s="1174"/>
      <c r="C10" s="1174" t="s">
        <v>3283</v>
      </c>
      <c r="D10" s="1174"/>
      <c r="E10" s="1174"/>
      <c r="F10" s="1181">
        <v>0</v>
      </c>
      <c r="G10" s="1181"/>
      <c r="H10" s="1181"/>
      <c r="I10" s="1181"/>
      <c r="J10" s="1181">
        <v>0</v>
      </c>
      <c r="K10" s="1181"/>
      <c r="L10" s="1181">
        <v>0</v>
      </c>
      <c r="M10" s="1181"/>
      <c r="N10" s="1181">
        <v>0</v>
      </c>
      <c r="O10" s="1181"/>
      <c r="P10" s="1181"/>
      <c r="Q10" s="1174"/>
      <c r="R10" s="1181"/>
    </row>
    <row r="11" spans="1:18" ht="15.75" x14ac:dyDescent="0.25">
      <c r="A11" s="1174"/>
      <c r="B11" s="1174"/>
      <c r="C11" s="1174" t="s">
        <v>3284</v>
      </c>
      <c r="D11" s="1174"/>
      <c r="E11" s="1174"/>
      <c r="F11" s="1181">
        <v>0</v>
      </c>
      <c r="G11" s="1181"/>
      <c r="H11" s="1181"/>
      <c r="I11" s="1181"/>
      <c r="J11" s="1181">
        <v>0</v>
      </c>
      <c r="K11" s="1181"/>
      <c r="L11" s="1181">
        <v>0</v>
      </c>
      <c r="M11" s="1181"/>
      <c r="N11" s="1181">
        <v>0</v>
      </c>
      <c r="O11" s="1181"/>
      <c r="P11" s="1181"/>
      <c r="Q11" s="1174"/>
      <c r="R11" s="1181">
        <f>+'[13]SA discrete to blended'!W36</f>
        <v>0</v>
      </c>
    </row>
    <row r="12" spans="1:18" ht="15.75" x14ac:dyDescent="0.25">
      <c r="A12" s="1174"/>
      <c r="B12" s="1174"/>
      <c r="C12" s="1174" t="s">
        <v>3285</v>
      </c>
      <c r="D12" s="1174"/>
      <c r="E12" s="1174"/>
      <c r="F12" s="1181">
        <v>0</v>
      </c>
      <c r="G12" s="1181"/>
      <c r="H12" s="1181"/>
      <c r="I12" s="1181"/>
      <c r="J12" s="1181">
        <v>0</v>
      </c>
      <c r="K12" s="1181"/>
      <c r="L12" s="1181">
        <v>0</v>
      </c>
      <c r="M12" s="1181"/>
      <c r="N12" s="1181">
        <v>0</v>
      </c>
      <c r="O12" s="1181"/>
      <c r="P12" s="1181"/>
      <c r="Q12" s="1174"/>
      <c r="R12" s="1181"/>
    </row>
    <row r="13" spans="1:18" ht="15.75" x14ac:dyDescent="0.25">
      <c r="A13" s="1174"/>
      <c r="B13" s="1174"/>
      <c r="C13" s="1174" t="s">
        <v>3275</v>
      </c>
      <c r="D13" s="1174"/>
      <c r="E13" s="1174"/>
      <c r="F13" s="1182">
        <v>0</v>
      </c>
      <c r="G13" s="1181"/>
      <c r="H13" s="1182"/>
      <c r="I13" s="1181"/>
      <c r="J13" s="1182">
        <v>0</v>
      </c>
      <c r="K13" s="1181"/>
      <c r="L13" s="1182">
        <v>0</v>
      </c>
      <c r="M13" s="1181"/>
      <c r="N13" s="1182">
        <v>0</v>
      </c>
      <c r="O13" s="1181"/>
      <c r="P13" s="1182"/>
      <c r="Q13" s="1174"/>
      <c r="R13" s="1182"/>
    </row>
    <row r="14" spans="1:18" ht="16.5" thickBot="1" x14ac:dyDescent="0.3">
      <c r="A14" s="1174"/>
      <c r="B14" s="1174" t="s">
        <v>3287</v>
      </c>
      <c r="C14" s="1174"/>
      <c r="D14" s="1174"/>
      <c r="E14" s="1174"/>
      <c r="F14" s="1183">
        <f>SUM(F8:F13)</f>
        <v>0</v>
      </c>
      <c r="G14" s="1180"/>
      <c r="H14" s="1183">
        <f>SUM(H8:H13)</f>
        <v>0</v>
      </c>
      <c r="I14" s="1180"/>
      <c r="J14" s="1183">
        <f>SUM(J8:J13)</f>
        <v>0</v>
      </c>
      <c r="K14" s="1180"/>
      <c r="L14" s="1183">
        <f>SUM(L8:L13)</f>
        <v>0</v>
      </c>
      <c r="M14" s="1180"/>
      <c r="N14" s="1183">
        <f>SUM(N8:N13)</f>
        <v>0</v>
      </c>
      <c r="O14" s="1180"/>
      <c r="P14" s="1183">
        <f>SUM(P8:P13)</f>
        <v>0</v>
      </c>
      <c r="Q14" s="1174"/>
      <c r="R14" s="1183">
        <f>SUM(R8:R13)</f>
        <v>0</v>
      </c>
    </row>
    <row r="15" spans="1:18" ht="16.5" thickTop="1" x14ac:dyDescent="0.25">
      <c r="A15" s="1174"/>
      <c r="B15" s="1174"/>
      <c r="C15" s="1174"/>
      <c r="D15" s="1174"/>
      <c r="E15" s="1174"/>
      <c r="F15" s="1181"/>
      <c r="G15" s="1174"/>
      <c r="H15" s="1174"/>
      <c r="I15" s="1174"/>
      <c r="J15" s="1174"/>
      <c r="K15" s="1174"/>
      <c r="L15" s="1174"/>
      <c r="M15" s="1174"/>
      <c r="N15" s="1174"/>
      <c r="O15" s="1174"/>
      <c r="P15" s="1174"/>
      <c r="Q15" s="1174"/>
      <c r="R15" s="1174"/>
    </row>
    <row r="20" spans="1:18" ht="15.75" x14ac:dyDescent="0.25">
      <c r="A20" s="1174" t="s">
        <v>3289</v>
      </c>
      <c r="B20" s="1174"/>
      <c r="C20" s="1174"/>
      <c r="D20" s="1174"/>
      <c r="E20" s="1174"/>
      <c r="F20" s="1174"/>
      <c r="G20" s="1174"/>
      <c r="H20" s="1174"/>
      <c r="I20" s="1174"/>
      <c r="J20" s="1174"/>
      <c r="K20" s="1174"/>
      <c r="L20" s="1174"/>
      <c r="M20" s="1174"/>
      <c r="N20" s="1174"/>
      <c r="O20" s="1174"/>
      <c r="P20" s="1174"/>
      <c r="Q20" s="1174"/>
      <c r="R20" s="1174"/>
    </row>
    <row r="21" spans="1:18" ht="15.75" x14ac:dyDescent="0.25">
      <c r="A21" s="1174" t="s">
        <v>3290</v>
      </c>
      <c r="B21" s="1174"/>
      <c r="C21" s="1174"/>
      <c r="D21" s="1174"/>
      <c r="E21" s="1174"/>
      <c r="F21" s="1174"/>
      <c r="G21" s="1174"/>
      <c r="H21" s="1174"/>
      <c r="I21" s="1174"/>
      <c r="J21" s="1174"/>
      <c r="K21" s="1174"/>
      <c r="L21" s="1174"/>
      <c r="M21" s="1174"/>
      <c r="N21" s="1174"/>
      <c r="O21" s="1174"/>
      <c r="P21" s="1174"/>
      <c r="Q21" s="1174"/>
      <c r="R21" s="1174"/>
    </row>
    <row r="22" spans="1:18" ht="15.75" x14ac:dyDescent="0.25">
      <c r="A22" s="1174"/>
      <c r="B22" s="1174"/>
      <c r="C22" s="1174"/>
      <c r="D22" s="1174"/>
      <c r="E22" s="1174"/>
      <c r="F22" s="1350" t="s">
        <v>3279</v>
      </c>
      <c r="G22" s="1350"/>
      <c r="H22" s="1350"/>
      <c r="I22" s="1350"/>
      <c r="J22" s="1350"/>
      <c r="K22" s="1350"/>
      <c r="L22" s="1350"/>
      <c r="M22" s="1350"/>
      <c r="N22" s="1350"/>
      <c r="O22" s="1350"/>
      <c r="P22" s="1350"/>
      <c r="Q22" s="1350"/>
      <c r="R22" s="1350"/>
    </row>
    <row r="23" spans="1:18" ht="15.75" x14ac:dyDescent="0.25">
      <c r="A23" s="1174"/>
      <c r="B23" s="1174"/>
      <c r="C23" s="1174"/>
      <c r="D23" s="1174"/>
      <c r="E23" s="1174"/>
      <c r="F23" s="1349" t="s">
        <v>884</v>
      </c>
      <c r="G23" s="1349"/>
      <c r="H23" s="1349"/>
      <c r="I23" s="1349"/>
      <c r="J23" s="1349"/>
      <c r="K23" s="1176"/>
      <c r="L23" s="1350" t="s">
        <v>3280</v>
      </c>
      <c r="M23" s="1350"/>
      <c r="N23" s="1350"/>
      <c r="O23" s="1174"/>
      <c r="P23" s="1351" t="s">
        <v>782</v>
      </c>
      <c r="Q23" s="1351"/>
      <c r="R23" s="1351"/>
    </row>
    <row r="24" spans="1:18" ht="47.25" x14ac:dyDescent="0.25">
      <c r="A24" s="1178"/>
      <c r="B24" s="1178"/>
      <c r="C24" s="1178"/>
      <c r="D24" s="1178"/>
      <c r="E24" s="1178"/>
      <c r="F24" s="1175" t="s">
        <v>2694</v>
      </c>
      <c r="G24" s="1179"/>
      <c r="H24" s="1175" t="s">
        <v>182</v>
      </c>
      <c r="I24" s="1179"/>
      <c r="J24" s="1175" t="s">
        <v>3281</v>
      </c>
      <c r="K24" s="1179"/>
      <c r="L24" s="1175" t="s">
        <v>1519</v>
      </c>
      <c r="M24" s="1179"/>
      <c r="N24" s="1175" t="s">
        <v>1520</v>
      </c>
      <c r="O24" s="1179"/>
      <c r="P24" s="1175" t="s">
        <v>1419</v>
      </c>
      <c r="Q24" s="1178"/>
      <c r="R24" s="1175" t="s">
        <v>1419</v>
      </c>
    </row>
    <row r="25" spans="1:18" ht="15.75" x14ac:dyDescent="0.25">
      <c r="A25" s="1174"/>
      <c r="B25" s="1174" t="s">
        <v>3286</v>
      </c>
      <c r="C25" s="1174"/>
      <c r="D25" s="1174"/>
      <c r="E25" s="1174"/>
      <c r="F25" s="1180">
        <v>0</v>
      </c>
      <c r="G25" s="1174"/>
      <c r="H25" s="1180">
        <v>0</v>
      </c>
      <c r="I25" s="1174"/>
      <c r="J25" s="1180">
        <v>0</v>
      </c>
      <c r="K25" s="1174"/>
      <c r="L25" s="1180">
        <v>0</v>
      </c>
      <c r="M25" s="1174"/>
      <c r="N25" s="1180">
        <v>0</v>
      </c>
      <c r="O25" s="1174"/>
      <c r="P25" s="1180">
        <v>0</v>
      </c>
      <c r="Q25" s="1174"/>
      <c r="R25" s="1180">
        <v>0</v>
      </c>
    </row>
    <row r="26" spans="1:18" ht="15.75" x14ac:dyDescent="0.25">
      <c r="A26" s="1174"/>
      <c r="B26" s="1174"/>
      <c r="C26" s="1174" t="s">
        <v>3291</v>
      </c>
      <c r="D26" s="1174"/>
      <c r="E26" s="1174"/>
      <c r="F26" s="1181">
        <v>0</v>
      </c>
      <c r="G26" s="1174"/>
      <c r="H26" s="1181">
        <f>+'[13]GFS major to non'!J50</f>
        <v>0</v>
      </c>
      <c r="I26" s="1174"/>
      <c r="J26" s="1181">
        <v>0</v>
      </c>
      <c r="K26" s="1174"/>
      <c r="L26" s="1181">
        <v>0</v>
      </c>
      <c r="M26" s="1174"/>
      <c r="N26" s="1181">
        <v>0</v>
      </c>
      <c r="O26" s="1181"/>
      <c r="P26" s="1181"/>
      <c r="Q26" s="1174"/>
      <c r="R26" s="1181"/>
    </row>
    <row r="27" spans="1:18" ht="15.75" x14ac:dyDescent="0.25">
      <c r="A27" s="1174"/>
      <c r="B27" s="1174"/>
      <c r="C27" s="1174" t="s">
        <v>3292</v>
      </c>
      <c r="D27" s="1174"/>
      <c r="E27" s="1174"/>
      <c r="F27" s="1181">
        <v>0</v>
      </c>
      <c r="G27" s="1181"/>
      <c r="H27" s="1181"/>
      <c r="I27" s="1181"/>
      <c r="J27" s="1181">
        <v>0</v>
      </c>
      <c r="K27" s="1181"/>
      <c r="L27" s="1181">
        <v>0</v>
      </c>
      <c r="M27" s="1181"/>
      <c r="N27" s="1181">
        <v>0</v>
      </c>
      <c r="O27" s="1181"/>
      <c r="P27" s="1181"/>
      <c r="Q27" s="1174"/>
      <c r="R27" s="1181"/>
    </row>
    <row r="28" spans="1:18" ht="15.75" x14ac:dyDescent="0.25">
      <c r="A28" s="1174"/>
      <c r="B28" s="1174"/>
      <c r="C28" s="1174" t="s">
        <v>3285</v>
      </c>
      <c r="D28" s="1174"/>
      <c r="E28" s="1174"/>
      <c r="F28" s="1181">
        <v>0</v>
      </c>
      <c r="G28" s="1181"/>
      <c r="H28" s="1181"/>
      <c r="I28" s="1181"/>
      <c r="J28" s="1181">
        <v>0</v>
      </c>
      <c r="K28" s="1181"/>
      <c r="L28" s="1181">
        <v>0</v>
      </c>
      <c r="M28" s="1181"/>
      <c r="N28" s="1181">
        <v>0</v>
      </c>
      <c r="O28" s="1181"/>
      <c r="P28" s="1181"/>
      <c r="Q28" s="1174"/>
      <c r="R28" s="1181"/>
    </row>
    <row r="29" spans="1:18" ht="15.75" x14ac:dyDescent="0.25">
      <c r="A29" s="1174"/>
      <c r="B29" s="1174"/>
      <c r="C29" s="1174" t="s">
        <v>3275</v>
      </c>
      <c r="D29" s="1174"/>
      <c r="E29" s="1174"/>
      <c r="F29" s="1182">
        <v>0</v>
      </c>
      <c r="G29" s="1181"/>
      <c r="H29" s="1182"/>
      <c r="I29" s="1181"/>
      <c r="J29" s="1182">
        <v>0</v>
      </c>
      <c r="K29" s="1181"/>
      <c r="L29" s="1182">
        <v>0</v>
      </c>
      <c r="M29" s="1181"/>
      <c r="N29" s="1182">
        <v>0</v>
      </c>
      <c r="O29" s="1181"/>
      <c r="P29" s="1182"/>
      <c r="Q29" s="1174"/>
      <c r="R29" s="1182"/>
    </row>
    <row r="30" spans="1:18" ht="16.5" thickBot="1" x14ac:dyDescent="0.3">
      <c r="A30" s="1174"/>
      <c r="B30" s="1174" t="s">
        <v>3287</v>
      </c>
      <c r="C30" s="1174"/>
      <c r="D30" s="1174"/>
      <c r="E30" s="1174"/>
      <c r="F30" s="1183">
        <f>SUM(F25:F29)</f>
        <v>0</v>
      </c>
      <c r="G30" s="1180"/>
      <c r="H30" s="1183">
        <f>SUM(H25:H29)</f>
        <v>0</v>
      </c>
      <c r="I30" s="1180"/>
      <c r="J30" s="1183">
        <f>SUM(J25:J29)</f>
        <v>0</v>
      </c>
      <c r="K30" s="1180"/>
      <c r="L30" s="1183">
        <f>SUM(L25:L29)</f>
        <v>0</v>
      </c>
      <c r="M30" s="1180"/>
      <c r="N30" s="1183">
        <f>SUM(N25:N29)</f>
        <v>0</v>
      </c>
      <c r="O30" s="1180"/>
      <c r="P30" s="1183">
        <f>SUM(P25:P29)</f>
        <v>0</v>
      </c>
      <c r="Q30" s="1174"/>
      <c r="R30" s="1183">
        <f>SUM(R25:R29)</f>
        <v>0</v>
      </c>
    </row>
    <row r="31" spans="1:18" ht="16.5" thickTop="1" x14ac:dyDescent="0.25">
      <c r="A31" s="1174"/>
      <c r="B31" s="1174"/>
      <c r="C31" s="1174"/>
      <c r="D31" s="1174"/>
      <c r="E31" s="1174"/>
      <c r="F31" s="1181"/>
      <c r="G31" s="1174"/>
      <c r="H31" s="1174"/>
      <c r="I31" s="1174"/>
      <c r="J31" s="1174"/>
      <c r="K31" s="1174"/>
      <c r="L31" s="1174"/>
      <c r="M31" s="1174"/>
      <c r="N31" s="1174"/>
      <c r="O31" s="1174"/>
      <c r="P31" s="1174"/>
      <c r="Q31" s="1174"/>
      <c r="R31" s="1174"/>
    </row>
  </sheetData>
  <mergeCells count="8">
    <mergeCell ref="F23:J23"/>
    <mergeCell ref="L23:N23"/>
    <mergeCell ref="P23:R23"/>
    <mergeCell ref="F5:R5"/>
    <mergeCell ref="F6:J6"/>
    <mergeCell ref="L6:N6"/>
    <mergeCell ref="P6:R6"/>
    <mergeCell ref="F22:R2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J11"/>
  <sheetViews>
    <sheetView workbookViewId="0">
      <selection activeCell="K6" sqref="K6"/>
    </sheetView>
  </sheetViews>
  <sheetFormatPr defaultRowHeight="12.75" x14ac:dyDescent="0.2"/>
  <sheetData>
    <row r="1" spans="1:10" ht="60" x14ac:dyDescent="0.8">
      <c r="A1" s="1336" t="s">
        <v>717</v>
      </c>
      <c r="B1" s="1238"/>
      <c r="C1" s="1238"/>
      <c r="D1" s="1238"/>
      <c r="E1" s="1238"/>
      <c r="F1" s="1238"/>
      <c r="G1" s="1238"/>
      <c r="H1" s="1238"/>
      <c r="I1" s="1238"/>
      <c r="J1" s="1238"/>
    </row>
    <row r="6" spans="1:10" ht="60" x14ac:dyDescent="0.8">
      <c r="A6" s="1336" t="s">
        <v>718</v>
      </c>
      <c r="B6" s="1236"/>
      <c r="C6" s="1236"/>
      <c r="D6" s="1236"/>
      <c r="E6" s="1236"/>
      <c r="F6" s="1236"/>
      <c r="G6" s="1236"/>
      <c r="H6" s="1236"/>
      <c r="I6" s="1236"/>
      <c r="J6" s="1236"/>
    </row>
    <row r="11" spans="1:10" ht="60" x14ac:dyDescent="0.8">
      <c r="A11" s="1336" t="s">
        <v>719</v>
      </c>
      <c r="B11" s="1236"/>
      <c r="C11" s="1236"/>
      <c r="D11" s="1236"/>
      <c r="E11" s="1236"/>
      <c r="F11" s="1236"/>
      <c r="G11" s="1236"/>
      <c r="H11" s="1236"/>
      <c r="I11" s="1236"/>
      <c r="J11" s="1236"/>
    </row>
  </sheetData>
  <customSheetViews>
    <customSheetView guid="{FC3B3501-CA52-40D7-B049-0E027A15B235}">
      <selection activeCell="K6" sqref="K6"/>
      <pageMargins left="0.75" right="0.75" top="1" bottom="1" header="0.5" footer="0.5"/>
      <printOptions horizontalCentered="1" verticalCentered="1"/>
      <pageSetup scale="95" orientation="portrait" horizontalDpi="360" verticalDpi="360" r:id="rId1"/>
      <headerFooter alignWithMargins="0"/>
    </customSheetView>
  </customSheetViews>
  <mergeCells count="3">
    <mergeCell ref="A1:J1"/>
    <mergeCell ref="A6:J6"/>
    <mergeCell ref="A11:J11"/>
  </mergeCells>
  <phoneticPr fontId="0" type="noConversion"/>
  <printOptions horizontalCentered="1" verticalCentered="1"/>
  <pageMargins left="0.75" right="0.75" top="1" bottom="1" header="0.5" footer="0.5"/>
  <pageSetup scale="95" orientation="portrait" horizontalDpi="360" verticalDpi="360" r:id="rId2"/>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G85"/>
  <sheetViews>
    <sheetView zoomScaleNormal="100" workbookViewId="0">
      <pane xSplit="1" ySplit="8" topLeftCell="B9" activePane="bottomRight" state="frozen"/>
      <selection activeCell="A53" sqref="A53:K53"/>
      <selection pane="topRight" activeCell="A53" sqref="A53:K53"/>
      <selection pane="bottomLeft" activeCell="A53" sqref="A53:K53"/>
      <selection pane="bottomRight" activeCell="B8" sqref="B8"/>
    </sheetView>
  </sheetViews>
  <sheetFormatPr defaultColWidth="8.85546875" defaultRowHeight="12.75" x14ac:dyDescent="0.2"/>
  <cols>
    <col min="1" max="1" width="47.5703125" style="194" customWidth="1"/>
    <col min="2" max="4" width="18.7109375" style="194" customWidth="1"/>
    <col min="5" max="5" width="1.7109375" style="194" customWidth="1"/>
    <col min="6" max="7" width="18.7109375" style="194" customWidth="1"/>
    <col min="8" max="16384" width="8.85546875" style="194"/>
  </cols>
  <sheetData>
    <row r="1" spans="1:7" ht="18" x14ac:dyDescent="0.25">
      <c r="A1" s="4" t="str">
        <f>+'COVER PAGE'!A9</f>
        <v>LOCAL GOVERNMENT NAME:</v>
      </c>
      <c r="B1" s="3"/>
      <c r="C1" s="3"/>
      <c r="D1" s="3"/>
      <c r="E1" s="3"/>
      <c r="F1" s="3"/>
      <c r="G1" s="3"/>
    </row>
    <row r="2" spans="1:7" ht="18" x14ac:dyDescent="0.25">
      <c r="A2" s="4" t="s">
        <v>1274</v>
      </c>
      <c r="B2" s="3"/>
      <c r="C2" s="3"/>
      <c r="D2" s="3"/>
      <c r="E2" s="3"/>
      <c r="F2" s="3"/>
      <c r="G2" s="3"/>
    </row>
    <row r="3" spans="1:7" ht="18" x14ac:dyDescent="0.25">
      <c r="A3" s="5" t="str">
        <f>+'COVER PAGE'!A30</f>
        <v>FISCAL YEAR ENDING JUNE 30, 2025</v>
      </c>
      <c r="B3" s="3"/>
      <c r="C3" s="3"/>
      <c r="D3" s="3"/>
      <c r="E3" s="3"/>
      <c r="F3" s="3"/>
      <c r="G3" s="3"/>
    </row>
    <row r="5" spans="1:7" ht="16.5" thickBot="1" x14ac:dyDescent="0.3">
      <c r="A5" s="196"/>
      <c r="B5" s="197" t="s">
        <v>781</v>
      </c>
      <c r="C5" s="198"/>
      <c r="D5" s="198"/>
      <c r="E5" s="196"/>
      <c r="F5" s="197" t="s">
        <v>782</v>
      </c>
      <c r="G5" s="198"/>
    </row>
    <row r="6" spans="1:7" ht="15.75" x14ac:dyDescent="0.25">
      <c r="A6" s="196"/>
      <c r="B6" s="9" t="s">
        <v>783</v>
      </c>
      <c r="C6" s="9" t="s">
        <v>784</v>
      </c>
      <c r="D6" s="9"/>
      <c r="E6" s="199"/>
      <c r="F6" s="199"/>
      <c r="G6" s="199"/>
    </row>
    <row r="7" spans="1:7" ht="16.5" thickBot="1" x14ac:dyDescent="0.3">
      <c r="A7" s="196"/>
      <c r="B7" s="454" t="s">
        <v>786</v>
      </c>
      <c r="C7" s="454" t="s">
        <v>786</v>
      </c>
      <c r="D7" s="454" t="s">
        <v>785</v>
      </c>
      <c r="E7" s="199"/>
      <c r="F7" s="200"/>
      <c r="G7" s="200"/>
    </row>
    <row r="8" spans="1:7" ht="15.75" x14ac:dyDescent="0.25">
      <c r="A8" s="201" t="s">
        <v>787</v>
      </c>
      <c r="B8" s="210"/>
      <c r="C8" s="210"/>
      <c r="D8" s="210"/>
      <c r="E8" s="202"/>
      <c r="F8" s="202"/>
      <c r="G8" s="202"/>
    </row>
    <row r="9" spans="1:7" ht="15" x14ac:dyDescent="0.2">
      <c r="A9" s="196" t="s">
        <v>788</v>
      </c>
      <c r="B9" s="210">
        <f>+'BS Conversion'!M9</f>
        <v>0</v>
      </c>
      <c r="C9" s="210">
        <f>+'NET POSITION-PROPRIETARY(18)'!I13</f>
        <v>0</v>
      </c>
      <c r="D9" s="210">
        <f>+B9+C9</f>
        <v>0</v>
      </c>
      <c r="E9" s="202"/>
      <c r="F9" s="202"/>
      <c r="G9" s="202"/>
    </row>
    <row r="10" spans="1:7" ht="15" customHeight="1" x14ac:dyDescent="0.2">
      <c r="A10" s="196" t="s">
        <v>789</v>
      </c>
      <c r="B10" s="210">
        <f>+'BS Conversion'!M11</f>
        <v>0</v>
      </c>
      <c r="C10" s="210">
        <f>+'NET POSITION-PROPRIETARY(18)'!I15</f>
        <v>0</v>
      </c>
      <c r="D10" s="210">
        <f>+B10+C10</f>
        <v>0</v>
      </c>
      <c r="E10" s="202"/>
      <c r="F10" s="202"/>
      <c r="G10" s="202"/>
    </row>
    <row r="11" spans="1:7" ht="15" x14ac:dyDescent="0.2">
      <c r="A11" s="196" t="s">
        <v>790</v>
      </c>
      <c r="B11" s="210">
        <f>+'BS Conversion'!M10</f>
        <v>0</v>
      </c>
      <c r="C11" s="210">
        <f>+'NET POSITION-PROPRIETARY(18)'!I14</f>
        <v>0</v>
      </c>
      <c r="D11" s="210">
        <f>+B11+C11</f>
        <v>0</v>
      </c>
      <c r="E11" s="202"/>
      <c r="F11" s="202"/>
      <c r="G11" s="202"/>
    </row>
    <row r="12" spans="1:7" ht="15" x14ac:dyDescent="0.2">
      <c r="A12" s="196" t="s">
        <v>793</v>
      </c>
      <c r="B12" s="210"/>
      <c r="C12" s="210"/>
      <c r="D12" s="210"/>
      <c r="E12" s="202"/>
      <c r="F12" s="202"/>
      <c r="G12" s="202"/>
    </row>
    <row r="13" spans="1:7" ht="15" x14ac:dyDescent="0.2">
      <c r="A13" s="196" t="s">
        <v>794</v>
      </c>
      <c r="B13" s="210">
        <f>+'BS Conversion'!M13</f>
        <v>0</v>
      </c>
      <c r="C13" s="210">
        <f>+'NET POSITION-PROPRIETARY(18)'!I26</f>
        <v>0</v>
      </c>
      <c r="D13" s="210">
        <f t="shared" ref="D13:D30" si="0">+B13+C13</f>
        <v>0</v>
      </c>
      <c r="E13" s="202"/>
      <c r="F13" s="202"/>
      <c r="G13" s="202"/>
    </row>
    <row r="14" spans="1:7" ht="15" x14ac:dyDescent="0.2">
      <c r="A14" s="196" t="s">
        <v>910</v>
      </c>
      <c r="B14" s="210">
        <f>+'BS Conversion'!M14+'BS Conversion'!M15</f>
        <v>0</v>
      </c>
      <c r="C14" s="210">
        <f>+'NET POSITION-PROPRIETARY(18)'!I27</f>
        <v>0</v>
      </c>
      <c r="D14" s="210">
        <f t="shared" si="0"/>
        <v>0</v>
      </c>
      <c r="E14" s="202"/>
      <c r="F14" s="202"/>
      <c r="G14" s="202"/>
    </row>
    <row r="15" spans="1:7" ht="30" x14ac:dyDescent="0.2">
      <c r="A15" s="203" t="s">
        <v>795</v>
      </c>
      <c r="B15" s="210">
        <f>+'BS Conversion'!M16</f>
        <v>0</v>
      </c>
      <c r="C15" s="210">
        <f>+'NET POSITION-PROPRIETARY(18)'!I16</f>
        <v>0</v>
      </c>
      <c r="D15" s="210">
        <f t="shared" si="0"/>
        <v>0</v>
      </c>
      <c r="E15" s="202"/>
      <c r="F15" s="202"/>
      <c r="G15" s="202"/>
    </row>
    <row r="16" spans="1:7" ht="30" x14ac:dyDescent="0.2">
      <c r="A16" s="203" t="s">
        <v>464</v>
      </c>
      <c r="B16" s="210">
        <f>+'BS Conversion'!M17</f>
        <v>0</v>
      </c>
      <c r="C16" s="210">
        <f>+'NET POSITION-PROPRIETARY(18)'!I17</f>
        <v>0</v>
      </c>
      <c r="D16" s="210">
        <f t="shared" si="0"/>
        <v>0</v>
      </c>
      <c r="E16" s="202"/>
      <c r="F16" s="202"/>
      <c r="G16" s="202"/>
    </row>
    <row r="17" spans="1:7" ht="15" x14ac:dyDescent="0.2">
      <c r="A17" s="203" t="s">
        <v>2513</v>
      </c>
      <c r="B17" s="210">
        <f>'BS Conversion'!M18-B23</f>
        <v>0</v>
      </c>
      <c r="C17" s="210">
        <f>'NET POSITION-PROPRIETARY(18)'!I18</f>
        <v>0</v>
      </c>
      <c r="D17" s="210">
        <f t="shared" si="0"/>
        <v>0</v>
      </c>
      <c r="E17" s="202"/>
      <c r="F17" s="202"/>
      <c r="G17" s="202"/>
    </row>
    <row r="18" spans="1:7" ht="15" x14ac:dyDescent="0.2">
      <c r="A18" s="196" t="s">
        <v>1080</v>
      </c>
      <c r="B18" s="210">
        <f>+'BS Conversion'!M19-'BS Conversion'!M41+'BS Conversion'!M21-'BS Conversion'!M46</f>
        <v>0</v>
      </c>
      <c r="C18" s="210">
        <f>+'NET POSITION-PROPRIETARY(18)'!I19+'NET POSITION-PROPRIETARY(18)'!I29-'NET POSITION-PROPRIETARY(18)'!I64-'NET POSITION-PROPRIETARY(18)'!I71</f>
        <v>0</v>
      </c>
      <c r="D18" s="210">
        <f t="shared" si="0"/>
        <v>0</v>
      </c>
      <c r="E18" s="202"/>
      <c r="F18" s="202"/>
      <c r="G18" s="202"/>
    </row>
    <row r="19" spans="1:7" ht="15" x14ac:dyDescent="0.2">
      <c r="A19" s="196" t="s">
        <v>185</v>
      </c>
      <c r="B19" s="210">
        <f>+'GOVERNMENTAL FUNDS - BS(15)'!M22</f>
        <v>0</v>
      </c>
      <c r="C19" s="210">
        <f>+'NET POSITION-PROPRIETARY(18)'!I20</f>
        <v>0</v>
      </c>
      <c r="D19" s="210">
        <f t="shared" si="0"/>
        <v>0</v>
      </c>
      <c r="E19" s="202"/>
      <c r="F19" s="202"/>
      <c r="G19" s="202"/>
    </row>
    <row r="20" spans="1:7" ht="15" x14ac:dyDescent="0.2">
      <c r="A20" s="196" t="s">
        <v>148</v>
      </c>
      <c r="B20" s="210">
        <f>+'BS Conversion'!M22</f>
        <v>0</v>
      </c>
      <c r="C20" s="210">
        <f>'NET POSITION-PROPRIETARY(18)'!I21</f>
        <v>0</v>
      </c>
      <c r="D20" s="210">
        <f t="shared" si="0"/>
        <v>0</v>
      </c>
      <c r="E20" s="202"/>
      <c r="F20" s="202"/>
      <c r="G20" s="202"/>
    </row>
    <row r="21" spans="1:7" ht="15" x14ac:dyDescent="0.2">
      <c r="A21" s="196" t="s">
        <v>792</v>
      </c>
      <c r="B21" s="210">
        <f>+'BS Conversion'!M23</f>
        <v>0</v>
      </c>
      <c r="C21" s="210">
        <f>'NET POSITION-PROPRIETARY(18)'!I22</f>
        <v>0</v>
      </c>
      <c r="D21" s="210">
        <f t="shared" si="0"/>
        <v>0</v>
      </c>
      <c r="E21" s="202"/>
      <c r="F21" s="202"/>
      <c r="G21" s="202"/>
    </row>
    <row r="22" spans="1:7" ht="15" x14ac:dyDescent="0.2">
      <c r="A22" s="196" t="s">
        <v>126</v>
      </c>
      <c r="B22" s="210">
        <f>+'BS Conversion'!M24</f>
        <v>0</v>
      </c>
      <c r="C22" s="210">
        <f>+'NET POSITION-PROPRIETARY(18)'!I30</f>
        <v>0</v>
      </c>
      <c r="D22" s="210">
        <f t="shared" si="0"/>
        <v>0</v>
      </c>
      <c r="E22" s="202"/>
      <c r="F22" s="202"/>
      <c r="G22" s="202"/>
    </row>
    <row r="23" spans="1:7" ht="15" x14ac:dyDescent="0.2">
      <c r="A23" s="196" t="s">
        <v>2588</v>
      </c>
      <c r="B23" s="210"/>
      <c r="C23" s="210">
        <f>'NET POSITION-PROPRIETARY(18)'!I28</f>
        <v>0</v>
      </c>
      <c r="D23" s="210">
        <f t="shared" si="0"/>
        <v>0</v>
      </c>
      <c r="E23" s="202"/>
      <c r="F23" s="202"/>
      <c r="G23" s="202"/>
    </row>
    <row r="24" spans="1:7" ht="15" x14ac:dyDescent="0.2">
      <c r="A24" s="1164" t="s">
        <v>3251</v>
      </c>
      <c r="B24" s="210"/>
      <c r="C24" s="1166"/>
      <c r="D24" s="1166"/>
      <c r="E24" s="202"/>
      <c r="F24" s="202"/>
      <c r="G24" s="202"/>
    </row>
    <row r="25" spans="1:7" ht="15" x14ac:dyDescent="0.2">
      <c r="A25" s="196" t="s">
        <v>554</v>
      </c>
      <c r="B25" s="210"/>
      <c r="C25" s="210"/>
      <c r="D25" s="210"/>
      <c r="E25" s="202"/>
      <c r="F25" s="202"/>
      <c r="G25" s="202"/>
    </row>
    <row r="26" spans="1:7" ht="15" x14ac:dyDescent="0.2">
      <c r="A26" s="196" t="s">
        <v>453</v>
      </c>
      <c r="B26" s="210">
        <f>+'GOV CAP ASSETS-9000(GCAAG)'!H8</f>
        <v>0</v>
      </c>
      <c r="C26" s="210">
        <f>+'NET POSITION-PROPRIETARY(18)'!I32</f>
        <v>0</v>
      </c>
      <c r="D26" s="210">
        <f t="shared" si="0"/>
        <v>0</v>
      </c>
      <c r="E26" s="202"/>
      <c r="F26" s="202"/>
      <c r="G26" s="202"/>
    </row>
    <row r="27" spans="1:7" ht="15" x14ac:dyDescent="0.2">
      <c r="A27" s="196" t="s">
        <v>454</v>
      </c>
      <c r="B27" s="210">
        <f>+'GOV CAP ASSETS-9000(GCAAG)'!H9</f>
        <v>0</v>
      </c>
      <c r="C27" s="210">
        <f>+'NET POSITION-PROPRIETARY(18)'!I33</f>
        <v>0</v>
      </c>
      <c r="D27" s="210">
        <f t="shared" si="0"/>
        <v>0</v>
      </c>
      <c r="E27" s="202"/>
      <c r="F27" s="202"/>
      <c r="G27" s="202"/>
    </row>
    <row r="28" spans="1:7" ht="30" x14ac:dyDescent="0.2">
      <c r="A28" s="203" t="s">
        <v>439</v>
      </c>
      <c r="B28" s="210">
        <f>+'BS Conversion'!H25-B26-B27+'BS Conversion'!I25</f>
        <v>0</v>
      </c>
      <c r="C28" s="210">
        <f>+'NET POSITION-PROPRIETARY(18)'!I34+'NET POSITION-PROPRIETARY(18)'!I35+'NET POSITION-PROPRIETARY(18)'!I36+'NET POSITION-PROPRIETARY(18)'!I37+'NET POSITION-PROPRIETARY(18)'!I38</f>
        <v>0</v>
      </c>
      <c r="D28" s="210">
        <f t="shared" si="0"/>
        <v>0</v>
      </c>
      <c r="E28" s="202"/>
      <c r="F28" s="202"/>
      <c r="G28" s="202"/>
    </row>
    <row r="29" spans="1:7" ht="30" x14ac:dyDescent="0.2">
      <c r="A29" s="203" t="s">
        <v>2583</v>
      </c>
      <c r="B29" s="210">
        <f>'GOV CAP ASSETS-9000(GCAAG)'!H42+'GOV CAP ASSETS-9000(GCAAG)'!H43</f>
        <v>0</v>
      </c>
      <c r="C29" s="210">
        <f>'NET POSITION-PROPRIETARY(18)'!I39</f>
        <v>0</v>
      </c>
      <c r="D29" s="210">
        <f t="shared" si="0"/>
        <v>0</v>
      </c>
      <c r="E29" s="202"/>
      <c r="F29" s="202"/>
      <c r="G29" s="202"/>
    </row>
    <row r="30" spans="1:7" ht="30" x14ac:dyDescent="0.2">
      <c r="A30" s="203" t="s">
        <v>2582</v>
      </c>
      <c r="B30" s="210">
        <f>'BS Conversion'!H26+'BS Conversion'!I26-'GW-STATEMENT NET POSITION(13)'!B29</f>
        <v>0</v>
      </c>
      <c r="C30" s="210">
        <f>'NET POSITION-PROPRIETARY(18)'!I40+'NET POSITION-PROPRIETARY(18)'!I41+'NET POSITION-PROPRIETARY(18)'!I42</f>
        <v>0</v>
      </c>
      <c r="D30" s="210">
        <f t="shared" si="0"/>
        <v>0</v>
      </c>
      <c r="E30" s="202"/>
      <c r="F30" s="202"/>
      <c r="G30" s="202"/>
    </row>
    <row r="31" spans="1:7" ht="15.75" thickBot="1" x14ac:dyDescent="0.25">
      <c r="A31" s="203"/>
      <c r="B31" s="210"/>
      <c r="C31" s="210"/>
      <c r="D31" s="210"/>
      <c r="E31" s="202"/>
      <c r="F31" s="202"/>
      <c r="G31" s="202"/>
    </row>
    <row r="32" spans="1:7" ht="16.5" thickBot="1" x14ac:dyDescent="0.3">
      <c r="A32" s="199" t="s">
        <v>796</v>
      </c>
      <c r="B32" s="212">
        <f>SUM(B9:B31)</f>
        <v>0</v>
      </c>
      <c r="C32" s="212">
        <f t="shared" ref="C32:D32" si="1">SUM(C9:C31)</f>
        <v>0</v>
      </c>
      <c r="D32" s="212">
        <f t="shared" si="1"/>
        <v>0</v>
      </c>
      <c r="E32" s="202"/>
      <c r="F32" s="212">
        <f t="shared" ref="F32:G32" si="2">SUM(F9:F31)</f>
        <v>0</v>
      </c>
      <c r="G32" s="212">
        <f t="shared" si="2"/>
        <v>0</v>
      </c>
    </row>
    <row r="33" spans="1:7" ht="15.75" x14ac:dyDescent="0.25">
      <c r="A33" s="199"/>
      <c r="B33" s="210"/>
      <c r="C33" s="210"/>
      <c r="D33" s="210"/>
      <c r="E33" s="202"/>
      <c r="F33" s="202"/>
      <c r="G33" s="202"/>
    </row>
    <row r="34" spans="1:7" ht="15.75" x14ac:dyDescent="0.25">
      <c r="A34" s="242" t="s">
        <v>1343</v>
      </c>
      <c r="B34" s="210"/>
      <c r="C34" s="210"/>
      <c r="D34" s="210"/>
      <c r="E34" s="202"/>
      <c r="F34" s="202"/>
      <c r="G34" s="202"/>
    </row>
    <row r="35" spans="1:7" ht="15" x14ac:dyDescent="0.2">
      <c r="A35" s="1165" t="s">
        <v>2014</v>
      </c>
      <c r="B35" s="210">
        <f>'BS Conversion'!M29</f>
        <v>0</v>
      </c>
      <c r="C35" s="210">
        <f>'NET POSITION-PROPRIETARY(18)'!I48</f>
        <v>0</v>
      </c>
      <c r="D35" s="210">
        <f>B35+C35</f>
        <v>0</v>
      </c>
      <c r="E35" s="202"/>
      <c r="F35" s="202"/>
      <c r="G35" s="202"/>
    </row>
    <row r="36" spans="1:7" ht="15" x14ac:dyDescent="0.2">
      <c r="A36" s="240" t="s">
        <v>2007</v>
      </c>
      <c r="B36" s="210">
        <f>'BS Conversion'!M30</f>
        <v>0</v>
      </c>
      <c r="C36" s="210">
        <f>'NET POSITION-PROPRIETARY(18)'!I49</f>
        <v>0</v>
      </c>
      <c r="D36" s="210">
        <f>B36+C36</f>
        <v>0</v>
      </c>
      <c r="E36" s="202"/>
      <c r="F36" s="202"/>
      <c r="G36" s="202"/>
    </row>
    <row r="37" spans="1:7" ht="15" x14ac:dyDescent="0.2">
      <c r="A37" s="240" t="s">
        <v>2518</v>
      </c>
      <c r="B37" s="210">
        <f>'BS Conversion'!M32</f>
        <v>0</v>
      </c>
      <c r="C37" s="210">
        <f>'NET POSITION-PROPRIETARY(18)'!I50</f>
        <v>0</v>
      </c>
      <c r="D37" s="210"/>
      <c r="E37" s="202"/>
      <c r="F37" s="202"/>
      <c r="G37" s="202"/>
    </row>
    <row r="38" spans="1:7" ht="15.75" thickBot="1" x14ac:dyDescent="0.25">
      <c r="A38" s="240" t="s">
        <v>1353</v>
      </c>
      <c r="B38" s="211">
        <f>'BS Conversion'!M32</f>
        <v>0</v>
      </c>
      <c r="C38" s="211">
        <f>'NET POSITION-PROPRIETARY(18)'!I51</f>
        <v>0</v>
      </c>
      <c r="D38" s="211">
        <f>B38+C38</f>
        <v>0</v>
      </c>
      <c r="E38" s="202"/>
      <c r="F38" s="202"/>
      <c r="G38" s="202"/>
    </row>
    <row r="39" spans="1:7" ht="16.5" thickBot="1" x14ac:dyDescent="0.3">
      <c r="A39" s="199" t="s">
        <v>1345</v>
      </c>
      <c r="B39" s="211">
        <f>SUM(B35:B38)</f>
        <v>0</v>
      </c>
      <c r="C39" s="211">
        <f>SUM(C35:C38)</f>
        <v>0</v>
      </c>
      <c r="D39" s="211">
        <f>SUM(D35:D38)</f>
        <v>0</v>
      </c>
      <c r="E39" s="202"/>
      <c r="F39" s="205">
        <f>SUM(F35:F38)</f>
        <v>0</v>
      </c>
      <c r="G39" s="205">
        <f>SUM(G35:G38)</f>
        <v>0</v>
      </c>
    </row>
    <row r="40" spans="1:7" ht="15" x14ac:dyDescent="0.2">
      <c r="A40" s="196"/>
      <c r="B40" s="210"/>
      <c r="C40" s="210"/>
      <c r="D40" s="210"/>
      <c r="E40" s="202"/>
      <c r="F40" s="202"/>
      <c r="G40" s="202"/>
    </row>
    <row r="41" spans="1:7" ht="15.75" x14ac:dyDescent="0.25">
      <c r="A41" s="201" t="s">
        <v>797</v>
      </c>
      <c r="B41" s="210"/>
      <c r="C41" s="210"/>
      <c r="D41" s="210"/>
      <c r="E41" s="202"/>
      <c r="F41" s="202"/>
      <c r="G41" s="202"/>
    </row>
    <row r="42" spans="1:7" ht="15" customHeight="1" x14ac:dyDescent="0.2">
      <c r="A42" s="203" t="s">
        <v>798</v>
      </c>
      <c r="B42" s="210">
        <f>+'BS Conversion'!M37+'BS Conversion'!M38+'BS Conversion'!M45</f>
        <v>0</v>
      </c>
      <c r="C42" s="210">
        <f>+'NET POSITION-PROPRIETARY(18)'!I56+'NET POSITION-PROPRIETARY(18)'!I57+'NET POSITION-PROPRIETARY(18)'!I66</f>
        <v>0</v>
      </c>
      <c r="D42" s="210">
        <f t="shared" ref="D42:D54" si="3">+B42+C42</f>
        <v>0</v>
      </c>
      <c r="E42" s="202"/>
      <c r="F42" s="202"/>
      <c r="G42" s="202"/>
    </row>
    <row r="43" spans="1:7" ht="15" x14ac:dyDescent="0.2">
      <c r="A43" s="203" t="s">
        <v>905</v>
      </c>
      <c r="B43" s="210">
        <f>+'BS Conversion'!M44</f>
        <v>0</v>
      </c>
      <c r="C43" s="210">
        <f>+'NET POSITION-PROPRIETARY(18)'!I60</f>
        <v>0</v>
      </c>
      <c r="D43" s="210">
        <f t="shared" si="3"/>
        <v>0</v>
      </c>
      <c r="E43" s="202"/>
      <c r="F43" s="202"/>
      <c r="G43" s="202"/>
    </row>
    <row r="44" spans="1:7" ht="15" x14ac:dyDescent="0.2">
      <c r="A44" s="196" t="s">
        <v>885</v>
      </c>
      <c r="B44" s="210">
        <f>+'BS Conversion'!M42</f>
        <v>0</v>
      </c>
      <c r="C44" s="210">
        <f>+'NET POSITION-PROPRIETARY(18)'!I65</f>
        <v>0</v>
      </c>
      <c r="D44" s="210">
        <f t="shared" si="3"/>
        <v>0</v>
      </c>
      <c r="E44" s="202"/>
      <c r="F44" s="202"/>
      <c r="G44" s="202"/>
    </row>
    <row r="45" spans="1:7" ht="15" x14ac:dyDescent="0.2">
      <c r="A45" s="196" t="s">
        <v>1405</v>
      </c>
      <c r="B45" s="210">
        <f>'BS Conversion'!M43</f>
        <v>0</v>
      </c>
      <c r="C45" s="210">
        <f>'NET POSITION-PROPRIETARY(18)'!I67</f>
        <v>0</v>
      </c>
      <c r="D45" s="210">
        <f t="shared" si="3"/>
        <v>0</v>
      </c>
      <c r="E45" s="202"/>
      <c r="F45" s="202"/>
      <c r="G45" s="202"/>
    </row>
    <row r="46" spans="1:7" ht="15" x14ac:dyDescent="0.2">
      <c r="A46" s="196" t="s">
        <v>2687</v>
      </c>
      <c r="B46" s="210"/>
      <c r="C46" s="210"/>
      <c r="D46" s="210"/>
      <c r="E46" s="202"/>
      <c r="F46" s="202"/>
      <c r="G46" s="202"/>
    </row>
    <row r="47" spans="1:7" ht="15" x14ac:dyDescent="0.2">
      <c r="A47" s="196" t="s">
        <v>2688</v>
      </c>
      <c r="B47" s="210"/>
      <c r="C47" s="210"/>
      <c r="D47" s="210"/>
      <c r="E47" s="202"/>
      <c r="F47" s="202"/>
      <c r="G47" s="202"/>
    </row>
    <row r="48" spans="1:7" ht="15" x14ac:dyDescent="0.2">
      <c r="A48" s="203" t="s">
        <v>2686</v>
      </c>
      <c r="B48" s="210">
        <f>+'BS Conversion'!M39+'BS Conversion'!M40+'BS Conversion'!M48-B49</f>
        <v>0</v>
      </c>
      <c r="C48" s="210">
        <f>+'NET POSITION-PROPRIETARY(18)'!I58+'NET POSITION-PROPRIETARY(18)'!I59+'NET POSITION-PROPRIETARY(18)'!I61+'NET POSITION-PROPRIETARY(18)'!I62</f>
        <v>0</v>
      </c>
      <c r="D48" s="210">
        <f t="shared" si="3"/>
        <v>0</v>
      </c>
      <c r="E48" s="202"/>
      <c r="F48" s="202"/>
      <c r="G48" s="202"/>
    </row>
    <row r="49" spans="1:7" ht="15" x14ac:dyDescent="0.2">
      <c r="A49" s="203" t="s">
        <v>2689</v>
      </c>
      <c r="B49" s="202"/>
      <c r="C49" s="210">
        <f>'NET POSITION-PROPRIETARY(18)'!I63</f>
        <v>0</v>
      </c>
      <c r="D49" s="210">
        <f t="shared" si="3"/>
        <v>0</v>
      </c>
      <c r="E49" s="202"/>
      <c r="F49" s="202"/>
      <c r="G49" s="202"/>
    </row>
    <row r="50" spans="1:7" ht="15" x14ac:dyDescent="0.2">
      <c r="A50" s="203" t="s">
        <v>2685</v>
      </c>
      <c r="B50" s="210"/>
      <c r="C50" s="210"/>
      <c r="D50" s="210"/>
      <c r="E50" s="202"/>
      <c r="F50" s="202"/>
      <c r="G50" s="202"/>
    </row>
    <row r="51" spans="1:7" ht="15" x14ac:dyDescent="0.2">
      <c r="A51" s="196" t="s">
        <v>2713</v>
      </c>
      <c r="B51" s="210">
        <f>+'BS Conversion'!M49-B54</f>
        <v>0</v>
      </c>
      <c r="C51" s="210">
        <f>+'NET POSITION-PROPRIETARY(18)'!I79-'NET POSITION-PROPRIETARY(18)'!I76-'NET POSITION-PROPRIETARY(18)'!I77-C54</f>
        <v>0</v>
      </c>
      <c r="D51" s="210">
        <f t="shared" si="3"/>
        <v>0</v>
      </c>
      <c r="E51" s="202"/>
      <c r="F51" s="202"/>
      <c r="G51" s="202"/>
    </row>
    <row r="52" spans="1:7" ht="15" x14ac:dyDescent="0.2">
      <c r="A52" s="196" t="s">
        <v>3252</v>
      </c>
      <c r="B52" s="210">
        <f>'BS Conversion'!M50</f>
        <v>0</v>
      </c>
      <c r="C52" s="210">
        <f>'NET POSITION-PROPRIETARY(18)'!I76</f>
        <v>0</v>
      </c>
      <c r="D52" s="210">
        <f t="shared" si="3"/>
        <v>0</v>
      </c>
      <c r="E52" s="202"/>
      <c r="F52" s="202"/>
      <c r="G52" s="202"/>
    </row>
    <row r="53" spans="1:7" ht="15" x14ac:dyDescent="0.2">
      <c r="A53" s="196" t="s">
        <v>2095</v>
      </c>
      <c r="B53" s="210">
        <f>'BS Conversion'!M51</f>
        <v>0</v>
      </c>
      <c r="C53" s="210">
        <f>'NET POSITION-PROPRIETARY(18)'!I77</f>
        <v>0</v>
      </c>
      <c r="D53" s="210">
        <f t="shared" si="3"/>
        <v>0</v>
      </c>
      <c r="E53" s="202"/>
      <c r="F53" s="202"/>
      <c r="G53" s="202"/>
    </row>
    <row r="54" spans="1:7" ht="15.75" thickBot="1" x14ac:dyDescent="0.25">
      <c r="A54" s="196" t="s">
        <v>2689</v>
      </c>
      <c r="B54" s="210">
        <f>'GOV DEBT-9500(GLTDAG)'!F40-B49</f>
        <v>0</v>
      </c>
      <c r="C54" s="210">
        <f>'NET POSITION-PROPRIETARY(18)'!I78</f>
        <v>0</v>
      </c>
      <c r="D54" s="210">
        <f t="shared" si="3"/>
        <v>0</v>
      </c>
      <c r="E54" s="202"/>
      <c r="F54" s="202"/>
      <c r="G54" s="202"/>
    </row>
    <row r="55" spans="1:7" ht="16.5" thickBot="1" x14ac:dyDescent="0.3">
      <c r="A55" s="199" t="s">
        <v>801</v>
      </c>
      <c r="B55" s="212">
        <f>SUM(B42:B54)</f>
        <v>0</v>
      </c>
      <c r="C55" s="212">
        <f>SUM(C42:C54)</f>
        <v>0</v>
      </c>
      <c r="D55" s="212">
        <f>SUM(D42:D54)</f>
        <v>0</v>
      </c>
      <c r="E55" s="202"/>
      <c r="F55" s="205">
        <f>SUM(F42:F53)</f>
        <v>0</v>
      </c>
      <c r="G55" s="205">
        <f>SUM(G42:G53)</f>
        <v>0</v>
      </c>
    </row>
    <row r="56" spans="1:7" ht="15.75" x14ac:dyDescent="0.25">
      <c r="A56" s="199"/>
      <c r="B56" s="210"/>
      <c r="C56" s="210"/>
      <c r="D56" s="210"/>
      <c r="E56" s="202"/>
      <c r="F56" s="202"/>
      <c r="G56" s="202"/>
    </row>
    <row r="57" spans="1:7" ht="15.75" x14ac:dyDescent="0.25">
      <c r="A57" s="242" t="s">
        <v>1346</v>
      </c>
      <c r="B57" s="210"/>
      <c r="C57" s="210"/>
      <c r="D57" s="210"/>
      <c r="E57" s="202"/>
      <c r="F57" s="202"/>
      <c r="G57" s="202"/>
    </row>
    <row r="58" spans="1:7" ht="15" x14ac:dyDescent="0.2">
      <c r="A58" s="1165" t="s">
        <v>2013</v>
      </c>
      <c r="B58" s="210">
        <f>'BS Conversion'!M54</f>
        <v>0</v>
      </c>
      <c r="C58" s="210">
        <f>'NET POSITION-PROPRIETARY(18)'!I84</f>
        <v>0</v>
      </c>
      <c r="D58" s="210">
        <f>B58+C58</f>
        <v>0</v>
      </c>
      <c r="E58" s="202"/>
      <c r="F58" s="202"/>
      <c r="G58" s="202"/>
    </row>
    <row r="59" spans="1:7" ht="15" x14ac:dyDescent="0.2">
      <c r="A59" s="240" t="s">
        <v>2008</v>
      </c>
      <c r="B59" s="210">
        <f>'BS Conversion'!M55</f>
        <v>0</v>
      </c>
      <c r="C59" s="210">
        <f>'NET POSITION-PROPRIETARY(18)'!I85</f>
        <v>0</v>
      </c>
      <c r="D59" s="210">
        <f>B59+C59</f>
        <v>0</v>
      </c>
      <c r="E59" s="202"/>
      <c r="F59" s="202"/>
      <c r="G59" s="202"/>
    </row>
    <row r="60" spans="1:7" ht="15" x14ac:dyDescent="0.2">
      <c r="A60" s="240" t="s">
        <v>2517</v>
      </c>
      <c r="B60" s="210">
        <f>'BS Conversion'!M56</f>
        <v>0</v>
      </c>
      <c r="C60" s="210">
        <f>'NET POSITION-PROPRIETARY(18)'!I86</f>
        <v>0</v>
      </c>
      <c r="D60" s="210">
        <f>B60+C60</f>
        <v>0</v>
      </c>
      <c r="E60" s="202"/>
      <c r="F60" s="202"/>
      <c r="G60" s="202"/>
    </row>
    <row r="61" spans="1:7" ht="15.75" thickBot="1" x14ac:dyDescent="0.25">
      <c r="A61" s="240" t="s">
        <v>1348</v>
      </c>
      <c r="B61" s="211">
        <f>'BS Conversion'!M58+'BS Conversion'!M57</f>
        <v>0</v>
      </c>
      <c r="C61" s="211">
        <f>'NET POSITION-PROPRIETARY(18)'!I87</f>
        <v>0</v>
      </c>
      <c r="D61" s="211">
        <f>B61+C61</f>
        <v>0</v>
      </c>
      <c r="E61" s="202"/>
      <c r="F61" s="204"/>
      <c r="G61" s="204"/>
    </row>
    <row r="62" spans="1:7" ht="16.5" thickBot="1" x14ac:dyDescent="0.3">
      <c r="A62" s="199" t="s">
        <v>1349</v>
      </c>
      <c r="B62" s="212">
        <f>SUM(B58:B61)</f>
        <v>0</v>
      </c>
      <c r="C62" s="212">
        <f>SUM(C58:C61)</f>
        <v>0</v>
      </c>
      <c r="D62" s="212">
        <f>SUM(D58:D61)</f>
        <v>0</v>
      </c>
      <c r="E62" s="202"/>
      <c r="F62" s="205">
        <f>SUM(F58:F61)</f>
        <v>0</v>
      </c>
      <c r="G62" s="205">
        <f>SUM(G58:G61)</f>
        <v>0</v>
      </c>
    </row>
    <row r="63" spans="1:7" ht="15" x14ac:dyDescent="0.2">
      <c r="A63" s="196"/>
      <c r="B63" s="210"/>
      <c r="C63" s="210"/>
      <c r="D63" s="210"/>
      <c r="E63" s="202"/>
      <c r="F63" s="202"/>
      <c r="G63" s="202"/>
    </row>
    <row r="64" spans="1:7" ht="16.5" customHeight="1" x14ac:dyDescent="0.25">
      <c r="A64" s="201" t="s">
        <v>1281</v>
      </c>
      <c r="B64" s="210"/>
      <c r="C64" s="210"/>
      <c r="D64" s="210"/>
      <c r="E64" s="202"/>
      <c r="F64" s="202"/>
      <c r="G64" s="202"/>
    </row>
    <row r="65" spans="1:7" ht="15" x14ac:dyDescent="0.2">
      <c r="A65" s="203" t="s">
        <v>1315</v>
      </c>
      <c r="B65" s="210">
        <f>+'BS Conversion'!M62</f>
        <v>0</v>
      </c>
      <c r="C65" s="210">
        <f>+'NET POSITION-PROPRIETARY(18)'!I91</f>
        <v>0</v>
      </c>
      <c r="D65" s="210">
        <f>+B65+C65</f>
        <v>0</v>
      </c>
      <c r="E65" s="202"/>
      <c r="F65" s="202"/>
      <c r="G65" s="202"/>
    </row>
    <row r="66" spans="1:7" ht="15" x14ac:dyDescent="0.2">
      <c r="A66" s="196" t="s">
        <v>979</v>
      </c>
      <c r="B66" s="210">
        <f>'BS Conversion'!M67-B67-B68-B69-B70-B71-B72-B73-B74-B75</f>
        <v>0</v>
      </c>
      <c r="C66" s="210"/>
      <c r="D66" s="210">
        <f>+B66+C66</f>
        <v>0</v>
      </c>
      <c r="E66" s="202"/>
      <c r="F66" s="202"/>
      <c r="G66" s="202"/>
    </row>
    <row r="67" spans="1:7" ht="15" x14ac:dyDescent="0.2">
      <c r="A67" s="196" t="s">
        <v>838</v>
      </c>
      <c r="B67" s="202"/>
      <c r="C67" s="202"/>
      <c r="D67" s="210">
        <f t="shared" ref="D67:D79" si="4">+B67+C67</f>
        <v>0</v>
      </c>
      <c r="E67" s="202"/>
      <c r="F67" s="202"/>
      <c r="G67" s="202"/>
    </row>
    <row r="68" spans="1:7" ht="15" x14ac:dyDescent="0.2">
      <c r="A68" s="196" t="s">
        <v>432</v>
      </c>
      <c r="B68" s="202"/>
      <c r="C68" s="202">
        <f>+'NET POSITION-PROPRIETARY(18)'!I93+'NET POSITION-PROPRIETARY(18)'!I94+'NET POSITION-PROPRIETARY(18)'!I95+'NET POSITION-PROPRIETARY(18)'!I96-C69-C70-C71-C72-C73-C74-C75-C76-C67</f>
        <v>0</v>
      </c>
      <c r="D68" s="210">
        <f t="shared" si="4"/>
        <v>0</v>
      </c>
      <c r="E68" s="202"/>
      <c r="F68" s="202"/>
      <c r="G68" s="202"/>
    </row>
    <row r="69" spans="1:7" ht="15" x14ac:dyDescent="0.2">
      <c r="A69" s="196" t="s">
        <v>1138</v>
      </c>
      <c r="B69" s="202">
        <f>'GOVERNMENTAL FUNDS - BS(15)'!M58</f>
        <v>0</v>
      </c>
      <c r="C69" s="202"/>
      <c r="D69" s="210">
        <f t="shared" si="4"/>
        <v>0</v>
      </c>
      <c r="E69" s="202"/>
      <c r="F69" s="202"/>
      <c r="G69" s="202"/>
    </row>
    <row r="70" spans="1:7" ht="15" x14ac:dyDescent="0.2">
      <c r="A70" s="196" t="s">
        <v>840</v>
      </c>
      <c r="B70" s="202">
        <f>'GOVERNMENTAL FUNDS - BS(15)'!M59</f>
        <v>0</v>
      </c>
      <c r="C70" s="202"/>
      <c r="D70" s="210">
        <f t="shared" si="4"/>
        <v>0</v>
      </c>
      <c r="E70" s="202"/>
      <c r="F70" s="202"/>
      <c r="G70" s="202"/>
    </row>
    <row r="71" spans="1:7" ht="15" x14ac:dyDescent="0.2">
      <c r="A71" s="196" t="s">
        <v>839</v>
      </c>
      <c r="B71" s="202">
        <f>'GOVERNMENTAL FUNDS - BS(15)'!M60</f>
        <v>0</v>
      </c>
      <c r="C71" s="202"/>
      <c r="D71" s="210">
        <f t="shared" si="4"/>
        <v>0</v>
      </c>
      <c r="E71" s="202"/>
      <c r="F71" s="202"/>
      <c r="G71" s="202"/>
    </row>
    <row r="72" spans="1:7" ht="15" x14ac:dyDescent="0.2">
      <c r="A72" s="196" t="s">
        <v>841</v>
      </c>
      <c r="B72" s="202"/>
      <c r="C72" s="202"/>
      <c r="D72" s="210">
        <f t="shared" si="4"/>
        <v>0</v>
      </c>
      <c r="E72" s="202"/>
      <c r="F72" s="202"/>
      <c r="G72" s="202"/>
    </row>
    <row r="73" spans="1:7" ht="15" x14ac:dyDescent="0.2">
      <c r="A73" s="196" t="s">
        <v>842</v>
      </c>
      <c r="B73" s="202">
        <f>'GOVERNMENTAL FUNDS - BS(15)'!M61</f>
        <v>0</v>
      </c>
      <c r="C73" s="202"/>
      <c r="D73" s="210">
        <f t="shared" si="4"/>
        <v>0</v>
      </c>
      <c r="E73" s="202"/>
      <c r="F73" s="202"/>
      <c r="G73" s="202"/>
    </row>
    <row r="74" spans="1:7" ht="15" x14ac:dyDescent="0.2">
      <c r="A74" s="196" t="s">
        <v>178</v>
      </c>
      <c r="B74" s="202"/>
      <c r="C74" s="202"/>
      <c r="D74" s="210">
        <f t="shared" si="4"/>
        <v>0</v>
      </c>
      <c r="E74" s="202"/>
      <c r="F74" s="202"/>
      <c r="G74" s="202"/>
    </row>
    <row r="75" spans="1:7" ht="15" x14ac:dyDescent="0.2">
      <c r="A75" s="196" t="s">
        <v>1144</v>
      </c>
      <c r="B75" s="202"/>
      <c r="C75" s="202"/>
      <c r="D75" s="210">
        <f t="shared" si="4"/>
        <v>0</v>
      </c>
      <c r="E75" s="202"/>
      <c r="F75" s="202"/>
      <c r="G75" s="202"/>
    </row>
    <row r="76" spans="1:7" ht="15" x14ac:dyDescent="0.2">
      <c r="A76" s="196" t="s">
        <v>1149</v>
      </c>
      <c r="B76" s="202">
        <f>'BS Conversion'!M66-B77</f>
        <v>0</v>
      </c>
      <c r="C76" s="202"/>
      <c r="D76" s="210">
        <f t="shared" si="4"/>
        <v>0</v>
      </c>
      <c r="E76" s="202"/>
      <c r="F76" s="202"/>
      <c r="G76" s="202"/>
    </row>
    <row r="77" spans="1:7" ht="15" x14ac:dyDescent="0.2">
      <c r="A77" s="196" t="s">
        <v>1150</v>
      </c>
      <c r="B77" s="202"/>
      <c r="C77" s="202"/>
      <c r="D77" s="210">
        <f t="shared" si="4"/>
        <v>0</v>
      </c>
      <c r="E77" s="202"/>
      <c r="F77" s="202"/>
      <c r="G77" s="202"/>
    </row>
    <row r="78" spans="1:7" ht="15" x14ac:dyDescent="0.2">
      <c r="A78" s="196"/>
      <c r="B78" s="210"/>
      <c r="C78" s="210"/>
      <c r="D78" s="210"/>
      <c r="E78" s="202"/>
      <c r="F78" s="202"/>
      <c r="G78" s="202"/>
    </row>
    <row r="79" spans="1:7" ht="15" x14ac:dyDescent="0.2">
      <c r="A79" s="196" t="s">
        <v>980</v>
      </c>
      <c r="B79" s="210">
        <f>'BS Conversion'!M72</f>
        <v>0</v>
      </c>
      <c r="C79" s="210">
        <f>C32+C39-C55-C62-C65-C67-C68-C69-C70-C71-C72-C73-C74-C75-C76-C77-C78</f>
        <v>0</v>
      </c>
      <c r="D79" s="210">
        <f t="shared" si="4"/>
        <v>0</v>
      </c>
      <c r="E79" s="202"/>
      <c r="F79" s="202"/>
      <c r="G79" s="202"/>
    </row>
    <row r="80" spans="1:7" ht="15" customHeight="1" thickBot="1" x14ac:dyDescent="0.25">
      <c r="A80" s="196"/>
      <c r="B80" s="211"/>
      <c r="C80" s="211"/>
      <c r="D80" s="211"/>
      <c r="E80" s="202"/>
      <c r="F80" s="204"/>
      <c r="G80" s="204"/>
    </row>
    <row r="81" spans="1:7" ht="17.25" customHeight="1" thickBot="1" x14ac:dyDescent="0.3">
      <c r="A81" s="199" t="s">
        <v>1275</v>
      </c>
      <c r="B81" s="213">
        <f>SUM(B65:B80)</f>
        <v>0</v>
      </c>
      <c r="C81" s="213">
        <f>SUM(C65:C80)</f>
        <v>0</v>
      </c>
      <c r="D81" s="213">
        <f>SUM(D65:D80)</f>
        <v>0</v>
      </c>
      <c r="E81" s="202"/>
      <c r="F81" s="206">
        <f>SUM(F65:F80)</f>
        <v>0</v>
      </c>
      <c r="G81" s="206">
        <f>SUM(G65:G80)</f>
        <v>0</v>
      </c>
    </row>
    <row r="82" spans="1:7" ht="13.5" thickTop="1" x14ac:dyDescent="0.2">
      <c r="A82" s="359" t="s">
        <v>1485</v>
      </c>
      <c r="B82" s="517">
        <f>B81-'GW-STATEMENT OF ACTIVITIES(14)'!I63</f>
        <v>0</v>
      </c>
      <c r="C82" s="517">
        <f>C81-'GW-STATEMENT OF ACTIVITIES(14)'!J63</f>
        <v>0</v>
      </c>
      <c r="D82" s="517">
        <f>D81-'GW-STATEMENT OF ACTIVITIES(14)'!K63</f>
        <v>0</v>
      </c>
    </row>
    <row r="83" spans="1:7" ht="15.75" x14ac:dyDescent="0.25">
      <c r="A83" s="207" t="s">
        <v>1018</v>
      </c>
      <c r="B83" s="193"/>
      <c r="C83" s="208"/>
      <c r="D83" s="193"/>
      <c r="E83" s="193"/>
      <c r="F83" s="193"/>
      <c r="G83" s="193"/>
    </row>
    <row r="84" spans="1:7" x14ac:dyDescent="0.2">
      <c r="B84" s="99">
        <f>B32+B39-B55-B62-B81</f>
        <v>0</v>
      </c>
      <c r="C84" s="99">
        <f>C32+C39-C55-C62-C81</f>
        <v>0</v>
      </c>
      <c r="D84" s="99">
        <f>D32+D39-D55-D62-D81</f>
        <v>0</v>
      </c>
    </row>
    <row r="85" spans="1:7" x14ac:dyDescent="0.2">
      <c r="A85" s="209"/>
      <c r="B85" s="209"/>
      <c r="C85" s="263"/>
      <c r="D85" s="209"/>
      <c r="E85" s="209"/>
      <c r="F85" s="209"/>
      <c r="G85" s="209"/>
    </row>
  </sheetData>
  <sheetProtection formatCells="0" formatColumns="0" formatRows="0"/>
  <customSheetViews>
    <customSheetView guid="{FC3B3501-CA52-40D7-B049-0E027A15B235}" showPageBreaks="1" fitToPage="1" printArea="1">
      <pane xSplit="1" ySplit="8" topLeftCell="B45" activePane="bottomRight" state="frozen"/>
      <selection pane="bottomRight" activeCell="H25" sqref="H25"/>
      <pageMargins left="0.23" right="0.33" top="0.5" bottom="0.5" header="0.5" footer="0.5"/>
      <printOptions horizontalCentered="1" verticalCentered="1" gridLines="1"/>
      <pageSetup scale="67" orientation="portrait" horizontalDpi="360" verticalDpi="360" r:id="rId1"/>
      <headerFooter alignWithMargins="0"/>
    </customSheetView>
  </customSheetViews>
  <phoneticPr fontId="0" type="noConversion"/>
  <printOptions horizontalCentered="1" verticalCentered="1"/>
  <pageMargins left="0.23" right="0.33" top="0.5" bottom="0.5" header="0.5" footer="0.5"/>
  <pageSetup scale="55" orientation="portrait" r:id="rId2"/>
  <headerFooter alignWithMargins="0"/>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N66"/>
  <sheetViews>
    <sheetView workbookViewId="0">
      <selection activeCell="C13" sqref="C13"/>
    </sheetView>
  </sheetViews>
  <sheetFormatPr defaultColWidth="8.85546875" defaultRowHeight="12.75" x14ac:dyDescent="0.2"/>
  <cols>
    <col min="1" max="1" width="4.7109375" style="194" customWidth="1"/>
    <col min="2" max="2" width="45.7109375" style="194" customWidth="1"/>
    <col min="3" max="7" width="17.7109375" style="194" customWidth="1"/>
    <col min="8" max="8" width="1.7109375" style="194" customWidth="1"/>
    <col min="9" max="11" width="17.7109375" style="194" customWidth="1"/>
    <col min="12" max="12" width="1.7109375" style="194" customWidth="1"/>
    <col min="13" max="13" width="19.85546875" style="194" customWidth="1"/>
    <col min="14" max="14" width="17.7109375" style="194" customWidth="1"/>
    <col min="15" max="16384" width="8.85546875" style="194"/>
  </cols>
  <sheetData>
    <row r="1" spans="1:14" ht="18" x14ac:dyDescent="0.25">
      <c r="B1" s="192" t="str">
        <f>+'GW-STATEMENT NET POSITION(13)'!A1</f>
        <v>LOCAL GOVERNMENT NAME:</v>
      </c>
      <c r="C1" s="209"/>
      <c r="D1" s="209"/>
      <c r="E1" s="209"/>
      <c r="F1" s="209"/>
      <c r="G1" s="209"/>
      <c r="H1" s="209"/>
      <c r="I1" s="209"/>
      <c r="J1" s="209"/>
      <c r="K1" s="209"/>
      <c r="L1" s="209"/>
    </row>
    <row r="2" spans="1:14" ht="18" x14ac:dyDescent="0.25">
      <c r="B2" s="192" t="s">
        <v>982</v>
      </c>
      <c r="C2" s="209"/>
      <c r="D2" s="209"/>
      <c r="E2" s="209"/>
      <c r="F2" s="209"/>
      <c r="G2" s="209"/>
      <c r="H2" s="209"/>
      <c r="I2" s="209"/>
      <c r="J2" s="209"/>
      <c r="K2" s="209"/>
      <c r="L2" s="209"/>
    </row>
    <row r="3" spans="1:14" ht="18" x14ac:dyDescent="0.25">
      <c r="B3" s="195" t="str">
        <f>'COVER PAGE'!A30</f>
        <v>FISCAL YEAR ENDING JUNE 30, 2025</v>
      </c>
      <c r="C3" s="209"/>
      <c r="D3" s="209"/>
      <c r="E3" s="209"/>
      <c r="F3" s="209"/>
      <c r="G3" s="209"/>
      <c r="H3" s="209"/>
      <c r="I3" s="209"/>
      <c r="J3" s="209"/>
      <c r="K3" s="209"/>
      <c r="L3" s="209"/>
    </row>
    <row r="5" spans="1:14" ht="15.75" x14ac:dyDescent="0.25">
      <c r="K5" s="199"/>
    </row>
    <row r="6" spans="1:14" ht="15.75" x14ac:dyDescent="0.25">
      <c r="B6" s="196"/>
      <c r="C6" s="196"/>
      <c r="D6" s="196"/>
      <c r="E6" s="196"/>
      <c r="F6" s="196"/>
      <c r="G6" s="196"/>
      <c r="H6" s="196"/>
      <c r="I6" s="214" t="s">
        <v>991</v>
      </c>
      <c r="J6" s="215"/>
      <c r="K6" s="215"/>
      <c r="L6" s="215"/>
      <c r="M6" s="215"/>
    </row>
    <row r="7" spans="1:14" ht="16.5" thickBot="1" x14ac:dyDescent="0.3">
      <c r="A7"/>
      <c r="B7" s="6"/>
      <c r="C7" s="6"/>
      <c r="D7" s="460" t="s">
        <v>983</v>
      </c>
      <c r="E7" s="461"/>
      <c r="F7" s="461"/>
      <c r="G7" s="273"/>
      <c r="H7" s="196"/>
      <c r="I7" s="197" t="s">
        <v>1311</v>
      </c>
      <c r="J7" s="198"/>
      <c r="K7" s="198"/>
      <c r="L7" s="198"/>
      <c r="M7" s="215"/>
    </row>
    <row r="8" spans="1:14" ht="32.25" customHeight="1" thickBot="1" x14ac:dyDescent="0.3">
      <c r="A8"/>
      <c r="B8" s="6"/>
      <c r="C8" s="9"/>
      <c r="D8" s="9" t="s">
        <v>988</v>
      </c>
      <c r="E8" s="9" t="s">
        <v>984</v>
      </c>
      <c r="F8" s="9" t="s">
        <v>987</v>
      </c>
      <c r="G8" s="9" t="s">
        <v>571</v>
      </c>
      <c r="H8" s="199"/>
      <c r="I8" s="463" t="s">
        <v>781</v>
      </c>
      <c r="J8" s="216"/>
      <c r="K8" s="217"/>
      <c r="L8" s="196"/>
      <c r="M8" s="216" t="s">
        <v>782</v>
      </c>
      <c r="N8" s="216"/>
    </row>
    <row r="9" spans="1:14" ht="15.75" x14ac:dyDescent="0.25">
      <c r="A9"/>
      <c r="B9" s="6"/>
      <c r="C9" s="9"/>
      <c r="D9" s="9" t="s">
        <v>710</v>
      </c>
      <c r="E9" s="9" t="s">
        <v>620</v>
      </c>
      <c r="F9" s="9" t="s">
        <v>985</v>
      </c>
      <c r="G9" s="9" t="s">
        <v>3253</v>
      </c>
      <c r="H9" s="199"/>
      <c r="I9" s="9" t="s">
        <v>783</v>
      </c>
      <c r="J9" s="199" t="s">
        <v>784</v>
      </c>
      <c r="K9" s="196"/>
      <c r="L9" s="196"/>
      <c r="M9" s="214" t="s">
        <v>3268</v>
      </c>
      <c r="N9" s="214" t="s">
        <v>3270</v>
      </c>
    </row>
    <row r="10" spans="1:14" ht="16.5" thickBot="1" x14ac:dyDescent="0.3">
      <c r="A10"/>
      <c r="B10" s="462" t="s">
        <v>990</v>
      </c>
      <c r="C10" s="454" t="s">
        <v>989</v>
      </c>
      <c r="D10" s="454" t="s">
        <v>780</v>
      </c>
      <c r="E10" s="454" t="s">
        <v>986</v>
      </c>
      <c r="F10" s="454" t="s">
        <v>986</v>
      </c>
      <c r="G10" s="454" t="s">
        <v>3254</v>
      </c>
      <c r="H10" s="199"/>
      <c r="I10" s="454" t="s">
        <v>786</v>
      </c>
      <c r="J10" s="200" t="s">
        <v>786</v>
      </c>
      <c r="K10" s="200" t="s">
        <v>785</v>
      </c>
      <c r="L10" s="196"/>
      <c r="M10" s="200" t="s">
        <v>3269</v>
      </c>
      <c r="N10" s="200" t="s">
        <v>3271</v>
      </c>
    </row>
    <row r="11" spans="1:14" ht="15.75" x14ac:dyDescent="0.25">
      <c r="A11"/>
      <c r="B11" s="8" t="s">
        <v>992</v>
      </c>
      <c r="C11" s="249"/>
      <c r="D11" s="249"/>
      <c r="E11" s="249"/>
      <c r="F11" s="249"/>
      <c r="G11" s="249"/>
      <c r="H11" s="218"/>
      <c r="I11" s="249"/>
      <c r="J11" s="218"/>
      <c r="K11" s="218"/>
      <c r="L11" s="218"/>
      <c r="M11" s="218"/>
    </row>
    <row r="12" spans="1:14" ht="15" x14ac:dyDescent="0.2">
      <c r="A12"/>
      <c r="B12" s="6" t="s">
        <v>993</v>
      </c>
      <c r="C12" s="210"/>
      <c r="D12" s="210"/>
      <c r="E12" s="210"/>
      <c r="F12" s="210"/>
      <c r="G12" s="210"/>
      <c r="H12" s="202"/>
      <c r="I12" s="210"/>
      <c r="J12" s="202"/>
      <c r="K12" s="202"/>
      <c r="L12" s="202"/>
      <c r="M12" s="202"/>
      <c r="N12" s="202"/>
    </row>
    <row r="13" spans="1:14" ht="15" x14ac:dyDescent="0.2">
      <c r="A13"/>
      <c r="B13" s="6" t="s">
        <v>12</v>
      </c>
      <c r="C13" s="210">
        <f>+'OP Conversion'!Q23</f>
        <v>0</v>
      </c>
      <c r="D13" s="210">
        <f>+'Revenue Analysis'!G11+'Revenue Analysis'!H11+'Revenue Analysis'!I11+'Revenue Analysis'!J11+'Revenue Analysis'!C11</f>
        <v>0</v>
      </c>
      <c r="E13" s="210">
        <f>+'Revenue Analysis'!D11+'Revenue Analysis'!F11</f>
        <v>0</v>
      </c>
      <c r="F13" s="210">
        <f>+'Revenue Analysis'!E11</f>
        <v>0</v>
      </c>
      <c r="G13" s="210">
        <f t="shared" ref="G13:G22" si="0">-C13+D13+E13+F13</f>
        <v>0</v>
      </c>
      <c r="H13" s="202"/>
      <c r="I13" s="210">
        <f>-C13+D13+E13+F13</f>
        <v>0</v>
      </c>
      <c r="J13" s="202"/>
      <c r="K13" s="210">
        <f>+I13+J13</f>
        <v>0</v>
      </c>
      <c r="L13" s="202"/>
      <c r="M13" s="202"/>
      <c r="N13" s="202"/>
    </row>
    <row r="14" spans="1:14" ht="15" x14ac:dyDescent="0.2">
      <c r="A14"/>
      <c r="B14" s="6" t="s">
        <v>13</v>
      </c>
      <c r="C14" s="210">
        <f>+'OP Conversion'!Q24</f>
        <v>0</v>
      </c>
      <c r="D14" s="210">
        <f>+'Revenue Analysis'!G12+'Revenue Analysis'!H12+'Revenue Analysis'!I12+'Revenue Analysis'!J12+'Revenue Analysis'!C12</f>
        <v>0</v>
      </c>
      <c r="E14" s="210">
        <f>+'Revenue Analysis'!D12+'Revenue Analysis'!F12</f>
        <v>0</v>
      </c>
      <c r="F14" s="210">
        <f>+'Revenue Analysis'!E12</f>
        <v>0</v>
      </c>
      <c r="G14" s="210">
        <f t="shared" si="0"/>
        <v>0</v>
      </c>
      <c r="H14" s="202"/>
      <c r="I14" s="210">
        <f t="shared" ref="I14:I23" si="1">-C14+D14+E14+F14</f>
        <v>0</v>
      </c>
      <c r="J14" s="202"/>
      <c r="K14" s="210">
        <f t="shared" ref="K14:K23" si="2">+I14+J14</f>
        <v>0</v>
      </c>
      <c r="L14" s="202"/>
      <c r="M14" s="202"/>
      <c r="N14" s="202"/>
    </row>
    <row r="15" spans="1:14" ht="15" x14ac:dyDescent="0.2">
      <c r="A15"/>
      <c r="B15" s="6" t="s">
        <v>14</v>
      </c>
      <c r="C15" s="210">
        <f>+'OP Conversion'!Q25</f>
        <v>0</v>
      </c>
      <c r="D15" s="210">
        <f>+'Revenue Analysis'!G13+'Revenue Analysis'!H13+'Revenue Analysis'!I13+'Revenue Analysis'!J13+'Revenue Analysis'!B13+'Revenue Analysis'!B20+'Revenue Analysis'!C13</f>
        <v>0</v>
      </c>
      <c r="E15" s="210">
        <f>+'Revenue Analysis'!D13+'Revenue Analysis'!F13</f>
        <v>0</v>
      </c>
      <c r="F15" s="210">
        <f>+'Revenue Analysis'!E13</f>
        <v>0</v>
      </c>
      <c r="G15" s="210">
        <f t="shared" si="0"/>
        <v>0</v>
      </c>
      <c r="H15" s="202"/>
      <c r="I15" s="210">
        <f t="shared" si="1"/>
        <v>0</v>
      </c>
      <c r="J15" s="202"/>
      <c r="K15" s="210">
        <f t="shared" si="2"/>
        <v>0</v>
      </c>
      <c r="L15" s="202"/>
      <c r="M15" s="202"/>
      <c r="N15" s="202"/>
    </row>
    <row r="16" spans="1:14" ht="15" x14ac:dyDescent="0.2">
      <c r="A16"/>
      <c r="B16" s="6" t="s">
        <v>15</v>
      </c>
      <c r="C16" s="210">
        <f>+'OP Conversion'!Q26</f>
        <v>0</v>
      </c>
      <c r="D16" s="210">
        <f>+'Revenue Analysis'!G14+'Revenue Analysis'!H14+'Revenue Analysis'!I14+'Revenue Analysis'!J14+'Revenue Analysis'!C14</f>
        <v>0</v>
      </c>
      <c r="E16" s="210">
        <f>+'Revenue Analysis'!D14+'Revenue Analysis'!F14</f>
        <v>0</v>
      </c>
      <c r="F16" s="210">
        <f>+'Revenue Analysis'!E14</f>
        <v>0</v>
      </c>
      <c r="G16" s="210">
        <f t="shared" si="0"/>
        <v>0</v>
      </c>
      <c r="H16" s="202"/>
      <c r="I16" s="210">
        <f t="shared" si="1"/>
        <v>0</v>
      </c>
      <c r="J16" s="202"/>
      <c r="K16" s="210">
        <f t="shared" si="2"/>
        <v>0</v>
      </c>
      <c r="L16" s="202"/>
      <c r="M16" s="202"/>
      <c r="N16" s="202"/>
    </row>
    <row r="17" spans="1:14" ht="15" x14ac:dyDescent="0.2">
      <c r="A17"/>
      <c r="B17" s="6" t="s">
        <v>414</v>
      </c>
      <c r="C17" s="210">
        <f>+'OP Conversion'!Q27</f>
        <v>0</v>
      </c>
      <c r="D17" s="210">
        <f>+'Revenue Analysis'!G15+'Revenue Analysis'!H15+'Revenue Analysis'!I15+'Revenue Analysis'!J15+'Revenue Analysis'!C15</f>
        <v>0</v>
      </c>
      <c r="E17" s="210">
        <f>+'Revenue Analysis'!D15+'Revenue Analysis'!F15</f>
        <v>0</v>
      </c>
      <c r="F17" s="210">
        <f>+'Revenue Analysis'!E15</f>
        <v>0</v>
      </c>
      <c r="G17" s="210">
        <f t="shared" si="0"/>
        <v>0</v>
      </c>
      <c r="H17" s="202"/>
      <c r="I17" s="210">
        <f t="shared" si="1"/>
        <v>0</v>
      </c>
      <c r="J17" s="202"/>
      <c r="K17" s="210">
        <f t="shared" si="2"/>
        <v>0</v>
      </c>
      <c r="L17" s="202"/>
      <c r="M17" s="202"/>
      <c r="N17" s="202"/>
    </row>
    <row r="18" spans="1:14" ht="15" x14ac:dyDescent="0.2">
      <c r="A18"/>
      <c r="B18" s="6" t="s">
        <v>415</v>
      </c>
      <c r="C18" s="210">
        <f>+'OP Conversion'!Q28</f>
        <v>0</v>
      </c>
      <c r="D18" s="210">
        <f>+'Revenue Analysis'!G16+'Revenue Analysis'!H16+'Revenue Analysis'!I16+'Revenue Analysis'!J16+'Revenue Analysis'!C16</f>
        <v>0</v>
      </c>
      <c r="E18" s="210">
        <f>+'Revenue Analysis'!D16+'Revenue Analysis'!F16</f>
        <v>0</v>
      </c>
      <c r="F18" s="210">
        <f>+'Revenue Analysis'!E16</f>
        <v>0</v>
      </c>
      <c r="G18" s="210">
        <f t="shared" si="0"/>
        <v>0</v>
      </c>
      <c r="H18" s="202"/>
      <c r="I18" s="210">
        <f t="shared" si="1"/>
        <v>0</v>
      </c>
      <c r="J18" s="202"/>
      <c r="K18" s="210">
        <f t="shared" si="2"/>
        <v>0</v>
      </c>
      <c r="L18" s="202"/>
      <c r="M18" s="202"/>
      <c r="N18" s="202"/>
    </row>
    <row r="19" spans="1:14" ht="15" x14ac:dyDescent="0.2">
      <c r="A19"/>
      <c r="B19" s="6" t="s">
        <v>779</v>
      </c>
      <c r="C19" s="210">
        <f>+'OP Conversion'!Q29</f>
        <v>0</v>
      </c>
      <c r="D19" s="210">
        <f>+'Revenue Analysis'!G17+'Revenue Analysis'!H17+'Revenue Analysis'!I17+'Revenue Analysis'!J17+'Revenue Analysis'!C17</f>
        <v>0</v>
      </c>
      <c r="E19" s="210">
        <f>+'Revenue Analysis'!D17+'Revenue Analysis'!F17</f>
        <v>0</v>
      </c>
      <c r="F19" s="210">
        <f>+'Revenue Analysis'!E17</f>
        <v>0</v>
      </c>
      <c r="G19" s="210">
        <f t="shared" si="0"/>
        <v>0</v>
      </c>
      <c r="H19" s="202"/>
      <c r="I19" s="210">
        <f t="shared" si="1"/>
        <v>0</v>
      </c>
      <c r="J19" s="202"/>
      <c r="K19" s="210">
        <f t="shared" si="2"/>
        <v>0</v>
      </c>
      <c r="L19" s="202"/>
      <c r="M19" s="202"/>
      <c r="N19" s="202"/>
    </row>
    <row r="20" spans="1:14" ht="15" x14ac:dyDescent="0.2">
      <c r="A20"/>
      <c r="B20" s="6" t="s">
        <v>284</v>
      </c>
      <c r="C20" s="210">
        <f>+'OP Conversion'!Q30</f>
        <v>0</v>
      </c>
      <c r="D20" s="210">
        <f>+'Revenue Analysis'!G18+'Revenue Analysis'!H18+'Revenue Analysis'!I18+'Revenue Analysis'!J18+'Revenue Analysis'!C18</f>
        <v>0</v>
      </c>
      <c r="E20" s="210">
        <f>+'Revenue Analysis'!D18+'Revenue Analysis'!F18</f>
        <v>0</v>
      </c>
      <c r="F20" s="210">
        <f>+'Revenue Analysis'!E18</f>
        <v>0</v>
      </c>
      <c r="G20" s="210">
        <f t="shared" si="0"/>
        <v>0</v>
      </c>
      <c r="H20" s="202"/>
      <c r="I20" s="210">
        <f t="shared" si="1"/>
        <v>0</v>
      </c>
      <c r="J20" s="202"/>
      <c r="K20" s="210">
        <f t="shared" si="2"/>
        <v>0</v>
      </c>
      <c r="L20" s="202"/>
      <c r="M20" s="202"/>
      <c r="N20" s="202"/>
    </row>
    <row r="21" spans="1:14" ht="15" x14ac:dyDescent="0.2">
      <c r="A21"/>
      <c r="B21" s="6" t="s">
        <v>2565</v>
      </c>
      <c r="C21" s="210">
        <f>+'OP Conversion'!Q33</f>
        <v>0</v>
      </c>
      <c r="D21" s="210">
        <f>+'Revenue Analysis'!G19+'Revenue Analysis'!H19+'Revenue Analysis'!I19+'Revenue Analysis'!J19</f>
        <v>0</v>
      </c>
      <c r="E21" s="210">
        <f>+'Revenue Analysis'!D19+'Revenue Analysis'!F19</f>
        <v>0</v>
      </c>
      <c r="F21" s="210">
        <f>+'Revenue Analysis'!E19</f>
        <v>0</v>
      </c>
      <c r="G21" s="210">
        <f t="shared" si="0"/>
        <v>0</v>
      </c>
      <c r="H21" s="202"/>
      <c r="I21" s="210">
        <f>-C21+D21+E21+F21</f>
        <v>0</v>
      </c>
      <c r="J21" s="202"/>
      <c r="K21" s="210">
        <f t="shared" si="2"/>
        <v>0</v>
      </c>
      <c r="L21" s="202"/>
      <c r="M21" s="202"/>
      <c r="N21" s="202"/>
    </row>
    <row r="22" spans="1:14" ht="15" x14ac:dyDescent="0.2">
      <c r="A22"/>
      <c r="B22" s="6" t="s">
        <v>285</v>
      </c>
      <c r="C22" s="210">
        <f>+'OP Conversion'!Q37</f>
        <v>0</v>
      </c>
      <c r="D22" s="210">
        <f>+'Revenue Analysis'!G20+'Revenue Analysis'!H20+'Revenue Analysis'!I20+'Revenue Analysis'!J20+'Revenue Analysis'!C20</f>
        <v>0</v>
      </c>
      <c r="E22" s="210">
        <f>+'Revenue Analysis'!D20+'Revenue Analysis'!F20</f>
        <v>0</v>
      </c>
      <c r="F22" s="210">
        <f>+'Revenue Analysis'!E20</f>
        <v>0</v>
      </c>
      <c r="G22" s="210">
        <f t="shared" si="0"/>
        <v>0</v>
      </c>
      <c r="H22" s="202"/>
      <c r="I22" s="210">
        <f t="shared" si="1"/>
        <v>0</v>
      </c>
      <c r="J22" s="202"/>
      <c r="K22" s="210">
        <f t="shared" si="2"/>
        <v>0</v>
      </c>
      <c r="L22" s="202"/>
      <c r="M22" s="202"/>
      <c r="N22" s="202"/>
    </row>
    <row r="23" spans="1:14" ht="15.75" thickBot="1" x14ac:dyDescent="0.25">
      <c r="A23"/>
      <c r="B23" s="6" t="s">
        <v>900</v>
      </c>
      <c r="C23" s="211">
        <f>+'OP Conversion'!Q34</f>
        <v>0</v>
      </c>
      <c r="D23" s="211"/>
      <c r="E23" s="211"/>
      <c r="F23" s="211"/>
      <c r="G23" s="210"/>
      <c r="H23" s="202"/>
      <c r="I23" s="210">
        <f t="shared" si="1"/>
        <v>0</v>
      </c>
      <c r="J23" s="204"/>
      <c r="K23" s="210">
        <f t="shared" si="2"/>
        <v>0</v>
      </c>
      <c r="L23" s="202"/>
      <c r="M23" s="204"/>
      <c r="N23" s="204"/>
    </row>
    <row r="24" spans="1:14" ht="16.5" thickBot="1" x14ac:dyDescent="0.3">
      <c r="A24"/>
      <c r="B24" s="9" t="s">
        <v>286</v>
      </c>
      <c r="C24" s="212">
        <f>SUM(C13:C23)</f>
        <v>0</v>
      </c>
      <c r="D24" s="212">
        <f>SUM(D13:D23)</f>
        <v>0</v>
      </c>
      <c r="E24" s="212">
        <f>SUM(E13:E23)</f>
        <v>0</v>
      </c>
      <c r="F24" s="212">
        <f>SUM(F13:F23)</f>
        <v>0</v>
      </c>
      <c r="G24" s="212">
        <f>SUM(G13:G23)</f>
        <v>0</v>
      </c>
      <c r="H24" s="202"/>
      <c r="I24" s="212">
        <f>SUM(I13:I23)</f>
        <v>0</v>
      </c>
      <c r="J24" s="212"/>
      <c r="K24" s="212">
        <f>SUM(K13:K23)</f>
        <v>0</v>
      </c>
      <c r="L24" s="202"/>
      <c r="M24" s="212">
        <f>SUM(M13:M23)</f>
        <v>0</v>
      </c>
      <c r="N24" s="212">
        <f>SUM(N13:N23)</f>
        <v>0</v>
      </c>
    </row>
    <row r="25" spans="1:14" ht="15" x14ac:dyDescent="0.2">
      <c r="B25" s="196"/>
      <c r="C25" s="202"/>
      <c r="D25" s="202"/>
      <c r="E25" s="202"/>
      <c r="F25" s="202"/>
      <c r="G25" s="202"/>
      <c r="H25" s="202"/>
      <c r="I25" s="202"/>
      <c r="J25" s="202"/>
      <c r="K25" s="202"/>
      <c r="L25" s="202"/>
      <c r="M25" s="202"/>
    </row>
    <row r="26" spans="1:14" ht="15.75" x14ac:dyDescent="0.25">
      <c r="B26" s="201" t="s">
        <v>287</v>
      </c>
      <c r="C26" s="202"/>
      <c r="D26" s="202"/>
      <c r="E26" s="202"/>
      <c r="F26" s="202"/>
      <c r="G26" s="202"/>
      <c r="H26" s="202"/>
      <c r="I26" s="202"/>
      <c r="J26" s="202"/>
      <c r="K26" s="202"/>
      <c r="L26" s="202"/>
      <c r="M26" s="202"/>
    </row>
    <row r="27" spans="1:14" ht="15" x14ac:dyDescent="0.2">
      <c r="B27" s="196" t="str">
        <f>'NET POSITION-PROPRIETARY(18)'!C10</f>
        <v>Name</v>
      </c>
      <c r="C27" s="202"/>
      <c r="D27" s="202"/>
      <c r="E27" s="202"/>
      <c r="F27" s="202"/>
      <c r="G27" s="210">
        <f t="shared" ref="G27:G34" si="3">-C27+D27+E27+F27</f>
        <v>0</v>
      </c>
      <c r="H27" s="202"/>
      <c r="I27" s="202"/>
      <c r="J27" s="210">
        <f>-C27+D27+E27+F27</f>
        <v>0</v>
      </c>
      <c r="K27" s="210">
        <f t="shared" ref="K27:K33" si="4">+I27+J27</f>
        <v>0</v>
      </c>
      <c r="L27" s="202"/>
      <c r="M27" s="202"/>
    </row>
    <row r="28" spans="1:14" ht="15" x14ac:dyDescent="0.2">
      <c r="B28" s="196" t="str">
        <f>'NET POSITION-PROPRIETARY(18)'!D10</f>
        <v>Name</v>
      </c>
      <c r="C28" s="202"/>
      <c r="D28" s="202"/>
      <c r="E28" s="202"/>
      <c r="F28" s="202"/>
      <c r="G28" s="210">
        <f t="shared" si="3"/>
        <v>0</v>
      </c>
      <c r="H28" s="202"/>
      <c r="I28" s="202"/>
      <c r="J28" s="210">
        <f t="shared" ref="J28:J32" si="5">-C28+D28+E28+F28</f>
        <v>0</v>
      </c>
      <c r="K28" s="210">
        <f t="shared" si="4"/>
        <v>0</v>
      </c>
      <c r="L28" s="202"/>
      <c r="M28" s="202"/>
    </row>
    <row r="29" spans="1:14" ht="27.75" x14ac:dyDescent="0.2">
      <c r="A29" s="219" t="s">
        <v>737</v>
      </c>
      <c r="B29" s="196" t="str">
        <f>'NET POSITION-PROPRIETARY(18)'!E10</f>
        <v>Name</v>
      </c>
      <c r="C29" s="202"/>
      <c r="D29" s="202"/>
      <c r="E29" s="202"/>
      <c r="F29" s="202"/>
      <c r="G29" s="210">
        <f t="shared" si="3"/>
        <v>0</v>
      </c>
      <c r="H29" s="202"/>
      <c r="I29" s="202"/>
      <c r="J29" s="210">
        <f t="shared" si="5"/>
        <v>0</v>
      </c>
      <c r="K29" s="210">
        <f t="shared" si="4"/>
        <v>0</v>
      </c>
      <c r="L29" s="202"/>
      <c r="M29" s="202"/>
    </row>
    <row r="30" spans="1:14" ht="15" x14ac:dyDescent="0.2">
      <c r="B30" s="196" t="str">
        <f>'NET POSITION-PROPRIETARY(18)'!F10</f>
        <v>Name</v>
      </c>
      <c r="C30" s="202"/>
      <c r="D30" s="202"/>
      <c r="E30" s="202"/>
      <c r="F30" s="202"/>
      <c r="G30" s="210">
        <f t="shared" si="3"/>
        <v>0</v>
      </c>
      <c r="H30" s="202"/>
      <c r="I30" s="202"/>
      <c r="J30" s="210">
        <f t="shared" si="5"/>
        <v>0</v>
      </c>
      <c r="K30" s="210">
        <f t="shared" si="4"/>
        <v>0</v>
      </c>
      <c r="L30" s="202"/>
      <c r="M30" s="202"/>
    </row>
    <row r="31" spans="1:14" ht="15" x14ac:dyDescent="0.2">
      <c r="B31" s="196" t="str">
        <f>'NET POSITION-PROPRIETARY(18)'!G10</f>
        <v>Name</v>
      </c>
      <c r="C31" s="202"/>
      <c r="D31" s="202"/>
      <c r="E31" s="202"/>
      <c r="F31" s="202"/>
      <c r="G31" s="210">
        <f t="shared" si="3"/>
        <v>0</v>
      </c>
      <c r="H31" s="202"/>
      <c r="I31" s="202"/>
      <c r="J31" s="210">
        <f t="shared" si="5"/>
        <v>0</v>
      </c>
      <c r="K31" s="210">
        <f t="shared" si="4"/>
        <v>0</v>
      </c>
      <c r="L31" s="202"/>
      <c r="M31" s="202"/>
    </row>
    <row r="32" spans="1:14" ht="15" x14ac:dyDescent="0.2">
      <c r="B32" s="196"/>
      <c r="C32" s="202"/>
      <c r="D32" s="202"/>
      <c r="E32" s="202"/>
      <c r="F32" s="202"/>
      <c r="G32" s="210">
        <f t="shared" si="3"/>
        <v>0</v>
      </c>
      <c r="H32" s="202"/>
      <c r="I32" s="202"/>
      <c r="J32" s="210">
        <f t="shared" si="5"/>
        <v>0</v>
      </c>
      <c r="K32" s="210">
        <f t="shared" si="4"/>
        <v>0</v>
      </c>
      <c r="L32" s="202"/>
      <c r="M32" s="202"/>
    </row>
    <row r="33" spans="2:14" ht="15" x14ac:dyDescent="0.2">
      <c r="B33" s="196"/>
      <c r="C33" s="202"/>
      <c r="D33" s="202"/>
      <c r="E33" s="202"/>
      <c r="F33" s="202"/>
      <c r="G33" s="210">
        <f t="shared" si="3"/>
        <v>0</v>
      </c>
      <c r="H33" s="202"/>
      <c r="I33" s="202"/>
      <c r="J33" s="210">
        <f>-C33+D33+E33+F33</f>
        <v>0</v>
      </c>
      <c r="K33" s="210">
        <f t="shared" si="4"/>
        <v>0</v>
      </c>
      <c r="L33" s="202"/>
      <c r="M33" s="202"/>
    </row>
    <row r="34" spans="2:14" ht="15.75" thickBot="1" x14ac:dyDescent="0.25">
      <c r="B34" s="6"/>
      <c r="C34" s="211"/>
      <c r="D34" s="211"/>
      <c r="E34" s="211"/>
      <c r="F34" s="211"/>
      <c r="G34" s="210">
        <f t="shared" si="3"/>
        <v>0</v>
      </c>
      <c r="H34" s="202"/>
      <c r="I34" s="204"/>
      <c r="J34" s="211"/>
      <c r="K34" s="211"/>
      <c r="L34" s="202"/>
      <c r="M34" s="204"/>
    </row>
    <row r="35" spans="2:14" ht="16.5" thickBot="1" x14ac:dyDescent="0.3">
      <c r="B35" s="9" t="s">
        <v>288</v>
      </c>
      <c r="C35" s="212">
        <f>SUM(C27:C33)</f>
        <v>0</v>
      </c>
      <c r="D35" s="212">
        <f>SUM(D27:D33)</f>
        <v>0</v>
      </c>
      <c r="E35" s="212">
        <f>SUM(E27:E33)</f>
        <v>0</v>
      </c>
      <c r="F35" s="212">
        <f>SUM(F27:F33)</f>
        <v>0</v>
      </c>
      <c r="G35" s="212">
        <f>SUM(G27:G33)</f>
        <v>0</v>
      </c>
      <c r="H35" s="210"/>
      <c r="I35" s="212">
        <f>SUM(I27:I33)</f>
        <v>0</v>
      </c>
      <c r="J35" s="212">
        <f>SUM(J27:J33)</f>
        <v>0</v>
      </c>
      <c r="K35" s="212">
        <f>SUM(K27:K33)</f>
        <v>0</v>
      </c>
      <c r="L35" s="202"/>
      <c r="M35" s="212">
        <f>SUM(M27:M33)</f>
        <v>0</v>
      </c>
    </row>
    <row r="36" spans="2:14" ht="15.75" x14ac:dyDescent="0.25">
      <c r="B36" s="9"/>
      <c r="C36" s="210"/>
      <c r="D36" s="210"/>
      <c r="E36" s="210"/>
      <c r="F36" s="210"/>
      <c r="G36" s="210"/>
      <c r="H36" s="210"/>
      <c r="I36" s="210"/>
      <c r="J36" s="210"/>
      <c r="K36" s="210"/>
      <c r="L36" s="202"/>
      <c r="M36" s="202"/>
    </row>
    <row r="37" spans="2:14" ht="16.5" thickBot="1" x14ac:dyDescent="0.3">
      <c r="B37" s="8" t="s">
        <v>198</v>
      </c>
      <c r="C37" s="227">
        <f>+C24+C35</f>
        <v>0</v>
      </c>
      <c r="D37" s="227">
        <f>+D24+D35</f>
        <v>0</v>
      </c>
      <c r="E37" s="227">
        <f>+E24+E35</f>
        <v>0</v>
      </c>
      <c r="F37" s="227">
        <f>+F24+F35</f>
        <v>0</v>
      </c>
      <c r="G37" s="227">
        <f>+G24+G35</f>
        <v>0</v>
      </c>
      <c r="H37" s="210"/>
      <c r="I37" s="227">
        <f>+I24+I35</f>
        <v>0</v>
      </c>
      <c r="J37" s="227">
        <f>+J24+J35</f>
        <v>0</v>
      </c>
      <c r="K37" s="227">
        <f>+K24+K35</f>
        <v>0</v>
      </c>
      <c r="L37" s="202"/>
      <c r="M37" s="1214"/>
    </row>
    <row r="38" spans="2:14" ht="16.5" thickTop="1" x14ac:dyDescent="0.25">
      <c r="B38" s="201" t="s">
        <v>289</v>
      </c>
      <c r="C38" s="202"/>
      <c r="D38" s="202"/>
      <c r="E38" s="202"/>
      <c r="F38" s="202"/>
      <c r="G38" s="202"/>
      <c r="H38" s="202"/>
      <c r="I38" s="202"/>
      <c r="J38" s="202"/>
      <c r="K38" s="202"/>
      <c r="L38" s="202"/>
      <c r="M38" s="202"/>
      <c r="N38" s="202"/>
    </row>
    <row r="39" spans="2:14" ht="15" x14ac:dyDescent="0.2">
      <c r="B39" s="1172" t="s">
        <v>3273</v>
      </c>
      <c r="C39" s="202"/>
      <c r="D39" s="202"/>
      <c r="E39" s="202"/>
      <c r="F39" s="202"/>
      <c r="G39" s="202"/>
      <c r="H39" s="202"/>
      <c r="I39" s="220"/>
      <c r="J39" s="220"/>
      <c r="K39" s="220"/>
      <c r="L39" s="202"/>
      <c r="M39" s="202"/>
      <c r="N39" s="202"/>
    </row>
    <row r="40" spans="2:14" ht="15.75" thickBot="1" x14ac:dyDescent="0.25">
      <c r="B40" s="1172" t="s">
        <v>3272</v>
      </c>
      <c r="C40" s="204"/>
      <c r="D40" s="204"/>
      <c r="E40" s="204"/>
      <c r="F40" s="204"/>
      <c r="G40" s="202"/>
      <c r="H40" s="202"/>
      <c r="I40" s="221"/>
      <c r="J40" s="221"/>
      <c r="K40" s="221"/>
      <c r="L40" s="202"/>
      <c r="M40" s="204"/>
      <c r="N40" s="204"/>
    </row>
    <row r="41" spans="2:14" ht="15" x14ac:dyDescent="0.2">
      <c r="B41" s="196"/>
      <c r="C41" s="202"/>
      <c r="D41" s="202"/>
      <c r="E41" s="202"/>
      <c r="F41" s="202"/>
      <c r="G41" s="202"/>
      <c r="H41" s="202"/>
      <c r="I41" s="220"/>
      <c r="J41" s="220"/>
      <c r="K41" s="220"/>
      <c r="L41" s="202"/>
      <c r="M41" s="202"/>
      <c r="N41" s="202"/>
    </row>
    <row r="42" spans="2:14" ht="16.5" thickBot="1" x14ac:dyDescent="0.3">
      <c r="B42" s="199" t="s">
        <v>197</v>
      </c>
      <c r="C42" s="227">
        <f>SUM(C39:C40)</f>
        <v>0</v>
      </c>
      <c r="D42" s="227">
        <f>SUM(D39:D40)</f>
        <v>0</v>
      </c>
      <c r="E42" s="227">
        <f>SUM(E39:E40)</f>
        <v>0</v>
      </c>
      <c r="F42" s="227">
        <f>SUM(F39:F40)</f>
        <v>0</v>
      </c>
      <c r="G42" s="210"/>
      <c r="H42" s="202"/>
      <c r="I42" s="222"/>
      <c r="J42" s="222"/>
      <c r="K42" s="222"/>
      <c r="L42" s="202"/>
      <c r="M42" s="227">
        <f>SUM(M39:M40)</f>
        <v>0</v>
      </c>
      <c r="N42" s="227">
        <f>SUM(N39:N40)</f>
        <v>0</v>
      </c>
    </row>
    <row r="43" spans="2:14" ht="15.75" thickTop="1" x14ac:dyDescent="0.2">
      <c r="B43" s="196"/>
      <c r="C43" s="218"/>
      <c r="D43" s="218"/>
      <c r="E43" s="218"/>
      <c r="F43" s="218"/>
      <c r="G43" s="218"/>
      <c r="H43" s="218"/>
      <c r="I43" s="218"/>
      <c r="J43" s="218"/>
      <c r="K43" s="218"/>
      <c r="L43" s="218"/>
      <c r="M43" s="218"/>
    </row>
    <row r="44" spans="2:14" ht="15" x14ac:dyDescent="0.2">
      <c r="B44" s="196"/>
      <c r="C44" s="249" t="s">
        <v>199</v>
      </c>
      <c r="D44" s="249"/>
      <c r="E44" s="249"/>
      <c r="F44" s="249"/>
      <c r="G44" s="249"/>
      <c r="H44" s="249"/>
      <c r="I44" s="210"/>
      <c r="J44" s="202"/>
      <c r="K44" s="202"/>
      <c r="L44" s="218"/>
      <c r="M44" s="218"/>
    </row>
    <row r="45" spans="2:14" ht="15" x14ac:dyDescent="0.2">
      <c r="B45" s="196"/>
      <c r="C45" s="249" t="s">
        <v>201</v>
      </c>
      <c r="D45" s="249"/>
      <c r="E45" s="249"/>
      <c r="F45" s="249"/>
      <c r="G45" s="249"/>
      <c r="H45" s="249"/>
      <c r="I45" s="210">
        <f>+'Revenue Analysis'!N25</f>
        <v>0</v>
      </c>
      <c r="J45" s="210">
        <f>+'CHANGE NET POSITION-PROP.(19)'!I30</f>
        <v>0</v>
      </c>
      <c r="K45" s="210">
        <f t="shared" ref="K45:K55" si="6">+I45+J45</f>
        <v>0</v>
      </c>
      <c r="L45" s="218"/>
      <c r="M45" s="202"/>
      <c r="N45" s="202"/>
    </row>
    <row r="46" spans="2:14" ht="15" x14ac:dyDescent="0.2">
      <c r="B46" s="196"/>
      <c r="C46" s="249" t="s">
        <v>200</v>
      </c>
      <c r="D46" s="249"/>
      <c r="E46" s="249"/>
      <c r="F46" s="249"/>
      <c r="G46" s="249"/>
      <c r="H46" s="249"/>
      <c r="I46" s="210">
        <f>+'Revenue Analysis'!N26</f>
        <v>0</v>
      </c>
      <c r="J46" s="202"/>
      <c r="K46" s="210">
        <f t="shared" si="6"/>
        <v>0</v>
      </c>
      <c r="L46" s="218"/>
      <c r="M46" s="202"/>
      <c r="N46" s="202"/>
    </row>
    <row r="47" spans="2:14" ht="15" x14ac:dyDescent="0.2">
      <c r="B47" s="196"/>
      <c r="C47" s="249" t="s">
        <v>202</v>
      </c>
      <c r="D47" s="249"/>
      <c r="E47" s="249"/>
      <c r="F47" s="249"/>
      <c r="G47" s="249"/>
      <c r="H47" s="249"/>
      <c r="I47" s="210">
        <f>+'Revenue Analysis'!N27</f>
        <v>0</v>
      </c>
      <c r="J47" s="202"/>
      <c r="K47" s="210">
        <f t="shared" si="6"/>
        <v>0</v>
      </c>
      <c r="L47" s="218"/>
      <c r="M47" s="202"/>
      <c r="N47" s="202"/>
    </row>
    <row r="48" spans="2:14" ht="15" x14ac:dyDescent="0.2">
      <c r="B48" s="196"/>
      <c r="C48" s="249" t="s">
        <v>879</v>
      </c>
      <c r="D48" s="249"/>
      <c r="E48" s="249"/>
      <c r="F48" s="249"/>
      <c r="G48" s="249"/>
      <c r="H48" s="249"/>
      <c r="I48" s="210">
        <f>+'Revenue Analysis'!N28</f>
        <v>0</v>
      </c>
      <c r="J48" s="202">
        <f>+'CHANGE NET POSITION-PROP.(19)'!I32</f>
        <v>0</v>
      </c>
      <c r="K48" s="210">
        <f t="shared" si="6"/>
        <v>0</v>
      </c>
      <c r="L48" s="218"/>
      <c r="M48" s="202"/>
      <c r="N48" s="202"/>
    </row>
    <row r="49" spans="2:14" ht="15" x14ac:dyDescent="0.2">
      <c r="B49" s="196"/>
      <c r="C49" s="249" t="s">
        <v>203</v>
      </c>
      <c r="D49" s="249"/>
      <c r="E49" s="249"/>
      <c r="F49" s="249"/>
      <c r="G49" s="249"/>
      <c r="H49" s="249"/>
      <c r="I49" s="210">
        <f>+'Revenue Analysis'!N29</f>
        <v>0</v>
      </c>
      <c r="J49" s="202"/>
      <c r="K49" s="210">
        <f t="shared" si="6"/>
        <v>0</v>
      </c>
      <c r="L49" s="218"/>
      <c r="M49" s="202"/>
      <c r="N49" s="202"/>
    </row>
    <row r="50" spans="2:14" ht="15" x14ac:dyDescent="0.2">
      <c r="B50" s="196"/>
      <c r="C50" s="249" t="s">
        <v>204</v>
      </c>
      <c r="D50" s="249"/>
      <c r="E50" s="249"/>
      <c r="F50" s="249"/>
      <c r="G50" s="249"/>
      <c r="H50" s="249"/>
      <c r="I50" s="210">
        <f>+'Revenue Analysis'!N30</f>
        <v>0</v>
      </c>
      <c r="J50" s="210">
        <f>+'CHANGE NET POSITION-PROP.(19)'!I33</f>
        <v>0</v>
      </c>
      <c r="K50" s="210">
        <f t="shared" si="6"/>
        <v>0</v>
      </c>
      <c r="L50" s="218"/>
      <c r="M50" s="202"/>
      <c r="N50" s="202"/>
    </row>
    <row r="51" spans="2:14" ht="15" x14ac:dyDescent="0.2">
      <c r="B51" s="196"/>
      <c r="C51" s="249" t="s">
        <v>217</v>
      </c>
      <c r="D51" s="249"/>
      <c r="E51" s="249"/>
      <c r="F51" s="249"/>
      <c r="G51" s="249"/>
      <c r="H51" s="249"/>
      <c r="I51" s="210">
        <f>+'Revenue Analysis'!I35</f>
        <v>0</v>
      </c>
      <c r="J51" s="202"/>
      <c r="K51" s="210">
        <f t="shared" si="6"/>
        <v>0</v>
      </c>
      <c r="L51" s="218"/>
      <c r="M51" s="202"/>
      <c r="N51" s="202"/>
    </row>
    <row r="52" spans="2:14" ht="15" x14ac:dyDescent="0.2">
      <c r="B52" s="196"/>
      <c r="C52" s="249" t="s">
        <v>205</v>
      </c>
      <c r="D52" s="249"/>
      <c r="E52" s="249"/>
      <c r="F52" s="249"/>
      <c r="G52" s="249"/>
      <c r="H52" s="249"/>
      <c r="I52" s="210">
        <f>+'Revenue Analysis'!N32</f>
        <v>0</v>
      </c>
      <c r="J52" s="202">
        <f>'CHANGE NET POSITION-PROP.(19)'!I34</f>
        <v>0</v>
      </c>
      <c r="K52" s="210">
        <f t="shared" si="6"/>
        <v>0</v>
      </c>
      <c r="L52" s="218"/>
      <c r="M52" s="202"/>
      <c r="N52" s="202"/>
    </row>
    <row r="53" spans="2:14" ht="15" x14ac:dyDescent="0.2">
      <c r="B53" s="196"/>
      <c r="C53" s="249" t="s">
        <v>316</v>
      </c>
      <c r="D53" s="249"/>
      <c r="E53" s="249"/>
      <c r="F53" s="249"/>
      <c r="G53" s="249"/>
      <c r="H53" s="249"/>
      <c r="I53" s="210">
        <f>+'Revenue Analysis'!N33</f>
        <v>0</v>
      </c>
      <c r="J53" s="202">
        <f>'CHANGE NET POSITION-PROP.(19)'!I44</f>
        <v>0</v>
      </c>
      <c r="K53" s="210">
        <f t="shared" si="6"/>
        <v>0</v>
      </c>
      <c r="L53" s="218"/>
      <c r="M53" s="202"/>
      <c r="N53" s="202"/>
    </row>
    <row r="54" spans="2:14" ht="15" x14ac:dyDescent="0.2">
      <c r="B54" s="196"/>
      <c r="C54" s="249" t="s">
        <v>1254</v>
      </c>
      <c r="D54" s="249"/>
      <c r="E54" s="249"/>
      <c r="F54" s="249"/>
      <c r="G54" s="249"/>
      <c r="H54" s="249"/>
      <c r="I54" s="210">
        <f>+'Revenue Analysis'!N34</f>
        <v>0</v>
      </c>
      <c r="J54" s="202">
        <f>'CHANGE NET POSITION-PROP.(19)'!I37+'CHANGE NET POSITION-PROP.(19)'!I38+'CHANGE NET POSITION-PROP.(19)'!I39+'CHANGE NET POSITION-PROP.(19)'!I40</f>
        <v>0</v>
      </c>
      <c r="K54" s="210">
        <f t="shared" si="6"/>
        <v>0</v>
      </c>
      <c r="L54" s="218"/>
      <c r="M54" s="202"/>
      <c r="N54" s="202"/>
    </row>
    <row r="55" spans="2:14" ht="15.75" thickBot="1" x14ac:dyDescent="0.25">
      <c r="B55" s="196"/>
      <c r="C55" s="249"/>
      <c r="D55" s="249"/>
      <c r="E55" s="249"/>
      <c r="F55" s="249"/>
      <c r="G55" s="249"/>
      <c r="H55" s="249"/>
      <c r="I55" s="211"/>
      <c r="J55" s="211"/>
      <c r="K55" s="211">
        <f t="shared" si="6"/>
        <v>0</v>
      </c>
      <c r="L55" s="218"/>
      <c r="M55" s="204"/>
      <c r="N55" s="204"/>
    </row>
    <row r="56" spans="2:14" ht="16.5" thickBot="1" x14ac:dyDescent="0.3">
      <c r="B56" s="196"/>
      <c r="C56" s="464" t="s">
        <v>207</v>
      </c>
      <c r="D56" s="464"/>
      <c r="E56" s="464"/>
      <c r="F56" s="249"/>
      <c r="G56" s="249"/>
      <c r="H56" s="249"/>
      <c r="I56" s="211">
        <f>SUM(I45:I55)</f>
        <v>0</v>
      </c>
      <c r="J56" s="211">
        <f>SUM(J45:J55)</f>
        <v>0</v>
      </c>
      <c r="K56" s="211">
        <f>SUM(K45:K55)</f>
        <v>0</v>
      </c>
      <c r="L56" s="218"/>
      <c r="M56" s="211">
        <f>SUM(M45:M55)</f>
        <v>0</v>
      </c>
      <c r="N56" s="211">
        <f>SUM(N45:N55)</f>
        <v>0</v>
      </c>
    </row>
    <row r="57" spans="2:14" ht="15" x14ac:dyDescent="0.2">
      <c r="B57" s="196"/>
      <c r="C57" s="223" t="s">
        <v>1310</v>
      </c>
      <c r="D57" s="223"/>
      <c r="E57" s="223"/>
      <c r="F57" s="218"/>
      <c r="G57" s="218"/>
      <c r="H57" s="218"/>
      <c r="I57" s="210">
        <f>+I37+I56</f>
        <v>0</v>
      </c>
      <c r="J57" s="210">
        <f>+J37+J56</f>
        <v>0</v>
      </c>
      <c r="K57" s="210">
        <f>+K37+K56</f>
        <v>0</v>
      </c>
      <c r="L57" s="218"/>
      <c r="M57" s="210">
        <f>M42+M56</f>
        <v>0</v>
      </c>
      <c r="N57" s="210">
        <f>N42+N56</f>
        <v>0</v>
      </c>
    </row>
    <row r="58" spans="2:14" ht="15" x14ac:dyDescent="0.2">
      <c r="B58" s="196"/>
      <c r="C58" s="196" t="s">
        <v>3255</v>
      </c>
      <c r="D58" s="223"/>
      <c r="E58" s="223"/>
      <c r="F58" s="218"/>
      <c r="G58" s="218"/>
      <c r="H58" s="218"/>
      <c r="I58" s="210">
        <f>+'OP Conversion'!Q54</f>
        <v>0</v>
      </c>
      <c r="J58" s="210">
        <f>+'CHANGE NET POSITION-PROP.(19)'!I46</f>
        <v>0</v>
      </c>
      <c r="K58" s="210">
        <f>+I58+J58</f>
        <v>0</v>
      </c>
      <c r="L58" s="218"/>
      <c r="M58" s="202"/>
      <c r="N58" s="202"/>
    </row>
    <row r="59" spans="2:14" ht="15.75" thickBot="1" x14ac:dyDescent="0.25">
      <c r="B59" s="196"/>
      <c r="C59" s="1173" t="s">
        <v>3325</v>
      </c>
      <c r="D59" s="223"/>
      <c r="E59" s="223"/>
      <c r="F59" s="218"/>
      <c r="G59" s="218"/>
      <c r="H59" s="218"/>
      <c r="I59" s="211">
        <f>+'OP Conversion'!Q55</f>
        <v>0</v>
      </c>
      <c r="J59" s="211">
        <f>+'CHANGE NET POSITION-PROP.(19)'!I49</f>
        <v>0</v>
      </c>
      <c r="K59" s="211">
        <f>+I59+J59</f>
        <v>0</v>
      </c>
      <c r="L59" s="218"/>
      <c r="M59" s="204"/>
      <c r="N59" s="204"/>
    </row>
    <row r="60" spans="2:14" ht="15.75" thickBot="1" x14ac:dyDescent="0.25">
      <c r="B60" s="196"/>
      <c r="C60" s="1173" t="s">
        <v>3274</v>
      </c>
      <c r="D60" s="223"/>
      <c r="E60" s="223"/>
      <c r="F60" s="218"/>
      <c r="G60" s="218"/>
      <c r="H60" s="218"/>
      <c r="I60" s="211"/>
      <c r="J60" s="211"/>
      <c r="K60" s="211"/>
      <c r="L60" s="218"/>
      <c r="M60" s="204"/>
      <c r="N60" s="204"/>
    </row>
    <row r="61" spans="2:14" ht="15.75" thickBot="1" x14ac:dyDescent="0.25">
      <c r="B61" s="196"/>
      <c r="C61" s="224" t="s">
        <v>3275</v>
      </c>
      <c r="D61" s="223"/>
      <c r="E61" s="223"/>
      <c r="F61" s="218"/>
      <c r="G61" s="218"/>
      <c r="H61" s="218"/>
      <c r="I61" s="211"/>
      <c r="J61" s="211"/>
      <c r="K61" s="211"/>
      <c r="L61" s="218"/>
      <c r="M61" s="204"/>
      <c r="N61" s="204"/>
    </row>
    <row r="62" spans="2:14" ht="15.75" thickBot="1" x14ac:dyDescent="0.25">
      <c r="B62" s="196"/>
      <c r="C62" s="196" t="s">
        <v>3276</v>
      </c>
      <c r="D62" s="218"/>
      <c r="E62" s="218"/>
      <c r="F62" s="218"/>
      <c r="G62" s="218"/>
      <c r="H62" s="218"/>
      <c r="I62" s="211">
        <f>+'OP Conversion'!Q56</f>
        <v>0</v>
      </c>
      <c r="J62" s="211">
        <f>+'CHANGE NET POSITION-PROP.(19)'!I50</f>
        <v>0</v>
      </c>
      <c r="K62" s="211">
        <f>+I62+J62</f>
        <v>0</v>
      </c>
      <c r="L62" s="218"/>
      <c r="M62" s="211">
        <f>M58+M59</f>
        <v>0</v>
      </c>
      <c r="N62" s="211">
        <f>N58+N59</f>
        <v>0</v>
      </c>
    </row>
    <row r="63" spans="2:14" ht="15.75" thickBot="1" x14ac:dyDescent="0.25">
      <c r="B63" s="196"/>
      <c r="C63" s="218" t="s">
        <v>3256</v>
      </c>
      <c r="D63" s="218"/>
      <c r="E63" s="218"/>
      <c r="F63" s="218"/>
      <c r="G63" s="218"/>
      <c r="H63" s="218"/>
      <c r="I63" s="227">
        <f>+I57+I62</f>
        <v>0</v>
      </c>
      <c r="J63" s="227">
        <f>+J57+J62</f>
        <v>0</v>
      </c>
      <c r="K63" s="227">
        <f>+K57+K62</f>
        <v>0</v>
      </c>
      <c r="L63" s="218"/>
      <c r="M63" s="227">
        <f>+M57+M62</f>
        <v>0</v>
      </c>
      <c r="N63" s="227">
        <f>+N57+N62</f>
        <v>0</v>
      </c>
    </row>
    <row r="64" spans="2:14" ht="13.5" thickTop="1" x14ac:dyDescent="0.2"/>
    <row r="65" spans="2:9" ht="15.75" x14ac:dyDescent="0.25">
      <c r="B65" s="225"/>
      <c r="I65" s="226"/>
    </row>
    <row r="66" spans="2:9" ht="15" x14ac:dyDescent="0.2">
      <c r="I66" s="202"/>
    </row>
  </sheetData>
  <sheetProtection algorithmName="SHA-512" hashValue="VvZgmKOxtVGw9K9qH3un/Wh507rc2mPmrIztQYV6zgeVzWsBu4eqx9ghLykyW6KkdNGMyqBDJqIy7Kq5zYz76A==" saltValue="4mcCJrMJG30oeXnAX3HO5A==" spinCount="100000" sheet="1" formatCells="0" formatColumns="0" formatRows="0"/>
  <customSheetViews>
    <customSheetView guid="{FC3B3501-CA52-40D7-B049-0E027A15B235}" fitToPage="1">
      <pane xSplit="2" ySplit="10" topLeftCell="C11" activePane="bottomRight" state="frozen"/>
      <selection pane="bottomRight" activeCell="E69" sqref="E69"/>
      <pageMargins left="0.12" right="0.55000000000000004" top="0.48" bottom="0.49" header="0.5" footer="0.5"/>
      <printOptions horizontalCentered="1" verticalCentered="1" gridLines="1"/>
      <pageSetup scale="58" orientation="landscape" horizontalDpi="360" verticalDpi="360" r:id="rId1"/>
      <headerFooter alignWithMargins="0"/>
    </customSheetView>
  </customSheetViews>
  <phoneticPr fontId="0" type="noConversion"/>
  <printOptions horizontalCentered="1" verticalCentered="1"/>
  <pageMargins left="0.12" right="0.55000000000000004" top="0.48" bottom="0.49" header="0.5" footer="0.5"/>
  <pageSetup scale="58" orientation="landscape" horizontalDpi="360" verticalDpi="360" r:id="rId2"/>
  <headerFooter alignWithMargins="0"/>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M98"/>
  <sheetViews>
    <sheetView zoomScaleNormal="100" workbookViewId="0">
      <pane xSplit="3" ySplit="10" topLeftCell="D11" activePane="bottomRight" state="frozen"/>
      <selection pane="topRight" activeCell="D1" sqref="D1"/>
      <selection pane="bottomLeft" activeCell="A11" sqref="A11"/>
      <selection pane="bottomRight" activeCell="C10" sqref="C10"/>
    </sheetView>
  </sheetViews>
  <sheetFormatPr defaultColWidth="8.85546875" defaultRowHeight="12.75" x14ac:dyDescent="0.2"/>
  <cols>
    <col min="1" max="1" width="5.5703125" style="194" customWidth="1"/>
    <col min="2" max="2" width="12.7109375" style="194" customWidth="1"/>
    <col min="3" max="3" width="45.7109375" style="194" customWidth="1"/>
    <col min="4" max="13" width="15.7109375" style="194" customWidth="1"/>
    <col min="14" max="16384" width="8.85546875" style="194"/>
  </cols>
  <sheetData>
    <row r="1" spans="1:13" ht="18" x14ac:dyDescent="0.25">
      <c r="A1"/>
      <c r="B1" s="4" t="str">
        <f>+'GW-STATEMENT NET POSITION(13)'!A1</f>
        <v>LOCAL GOVERNMENT NAME:</v>
      </c>
      <c r="C1" s="2"/>
      <c r="D1" s="4"/>
      <c r="E1" s="4"/>
      <c r="F1" s="4"/>
      <c r="G1" s="4"/>
      <c r="H1" s="4"/>
      <c r="I1" s="4"/>
      <c r="J1" s="4"/>
      <c r="K1" s="192"/>
      <c r="L1" s="192"/>
      <c r="M1" s="192"/>
    </row>
    <row r="2" spans="1:13" ht="18" x14ac:dyDescent="0.25">
      <c r="A2"/>
      <c r="B2" s="4" t="s">
        <v>880</v>
      </c>
      <c r="C2" s="2"/>
      <c r="D2" s="4"/>
      <c r="E2" s="4"/>
      <c r="F2" s="4"/>
      <c r="G2" s="4"/>
      <c r="H2" s="4"/>
      <c r="I2" s="4"/>
      <c r="J2" s="4"/>
      <c r="K2" s="192"/>
      <c r="L2" s="192"/>
      <c r="M2" s="192"/>
    </row>
    <row r="3" spans="1:13" ht="18" x14ac:dyDescent="0.25">
      <c r="A3"/>
      <c r="B3" s="4" t="s">
        <v>881</v>
      </c>
      <c r="C3" s="2"/>
      <c r="D3" s="4"/>
      <c r="E3" s="4"/>
      <c r="F3" s="4"/>
      <c r="G3" s="4"/>
      <c r="H3" s="4"/>
      <c r="I3" s="4"/>
      <c r="J3" s="4"/>
      <c r="K3" s="192"/>
      <c r="L3" s="192"/>
      <c r="M3" s="192"/>
    </row>
    <row r="4" spans="1:13" ht="18" x14ac:dyDescent="0.25">
      <c r="A4"/>
      <c r="B4" s="5" t="str">
        <f>+'COVER PAGE'!A30</f>
        <v>FISCAL YEAR ENDING JUNE 30, 2025</v>
      </c>
      <c r="C4" s="2"/>
      <c r="D4" s="4"/>
      <c r="E4" s="4"/>
      <c r="F4" s="4"/>
      <c r="G4" s="4"/>
      <c r="H4" s="4"/>
      <c r="I4" s="4"/>
      <c r="J4" s="4"/>
      <c r="K4" s="192"/>
      <c r="L4" s="192"/>
      <c r="M4" s="192"/>
    </row>
    <row r="6" spans="1:13" ht="16.5" thickBot="1" x14ac:dyDescent="0.3">
      <c r="C6" s="196"/>
      <c r="D6" s="196"/>
      <c r="E6" s="197" t="s">
        <v>182</v>
      </c>
      <c r="F6" s="198"/>
      <c r="G6" s="198"/>
      <c r="H6" s="198"/>
      <c r="I6" s="198"/>
      <c r="J6" s="198"/>
      <c r="K6" s="198"/>
      <c r="L6" s="196"/>
      <c r="M6" s="196"/>
    </row>
    <row r="7" spans="1:13" ht="15.75" x14ac:dyDescent="0.25">
      <c r="C7" s="196"/>
      <c r="D7" s="9" t="s">
        <v>1407</v>
      </c>
      <c r="E7" s="199" t="s">
        <v>1390</v>
      </c>
      <c r="F7" s="199" t="s">
        <v>1390</v>
      </c>
      <c r="G7" s="199" t="s">
        <v>1390</v>
      </c>
      <c r="H7" s="199" t="s">
        <v>1390</v>
      </c>
      <c r="I7" s="199" t="s">
        <v>1390</v>
      </c>
      <c r="J7" s="199" t="s">
        <v>1390</v>
      </c>
      <c r="K7" s="199" t="s">
        <v>1390</v>
      </c>
      <c r="L7" s="9" t="s">
        <v>140</v>
      </c>
      <c r="M7" s="9" t="s">
        <v>785</v>
      </c>
    </row>
    <row r="8" spans="1:13" ht="15.75" x14ac:dyDescent="0.25">
      <c r="B8" s="9" t="s">
        <v>123</v>
      </c>
      <c r="C8" s="6"/>
      <c r="D8" s="1356" t="s">
        <v>2694</v>
      </c>
      <c r="E8" s="1354" t="s">
        <v>1419</v>
      </c>
      <c r="F8" s="1354" t="s">
        <v>1419</v>
      </c>
      <c r="G8" s="1354" t="s">
        <v>1419</v>
      </c>
      <c r="H8" s="1354" t="s">
        <v>1419</v>
      </c>
      <c r="I8" s="1354" t="s">
        <v>1419</v>
      </c>
      <c r="J8" s="1354" t="s">
        <v>1419</v>
      </c>
      <c r="K8" s="1354" t="s">
        <v>1419</v>
      </c>
      <c r="L8" s="9" t="s">
        <v>783</v>
      </c>
      <c r="M8" s="9" t="s">
        <v>783</v>
      </c>
    </row>
    <row r="9" spans="1:13" ht="16.5" thickBot="1" x14ac:dyDescent="0.3">
      <c r="B9" s="454" t="s">
        <v>124</v>
      </c>
      <c r="C9" s="454" t="s">
        <v>125</v>
      </c>
      <c r="D9" s="1357"/>
      <c r="E9" s="1355"/>
      <c r="F9" s="1355"/>
      <c r="G9" s="1355"/>
      <c r="H9" s="1355"/>
      <c r="I9" s="1355"/>
      <c r="J9" s="1355"/>
      <c r="K9" s="1355"/>
      <c r="L9" s="454" t="s">
        <v>884</v>
      </c>
      <c r="M9" s="454" t="s">
        <v>884</v>
      </c>
    </row>
    <row r="10" spans="1:13" ht="15.75" x14ac:dyDescent="0.25">
      <c r="B10" s="288"/>
      <c r="C10" s="8" t="s">
        <v>787</v>
      </c>
      <c r="D10" s="210"/>
      <c r="E10" s="210"/>
      <c r="F10" s="210"/>
      <c r="G10" s="210"/>
      <c r="H10" s="210"/>
      <c r="I10" s="210"/>
      <c r="J10" s="210"/>
      <c r="K10" s="210"/>
      <c r="L10" s="465"/>
      <c r="M10" s="210"/>
    </row>
    <row r="11" spans="1:13" ht="15" x14ac:dyDescent="0.2">
      <c r="B11" s="289">
        <v>101000</v>
      </c>
      <c r="C11" s="6" t="s">
        <v>788</v>
      </c>
      <c r="D11" s="202"/>
      <c r="E11" s="202"/>
      <c r="F11" s="202"/>
      <c r="G11" s="202"/>
      <c r="H11" s="202"/>
      <c r="I11" s="202"/>
      <c r="J11" s="202"/>
      <c r="K11" s="202"/>
      <c r="L11" s="210">
        <f>+'BS-NONMAJOR SP. REVENUE(63-64) '!BN8+'BS-NONMAJOR DEBT SERVICE(67-68)'!M6+'BS-NONMAJOR CAP. PROJ.(71-72)'!N6+'BS-PERMANENT FUNDS(75-76)'!H6</f>
        <v>0</v>
      </c>
      <c r="M11" s="210">
        <f>SUM(D11:L11)</f>
        <v>0</v>
      </c>
    </row>
    <row r="12" spans="1:13" ht="15" x14ac:dyDescent="0.2">
      <c r="B12" s="289">
        <v>103000</v>
      </c>
      <c r="C12" s="6" t="s">
        <v>886</v>
      </c>
      <c r="D12" s="202"/>
      <c r="E12" s="202"/>
      <c r="F12" s="202"/>
      <c r="G12" s="202"/>
      <c r="H12" s="202"/>
      <c r="I12" s="202"/>
      <c r="J12" s="202"/>
      <c r="K12" s="202"/>
      <c r="L12" s="210">
        <f>+'BS-NONMAJOR SP. REVENUE(63-64) '!BN9+'BS-NONMAJOR DEBT SERVICE(67-68)'!M7+'BS-NONMAJOR CAP. PROJ.(71-72)'!N7+'BS-NONMAJOR CAP. PROJ.(71-72)'!N7</f>
        <v>0</v>
      </c>
      <c r="M12" s="210">
        <f>SUM(D12:L12)</f>
        <v>0</v>
      </c>
    </row>
    <row r="13" spans="1:13" ht="15" x14ac:dyDescent="0.2">
      <c r="B13" s="289">
        <v>101100</v>
      </c>
      <c r="C13" s="6" t="s">
        <v>789</v>
      </c>
      <c r="D13" s="202"/>
      <c r="E13" s="202"/>
      <c r="F13" s="202"/>
      <c r="G13" s="202"/>
      <c r="H13" s="202"/>
      <c r="I13" s="202"/>
      <c r="J13" s="202"/>
      <c r="K13" s="202"/>
      <c r="L13" s="210">
        <f>+'BS-NONMAJOR SP. REVENUE(63-64) '!BN10+'BS-NONMAJOR DEBT SERVICE(67-68)'!M8+'BS-NONMAJOR CAP. PROJ.(71-72)'!N8+'BS-PERMANENT FUNDS(75-76)'!H8</f>
        <v>0</v>
      </c>
      <c r="M13" s="210">
        <f>SUM(D13:L13)</f>
        <v>0</v>
      </c>
    </row>
    <row r="14" spans="1:13" ht="15" x14ac:dyDescent="0.2">
      <c r="B14" s="289"/>
      <c r="C14" s="6" t="s">
        <v>793</v>
      </c>
      <c r="D14" s="202"/>
      <c r="E14" s="202"/>
      <c r="F14" s="202"/>
      <c r="G14" s="202"/>
      <c r="H14" s="202"/>
      <c r="I14" s="202"/>
      <c r="J14" s="202"/>
      <c r="K14" s="202"/>
      <c r="L14" s="210"/>
      <c r="M14" s="210"/>
    </row>
    <row r="15" spans="1:13" ht="15" x14ac:dyDescent="0.2">
      <c r="B15" s="289">
        <v>102200</v>
      </c>
      <c r="C15" s="6" t="s">
        <v>887</v>
      </c>
      <c r="D15" s="202"/>
      <c r="E15" s="202"/>
      <c r="F15" s="202"/>
      <c r="G15" s="202"/>
      <c r="H15" s="202"/>
      <c r="I15" s="202"/>
      <c r="J15" s="202"/>
      <c r="K15" s="202"/>
      <c r="L15" s="210">
        <f>+'BS-NONMAJOR SP. REVENUE(63-64) '!BN11+'BS-NONMAJOR DEBT SERVICE(67-68)'!M9+'BS-NONMAJOR CAP. PROJ.(71-72)'!N9+'BS-PERMANENT FUNDS(75-76)'!H9</f>
        <v>0</v>
      </c>
      <c r="M15" s="210">
        <f t="shared" ref="M15:M25" si="0">SUM(D15:L15)</f>
        <v>0</v>
      </c>
    </row>
    <row r="16" spans="1:13" ht="15" x14ac:dyDescent="0.2">
      <c r="B16" s="289">
        <v>102300</v>
      </c>
      <c r="C16" s="6" t="s">
        <v>888</v>
      </c>
      <c r="D16" s="202"/>
      <c r="E16" s="202"/>
      <c r="F16" s="202"/>
      <c r="G16" s="202"/>
      <c r="H16" s="202"/>
      <c r="I16" s="202"/>
      <c r="J16" s="202"/>
      <c r="K16" s="202"/>
      <c r="L16" s="210">
        <f>+'BS-NONMAJOR SP. REVENUE(63-64) '!BN12+'BS-NONMAJOR DEBT SERVICE(67-68)'!M10+'BS-NONMAJOR CAP. PROJ.(71-72)'!N10+'BS-PERMANENT FUNDS(75-76)'!H10</f>
        <v>0</v>
      </c>
      <c r="M16" s="210">
        <f t="shared" si="0"/>
        <v>0</v>
      </c>
    </row>
    <row r="17" spans="2:13" ht="15" x14ac:dyDescent="0.2">
      <c r="B17" s="289">
        <v>106000</v>
      </c>
      <c r="C17" s="6" t="s">
        <v>750</v>
      </c>
      <c r="D17" s="202"/>
      <c r="E17" s="202"/>
      <c r="F17" s="202"/>
      <c r="G17" s="202"/>
      <c r="H17" s="202"/>
      <c r="I17" s="202"/>
      <c r="J17" s="202"/>
      <c r="K17" s="202"/>
      <c r="L17" s="210">
        <f>+'BS-NONMAJOR SP. REVENUE(63-64) '!BN13+'BS-NONMAJOR DEBT SERVICE(67-68)'!M11+'BS-NONMAJOR CAP. PROJ.(71-72)'!N11+'BS-PERMANENT FUNDS(75-76)'!H11</f>
        <v>0</v>
      </c>
      <c r="M17" s="210">
        <f>SUM(D17:L17)</f>
        <v>0</v>
      </c>
    </row>
    <row r="18" spans="2:13" ht="30" x14ac:dyDescent="0.2">
      <c r="B18" s="289">
        <v>110000</v>
      </c>
      <c r="C18" s="456" t="s">
        <v>889</v>
      </c>
      <c r="D18" s="202"/>
      <c r="E18" s="202"/>
      <c r="F18" s="202"/>
      <c r="G18" s="202"/>
      <c r="H18" s="202"/>
      <c r="I18" s="202"/>
      <c r="J18" s="202"/>
      <c r="K18" s="202"/>
      <c r="L18" s="210">
        <f>+'BS-NONMAJOR SP. REVENUE(63-64) '!BN15+'BS-NONMAJOR SP. REVENUE(63-64) '!BN16+'BS-NONMAJOR SP. REVENUE(63-64) '!BN17+'BS-NONMAJOR SP. REVENUE(63-64) '!BN18+'BS-NONMAJOR SP. REVENUE(63-64) '!BN19+'BS-NONMAJOR SP. REVENUE(63-64) '!BN20+'BS-NONMAJOR DEBT SERVICE(67-68)'!M13+'BS-NONMAJOR DEBT SERVICE(67-68)'!M14+'BS-NONMAJOR DEBT SERVICE(67-68)'!M15+'BS-NONMAJOR DEBT SERVICE(67-68)'!M16+'BS-NONMAJOR DEBT SERVICE(67-68)'!M17+'BS-NONMAJOR DEBT SERVICE(67-68)'!M18+'BS-NONMAJOR CAP. PROJ.(71-72)'!N13+'BS-NONMAJOR CAP. PROJ.(71-72)'!N14+'BS-NONMAJOR CAP. PROJ.(71-72)'!N15+'BS-NONMAJOR CAP. PROJ.(71-72)'!N16+'BS-NONMAJOR CAP. PROJ.(71-72)'!N17+'BS-NONMAJOR CAP. PROJ.(71-72)'!N18+'BS-PERMANENT FUNDS(75-76)'!H13+'BS-PERMANENT FUNDS(75-76)'!H14+'BS-PERMANENT FUNDS(75-76)'!H15+'BS-PERMANENT FUNDS(75-76)'!H16+'BS-PERMANENT FUNDS(75-76)'!H17+'BS-PERMANENT FUNDS(75-76)'!H18</f>
        <v>0</v>
      </c>
      <c r="M18" s="210">
        <f t="shared" si="0"/>
        <v>0</v>
      </c>
    </row>
    <row r="19" spans="2:13" ht="30" x14ac:dyDescent="0.2">
      <c r="B19" s="289">
        <v>120000</v>
      </c>
      <c r="C19" s="456" t="s">
        <v>464</v>
      </c>
      <c r="D19" s="202"/>
      <c r="E19" s="202"/>
      <c r="F19" s="202"/>
      <c r="G19" s="202"/>
      <c r="H19" s="202"/>
      <c r="I19" s="202"/>
      <c r="J19" s="202"/>
      <c r="K19" s="202"/>
      <c r="L19" s="210">
        <f>+'BS-NONMAJOR SP. REVENUE(63-64) '!BN21+'BS-NONMAJOR DEBT SERVICE(67-68)'!M19+'BS-NONMAJOR CAP. PROJ.(71-72)'!N19+'BS-PERMANENT FUNDS(75-76)'!H19</f>
        <v>0</v>
      </c>
      <c r="M19" s="210">
        <f t="shared" si="0"/>
        <v>0</v>
      </c>
    </row>
    <row r="20" spans="2:13" ht="15" x14ac:dyDescent="0.2">
      <c r="B20" s="289">
        <v>127500</v>
      </c>
      <c r="C20" s="456" t="s">
        <v>2563</v>
      </c>
      <c r="D20" s="202"/>
      <c r="E20" s="202"/>
      <c r="F20" s="202"/>
      <c r="G20" s="202"/>
      <c r="H20" s="202"/>
      <c r="I20" s="202"/>
      <c r="J20" s="202"/>
      <c r="K20" s="202"/>
      <c r="L20" s="210">
        <f>'BS-NONMAJOR SP. REVENUE(63-64) '!BN22+'BS-NONMAJOR DEBT SERVICE(67-68)'!M20+'BS-NONMAJOR CAP. PROJ.(71-72)'!N20+'BS-PERMANENT FUNDS(75-76)'!H20</f>
        <v>0</v>
      </c>
      <c r="M20" s="210">
        <f t="shared" si="0"/>
        <v>0</v>
      </c>
    </row>
    <row r="21" spans="2:13" ht="15" x14ac:dyDescent="0.2">
      <c r="B21" s="289">
        <v>131000</v>
      </c>
      <c r="C21" s="6" t="s">
        <v>184</v>
      </c>
      <c r="D21" s="202"/>
      <c r="E21" s="202"/>
      <c r="F21" s="202"/>
      <c r="G21" s="202"/>
      <c r="H21" s="202"/>
      <c r="I21" s="202"/>
      <c r="J21" s="202"/>
      <c r="K21" s="202"/>
      <c r="L21" s="210">
        <f>+'BS-NONMAJOR SP. REVENUE(63-64) '!BN23+'BS-NONMAJOR DEBT SERVICE(67-68)'!M21+'BS-NONMAJOR CAP. PROJ.(71-72)'!N21+'BS-PERMANENT FUNDS(75-76)'!H21</f>
        <v>0</v>
      </c>
      <c r="M21" s="210">
        <f t="shared" si="0"/>
        <v>0</v>
      </c>
    </row>
    <row r="22" spans="2:13" ht="15" x14ac:dyDescent="0.2">
      <c r="B22" s="289">
        <v>132000</v>
      </c>
      <c r="C22" s="6" t="s">
        <v>185</v>
      </c>
      <c r="D22" s="202"/>
      <c r="E22" s="202"/>
      <c r="F22" s="202"/>
      <c r="G22" s="202"/>
      <c r="H22" s="202"/>
      <c r="I22" s="202"/>
      <c r="J22" s="202"/>
      <c r="K22" s="202"/>
      <c r="L22" s="210">
        <f>+'BS-NONMAJOR SP. REVENUE(63-64) '!BN24+'BS-NONMAJOR DEBT SERVICE(67-68)'!M22+'BS-NONMAJOR CAP. PROJ.(71-72)'!N22+'BS-PERMANENT FUNDS(75-76)'!H22</f>
        <v>0</v>
      </c>
      <c r="M22" s="210">
        <f t="shared" si="0"/>
        <v>0</v>
      </c>
    </row>
    <row r="23" spans="2:13" ht="15" x14ac:dyDescent="0.2">
      <c r="B23" s="289">
        <v>133000</v>
      </c>
      <c r="C23" s="6" t="s">
        <v>890</v>
      </c>
      <c r="D23" s="202"/>
      <c r="E23" s="230"/>
      <c r="F23" s="202"/>
      <c r="G23" s="230"/>
      <c r="H23" s="230"/>
      <c r="I23" s="230"/>
      <c r="J23" s="230"/>
      <c r="K23" s="230"/>
      <c r="L23" s="210">
        <f>+'BS-NONMAJOR SP. REVENUE(63-64) '!BN25+'BS-NONMAJOR DEBT SERVICE(67-68)'!M23+'BS-NONMAJOR CAP. PROJ.(71-72)'!N23+'BS-PERMANENT FUNDS(75-76)'!H23</f>
        <v>0</v>
      </c>
      <c r="M23" s="210">
        <f t="shared" si="0"/>
        <v>0</v>
      </c>
    </row>
    <row r="24" spans="2:13" ht="15" x14ac:dyDescent="0.2">
      <c r="B24" s="289">
        <v>140000</v>
      </c>
      <c r="C24" s="6" t="s">
        <v>148</v>
      </c>
      <c r="D24" s="202"/>
      <c r="E24" s="230"/>
      <c r="F24" s="202"/>
      <c r="G24" s="230"/>
      <c r="H24" s="230"/>
      <c r="I24" s="230"/>
      <c r="J24" s="230"/>
      <c r="K24" s="230"/>
      <c r="L24" s="210">
        <f>+'BS-NONMAJOR SP. REVENUE(63-64) '!BN26+'BS-NONMAJOR DEBT SERVICE(67-68)'!M24+'BS-NONMAJOR CAP. PROJ.(71-72)'!N24+'BS-PERMANENT FUNDS(75-76)'!H24</f>
        <v>0</v>
      </c>
      <c r="M24" s="210">
        <f t="shared" si="0"/>
        <v>0</v>
      </c>
    </row>
    <row r="25" spans="2:13" ht="15" x14ac:dyDescent="0.2">
      <c r="B25" s="289">
        <v>150000</v>
      </c>
      <c r="C25" s="6" t="s">
        <v>792</v>
      </c>
      <c r="D25" s="202"/>
      <c r="E25" s="202"/>
      <c r="F25" s="202"/>
      <c r="G25" s="202"/>
      <c r="H25" s="202"/>
      <c r="I25" s="202"/>
      <c r="J25" s="202"/>
      <c r="K25" s="202"/>
      <c r="L25" s="210">
        <f>+'BS-NONMAJOR SP. REVENUE(63-64) '!BN27+'BS-NONMAJOR DEBT SERVICE(67-68)'!M25+'BS-NONMAJOR CAP. PROJ.(71-72)'!N25+'BS-PERMANENT FUNDS(75-76)'!H25</f>
        <v>0</v>
      </c>
      <c r="M25" s="210">
        <f t="shared" si="0"/>
        <v>0</v>
      </c>
    </row>
    <row r="26" spans="2:13" ht="15.75" thickBot="1" x14ac:dyDescent="0.25">
      <c r="B26" s="289">
        <v>170000</v>
      </c>
      <c r="C26" s="6" t="s">
        <v>126</v>
      </c>
      <c r="D26" s="204"/>
      <c r="E26" s="204"/>
      <c r="F26" s="204"/>
      <c r="G26" s="204"/>
      <c r="H26" s="204"/>
      <c r="I26" s="204"/>
      <c r="J26" s="204"/>
      <c r="K26" s="204"/>
      <c r="L26" s="211">
        <f>+'BS-NONMAJOR SP. REVENUE(63-64) '!BN28+'BS-NONMAJOR DEBT SERVICE(67-68)'!M26+'BS-NONMAJOR CAP. PROJ.(71-72)'!N26+'BS-PERMANENT FUNDS(75-76)'!H26</f>
        <v>0</v>
      </c>
      <c r="M26" s="211">
        <f>SUM(D26:L26)</f>
        <v>0</v>
      </c>
    </row>
    <row r="27" spans="2:13" ht="9.75" customHeight="1" x14ac:dyDescent="0.2">
      <c r="B27" s="289"/>
      <c r="C27" s="6"/>
      <c r="D27" s="210"/>
      <c r="E27" s="210"/>
      <c r="F27" s="210"/>
      <c r="G27" s="210"/>
      <c r="H27" s="210"/>
      <c r="I27" s="210"/>
      <c r="J27" s="210"/>
      <c r="K27" s="210"/>
      <c r="L27" s="210"/>
      <c r="M27" s="210"/>
    </row>
    <row r="28" spans="2:13" ht="16.5" thickBot="1" x14ac:dyDescent="0.3">
      <c r="B28" s="289"/>
      <c r="C28" s="9" t="s">
        <v>796</v>
      </c>
      <c r="D28" s="211">
        <f t="shared" ref="D28:M28" si="1">SUM(D11:D26)</f>
        <v>0</v>
      </c>
      <c r="E28" s="211">
        <f t="shared" si="1"/>
        <v>0</v>
      </c>
      <c r="F28" s="211">
        <f t="shared" si="1"/>
        <v>0</v>
      </c>
      <c r="G28" s="211">
        <f t="shared" si="1"/>
        <v>0</v>
      </c>
      <c r="H28" s="211">
        <f t="shared" si="1"/>
        <v>0</v>
      </c>
      <c r="I28" s="211">
        <f t="shared" si="1"/>
        <v>0</v>
      </c>
      <c r="J28" s="211">
        <f t="shared" si="1"/>
        <v>0</v>
      </c>
      <c r="K28" s="211">
        <f t="shared" si="1"/>
        <v>0</v>
      </c>
      <c r="L28" s="211">
        <f t="shared" si="1"/>
        <v>0</v>
      </c>
      <c r="M28" s="211">
        <f t="shared" si="1"/>
        <v>0</v>
      </c>
    </row>
    <row r="29" spans="2:13" ht="15.75" x14ac:dyDescent="0.25">
      <c r="B29" s="289"/>
      <c r="C29" s="455" t="s">
        <v>1343</v>
      </c>
      <c r="D29" s="210"/>
      <c r="E29" s="210"/>
      <c r="F29" s="210"/>
      <c r="G29" s="210"/>
      <c r="H29" s="210"/>
      <c r="I29" s="210"/>
      <c r="J29" s="210"/>
      <c r="K29" s="210"/>
      <c r="L29" s="210"/>
      <c r="M29" s="210"/>
    </row>
    <row r="30" spans="2:13" ht="15" x14ac:dyDescent="0.2">
      <c r="B30" s="228">
        <v>190000</v>
      </c>
      <c r="C30" s="196" t="s">
        <v>1344</v>
      </c>
      <c r="D30" s="202"/>
      <c r="E30" s="202"/>
      <c r="F30" s="202"/>
      <c r="G30" s="202"/>
      <c r="H30" s="202"/>
      <c r="I30" s="202"/>
      <c r="J30" s="202"/>
      <c r="K30" s="202"/>
      <c r="L30" s="210">
        <f>'BS-NONMAJOR SP. REVENUE(63-64) '!BN32+'BS-NONMAJOR DEBT SERVICE(67-68)'!M30+'BS-NONMAJOR CAP. PROJ.(71-72)'!N30+'BS-PERMANENT FUNDS(75-76)'!H30</f>
        <v>0</v>
      </c>
      <c r="M30" s="210">
        <f>SUM(D30:L30)</f>
        <v>0</v>
      </c>
    </row>
    <row r="31" spans="2:13" ht="15.75" thickBot="1" x14ac:dyDescent="0.25">
      <c r="B31" s="228" t="s">
        <v>1392</v>
      </c>
      <c r="C31" s="196" t="s">
        <v>1353</v>
      </c>
      <c r="D31" s="204"/>
      <c r="E31" s="204"/>
      <c r="F31" s="204"/>
      <c r="G31" s="204"/>
      <c r="H31" s="204"/>
      <c r="I31" s="204"/>
      <c r="J31" s="204"/>
      <c r="K31" s="204"/>
      <c r="L31" s="210">
        <f>'BS-NONMAJOR SP. REVENUE(63-64) '!BN33+'BS-NONMAJOR DEBT SERVICE(67-68)'!M31+'BS-NONMAJOR CAP. PROJ.(71-72)'!N31+'BS-PERMANENT FUNDS(75-76)'!H31</f>
        <v>0</v>
      </c>
      <c r="M31" s="211">
        <f>SUM(D31:L31)</f>
        <v>0</v>
      </c>
    </row>
    <row r="32" spans="2:13" ht="22.5" customHeight="1" thickBot="1" x14ac:dyDescent="0.3">
      <c r="B32" s="289"/>
      <c r="C32" s="9" t="s">
        <v>1345</v>
      </c>
      <c r="D32" s="212">
        <f>SUM(D30:D31)</f>
        <v>0</v>
      </c>
      <c r="E32" s="212">
        <f t="shared" ref="E32:K32" si="2">SUM(E30:E31)</f>
        <v>0</v>
      </c>
      <c r="F32" s="212">
        <f t="shared" si="2"/>
        <v>0</v>
      </c>
      <c r="G32" s="212">
        <f t="shared" si="2"/>
        <v>0</v>
      </c>
      <c r="H32" s="212">
        <f t="shared" si="2"/>
        <v>0</v>
      </c>
      <c r="I32" s="212">
        <f t="shared" si="2"/>
        <v>0</v>
      </c>
      <c r="J32" s="212">
        <f t="shared" si="2"/>
        <v>0</v>
      </c>
      <c r="K32" s="212">
        <f t="shared" si="2"/>
        <v>0</v>
      </c>
      <c r="L32" s="212">
        <f>SUM(L30:L31)</f>
        <v>0</v>
      </c>
      <c r="M32" s="212">
        <f>SUM(M30:M31)</f>
        <v>0</v>
      </c>
    </row>
    <row r="33" spans="1:13" ht="10.5" customHeight="1" x14ac:dyDescent="0.2">
      <c r="B33" s="289"/>
      <c r="C33" s="6"/>
      <c r="D33" s="210"/>
      <c r="E33" s="210"/>
      <c r="F33" s="210"/>
      <c r="G33" s="210"/>
      <c r="H33" s="210"/>
      <c r="I33" s="210"/>
      <c r="J33" s="210"/>
      <c r="K33" s="210"/>
      <c r="L33" s="210"/>
      <c r="M33" s="210"/>
    </row>
    <row r="34" spans="1:13" ht="15.75" x14ac:dyDescent="0.25">
      <c r="B34" s="289"/>
      <c r="C34" s="8" t="s">
        <v>797</v>
      </c>
      <c r="D34" s="210"/>
      <c r="E34" s="210"/>
      <c r="F34" s="210"/>
      <c r="G34" s="210"/>
      <c r="H34" s="210"/>
      <c r="I34" s="210"/>
      <c r="J34" s="210"/>
      <c r="K34" s="210"/>
      <c r="L34" s="210"/>
      <c r="M34" s="210"/>
    </row>
    <row r="35" spans="1:13" ht="15" x14ac:dyDescent="0.2">
      <c r="B35" s="289">
        <v>201000</v>
      </c>
      <c r="C35" s="6" t="s">
        <v>727</v>
      </c>
      <c r="D35" s="202"/>
      <c r="E35" s="202"/>
      <c r="F35" s="202"/>
      <c r="G35" s="202"/>
      <c r="H35" s="202"/>
      <c r="I35" s="202"/>
      <c r="J35" s="202"/>
      <c r="K35" s="202"/>
      <c r="L35" s="210">
        <f>+'BS-NONMAJOR SP. REVENUE(63-64) '!BN37+'BS-NONMAJOR DEBT SERVICE(67-68)'!M35+'BS-NONMAJOR CAP. PROJ.(71-72)'!N35+'BS-PERMANENT FUNDS(75-76)'!H35</f>
        <v>0</v>
      </c>
      <c r="M35" s="210">
        <f t="shared" ref="M35:M45" si="3">SUM(D35:L35)</f>
        <v>0</v>
      </c>
    </row>
    <row r="36" spans="1:13" ht="15" x14ac:dyDescent="0.2">
      <c r="B36" s="289">
        <v>202100</v>
      </c>
      <c r="C36" s="6" t="s">
        <v>893</v>
      </c>
      <c r="D36" s="202"/>
      <c r="E36" s="202"/>
      <c r="F36" s="202"/>
      <c r="G36" s="202"/>
      <c r="H36" s="202"/>
      <c r="I36" s="202"/>
      <c r="J36" s="202"/>
      <c r="K36" s="202"/>
      <c r="L36" s="210">
        <f>+'BS-NONMAJOR SP. REVENUE(63-64) '!BN38+'BS-NONMAJOR DEBT SERVICE(67-68)'!M36+'BS-NONMAJOR CAP. PROJ.(71-72)'!N36+'BS-PERMANENT FUNDS(75-76)'!H36</f>
        <v>0</v>
      </c>
      <c r="M36" s="210">
        <f t="shared" si="3"/>
        <v>0</v>
      </c>
    </row>
    <row r="37" spans="1:13" ht="15" x14ac:dyDescent="0.2">
      <c r="B37" s="288">
        <v>203100</v>
      </c>
      <c r="C37" s="6" t="s">
        <v>728</v>
      </c>
      <c r="D37" s="202"/>
      <c r="E37" s="202"/>
      <c r="F37" s="202"/>
      <c r="G37" s="202"/>
      <c r="H37" s="202"/>
      <c r="I37" s="202"/>
      <c r="J37" s="202"/>
      <c r="K37" s="202"/>
      <c r="L37" s="210">
        <f>+'BS-NONMAJOR SP. REVENUE(63-64) '!BN39+'BS-NONMAJOR DEBT SERVICE(67-68)'!M37+'BS-NONMAJOR CAP. PROJ.(71-72)'!N37+'BS-PERMANENT FUNDS(75-76)'!H37</f>
        <v>0</v>
      </c>
      <c r="M37" s="210">
        <f t="shared" si="3"/>
        <v>0</v>
      </c>
    </row>
    <row r="38" spans="1:13" ht="15" x14ac:dyDescent="0.2">
      <c r="B38" s="289">
        <v>204000</v>
      </c>
      <c r="C38" s="6" t="s">
        <v>11</v>
      </c>
      <c r="D38" s="202"/>
      <c r="E38" s="202"/>
      <c r="F38" s="202"/>
      <c r="G38" s="202"/>
      <c r="H38" s="202"/>
      <c r="I38" s="202"/>
      <c r="J38" s="202"/>
      <c r="K38" s="202"/>
      <c r="L38" s="210">
        <f>+'BS-NONMAJOR SP. REVENUE(63-64) '!BN40+'BS-NONMAJOR DEBT SERVICE(67-68)'!M38+'BS-NONMAJOR CAP. PROJ.(71-72)'!N38+'BS-PERMANENT FUNDS(75-76)'!H38</f>
        <v>0</v>
      </c>
      <c r="M38" s="210">
        <f t="shared" si="3"/>
        <v>0</v>
      </c>
    </row>
    <row r="39" spans="1:13" ht="15" x14ac:dyDescent="0.2">
      <c r="A39" s="219"/>
      <c r="B39" s="289">
        <v>205200</v>
      </c>
      <c r="C39" s="6" t="s">
        <v>894</v>
      </c>
      <c r="D39" s="202"/>
      <c r="E39" s="202"/>
      <c r="F39" s="202"/>
      <c r="G39" s="202"/>
      <c r="H39" s="202"/>
      <c r="I39" s="202"/>
      <c r="J39" s="202"/>
      <c r="K39" s="202"/>
      <c r="L39" s="210">
        <f>+'BS-NONMAJOR SP. REVENUE(63-64) '!BN41+'BS-NONMAJOR DEBT SERVICE(67-68)'!M39+'BS-NONMAJOR CAP. PROJ.(71-72)'!N39+'BS-PERMANENT FUNDS(75-76)'!H39</f>
        <v>0</v>
      </c>
      <c r="M39" s="210">
        <f t="shared" si="3"/>
        <v>0</v>
      </c>
    </row>
    <row r="40" spans="1:13" ht="15" x14ac:dyDescent="0.2">
      <c r="A40" s="219"/>
      <c r="B40" s="289">
        <v>205500</v>
      </c>
      <c r="C40" s="6" t="s">
        <v>2571</v>
      </c>
      <c r="D40" s="202"/>
      <c r="E40" s="202"/>
      <c r="F40" s="202"/>
      <c r="G40" s="202"/>
      <c r="H40" s="202"/>
      <c r="I40" s="202"/>
      <c r="J40" s="202"/>
      <c r="K40" s="202"/>
      <c r="L40" s="210">
        <f>+'BS-NONMAJOR SP. REVENUE(63-64) '!BN42+'BS-NONMAJOR DEBT SERVICE(67-68)'!M40+'BS-NONMAJOR CAP. PROJ.(71-72)'!N40+'BS-PERMANENT FUNDS(75-76)'!H40</f>
        <v>0</v>
      </c>
      <c r="M40" s="210">
        <f t="shared" si="3"/>
        <v>0</v>
      </c>
    </row>
    <row r="41" spans="1:13" ht="15" x14ac:dyDescent="0.2">
      <c r="B41" s="289">
        <v>206100</v>
      </c>
      <c r="C41" s="6" t="s">
        <v>194</v>
      </c>
      <c r="D41" s="202"/>
      <c r="E41" s="202"/>
      <c r="F41" s="202"/>
      <c r="G41" s="202"/>
      <c r="H41" s="202"/>
      <c r="I41" s="202"/>
      <c r="J41" s="202"/>
      <c r="K41" s="202"/>
      <c r="L41" s="210">
        <f>+'BS-NONMAJOR SP. REVENUE(63-64) '!BN43+'BS-NONMAJOR DEBT SERVICE(67-68)'!M41+'BS-NONMAJOR CAP. PROJ.(71-72)'!N41+'BS-PERMANENT FUNDS(75-76)'!H41</f>
        <v>0</v>
      </c>
      <c r="M41" s="210">
        <f t="shared" si="3"/>
        <v>0</v>
      </c>
    </row>
    <row r="42" spans="1:13" ht="15" x14ac:dyDescent="0.2">
      <c r="B42" s="289">
        <v>211000</v>
      </c>
      <c r="C42" s="6" t="s">
        <v>187</v>
      </c>
      <c r="D42" s="202"/>
      <c r="E42" s="202"/>
      <c r="F42" s="202"/>
      <c r="G42" s="202"/>
      <c r="H42" s="202"/>
      <c r="I42" s="202"/>
      <c r="J42" s="202"/>
      <c r="K42" s="202"/>
      <c r="L42" s="210">
        <f>+'BS-NONMAJOR SP. REVENUE(63-64) '!BN44+'BS-NONMAJOR DEBT SERVICE(67-68)'!M42+'BS-NONMAJOR CAP. PROJ.(71-72)'!N42+'BS-PERMANENT FUNDS(75-76)'!H42</f>
        <v>0</v>
      </c>
      <c r="M42" s="210">
        <f t="shared" si="3"/>
        <v>0</v>
      </c>
    </row>
    <row r="43" spans="1:13" ht="15" x14ac:dyDescent="0.2">
      <c r="B43" s="289">
        <v>212000</v>
      </c>
      <c r="C43" s="6" t="s">
        <v>186</v>
      </c>
      <c r="D43" s="202"/>
      <c r="E43" s="202"/>
      <c r="F43" s="202"/>
      <c r="G43" s="202"/>
      <c r="H43" s="202"/>
      <c r="I43" s="202"/>
      <c r="J43" s="202"/>
      <c r="K43" s="202"/>
      <c r="L43" s="210">
        <f>+'BS-NONMAJOR SP. REVENUE(63-64) '!BN45+'BS-NONMAJOR DEBT SERVICE(67-68)'!M43+'BS-NONMAJOR CAP. PROJ.(71-72)'!N43+'BS-PERMANENT FUNDS(75-76)'!H43</f>
        <v>0</v>
      </c>
      <c r="M43" s="210">
        <f t="shared" si="3"/>
        <v>0</v>
      </c>
    </row>
    <row r="44" spans="1:13" ht="15" x14ac:dyDescent="0.2">
      <c r="B44" s="289">
        <v>214000</v>
      </c>
      <c r="C44" s="6" t="s">
        <v>195</v>
      </c>
      <c r="D44" s="202"/>
      <c r="E44" s="202"/>
      <c r="F44" s="202"/>
      <c r="G44" s="202"/>
      <c r="H44" s="202"/>
      <c r="I44" s="202"/>
      <c r="J44" s="202"/>
      <c r="K44" s="202"/>
      <c r="L44" s="210">
        <f>+'BS-NONMAJOR SP. REVENUE(63-64) '!BN46+'BS-NONMAJOR DEBT SERVICE(67-68)'!M44+'BS-NONMAJOR CAP. PROJ.(71-72)'!N44+'BS-PERMANENT FUNDS(75-76)'!H44</f>
        <v>0</v>
      </c>
      <c r="M44" s="210">
        <f t="shared" si="3"/>
        <v>0</v>
      </c>
    </row>
    <row r="45" spans="1:13" ht="15" x14ac:dyDescent="0.2">
      <c r="B45" s="289">
        <v>216000</v>
      </c>
      <c r="C45" s="6" t="s">
        <v>1406</v>
      </c>
      <c r="D45" s="202"/>
      <c r="E45" s="202"/>
      <c r="F45" s="202"/>
      <c r="G45" s="202"/>
      <c r="H45" s="202"/>
      <c r="I45" s="202"/>
      <c r="J45" s="202"/>
      <c r="K45" s="202"/>
      <c r="L45" s="210">
        <f>'BS-NONMAJOR SP. REVENUE(63-64) '!BN47++'BS-NONMAJOR DEBT SERVICE(67-68)'!M45+'BS-NONMAJOR CAP. PROJ.(71-72)'!N45+'BS-PERMANENT FUNDS(75-76)'!H45</f>
        <v>0</v>
      </c>
      <c r="M45" s="210">
        <f t="shared" si="3"/>
        <v>0</v>
      </c>
    </row>
    <row r="46" spans="1:13" ht="15.75" thickBot="1" x14ac:dyDescent="0.25">
      <c r="B46" s="289">
        <v>233000</v>
      </c>
      <c r="C46" s="6" t="s">
        <v>127</v>
      </c>
      <c r="D46" s="204"/>
      <c r="E46" s="204"/>
      <c r="F46" s="204"/>
      <c r="G46" s="204"/>
      <c r="H46" s="204"/>
      <c r="I46" s="204"/>
      <c r="J46" s="204"/>
      <c r="K46" s="204"/>
      <c r="L46" s="211">
        <f>+'BS-NONMAJOR SP. REVENUE(63-64) '!BN48+'BS-NONMAJOR DEBT SERVICE(67-68)'!M46+'BS-NONMAJOR CAP. PROJ.(71-72)'!N46+'BS-PERMANENT FUNDS(75-76)'!H46</f>
        <v>0</v>
      </c>
      <c r="M46" s="211">
        <f>SUM(D46:L46)</f>
        <v>0</v>
      </c>
    </row>
    <row r="47" spans="1:13" ht="9.75" customHeight="1" x14ac:dyDescent="0.2">
      <c r="B47" s="289"/>
      <c r="C47" s="6"/>
      <c r="D47" s="210"/>
      <c r="E47" s="210"/>
      <c r="F47" s="210"/>
      <c r="G47" s="210"/>
      <c r="H47" s="210"/>
      <c r="I47" s="210"/>
      <c r="J47" s="210"/>
      <c r="K47" s="210"/>
      <c r="L47" s="210"/>
      <c r="M47" s="210"/>
    </row>
    <row r="48" spans="1:13" ht="16.5" thickBot="1" x14ac:dyDescent="0.3">
      <c r="B48" s="289"/>
      <c r="C48" s="9" t="s">
        <v>801</v>
      </c>
      <c r="D48" s="211">
        <f t="shared" ref="D48:M48" si="4">SUM(D35:D46)</f>
        <v>0</v>
      </c>
      <c r="E48" s="211">
        <f t="shared" si="4"/>
        <v>0</v>
      </c>
      <c r="F48" s="211">
        <f t="shared" si="4"/>
        <v>0</v>
      </c>
      <c r="G48" s="211">
        <f t="shared" si="4"/>
        <v>0</v>
      </c>
      <c r="H48" s="211">
        <f t="shared" si="4"/>
        <v>0</v>
      </c>
      <c r="I48" s="211">
        <f t="shared" si="4"/>
        <v>0</v>
      </c>
      <c r="J48" s="211">
        <f t="shared" si="4"/>
        <v>0</v>
      </c>
      <c r="K48" s="211">
        <f t="shared" si="4"/>
        <v>0</v>
      </c>
      <c r="L48" s="211">
        <f t="shared" si="4"/>
        <v>0</v>
      </c>
      <c r="M48" s="211">
        <f t="shared" si="4"/>
        <v>0</v>
      </c>
    </row>
    <row r="49" spans="2:13" ht="23.25" customHeight="1" x14ac:dyDescent="0.25">
      <c r="B49" s="289"/>
      <c r="C49" s="455" t="s">
        <v>1346</v>
      </c>
      <c r="D49" s="210"/>
      <c r="E49" s="210"/>
      <c r="F49" s="210"/>
      <c r="G49" s="210"/>
      <c r="H49" s="210"/>
      <c r="I49" s="210"/>
      <c r="J49" s="210"/>
      <c r="K49" s="210"/>
      <c r="L49" s="210"/>
      <c r="M49" s="210"/>
    </row>
    <row r="50" spans="2:13" ht="15" x14ac:dyDescent="0.2">
      <c r="B50" s="228">
        <v>220000</v>
      </c>
      <c r="C50" s="196" t="s">
        <v>1348</v>
      </c>
      <c r="D50" s="202"/>
      <c r="E50" s="202"/>
      <c r="F50" s="202"/>
      <c r="G50" s="202"/>
      <c r="H50" s="202"/>
      <c r="I50" s="202"/>
      <c r="J50" s="202"/>
      <c r="K50" s="202"/>
      <c r="L50" s="210">
        <f>'BS-NONMAJOR SP. REVENUE(63-64) '!BN52+'BS-NONMAJOR DEBT SERVICE(67-68)'!M50+'BS-NONMAJOR CAP. PROJ.(71-72)'!N50+'BS-PERMANENT FUNDS(75-76)'!H50</f>
        <v>0</v>
      </c>
      <c r="M50" s="210">
        <f>SUM(D50:L50)</f>
        <v>0</v>
      </c>
    </row>
    <row r="51" spans="2:13" ht="15.75" thickBot="1" x14ac:dyDescent="0.25">
      <c r="B51" s="228">
        <v>223000</v>
      </c>
      <c r="C51" s="196" t="s">
        <v>1347</v>
      </c>
      <c r="D51" s="204"/>
      <c r="E51" s="204"/>
      <c r="F51" s="204"/>
      <c r="G51" s="204"/>
      <c r="H51" s="204"/>
      <c r="I51" s="204"/>
      <c r="J51" s="204"/>
      <c r="K51" s="204"/>
      <c r="L51" s="210">
        <f>'BS-NONMAJOR SP. REVENUE(63-64) '!BN53+'BS-NONMAJOR DEBT SERVICE(67-68)'!M51+'BS-NONMAJOR CAP. PROJ.(71-72)'!N51+'BS-PERMANENT FUNDS(75-76)'!H51</f>
        <v>0</v>
      </c>
      <c r="M51" s="211">
        <f>SUM(D51:L51)</f>
        <v>0</v>
      </c>
    </row>
    <row r="52" spans="2:13" ht="21" customHeight="1" thickBot="1" x14ac:dyDescent="0.3">
      <c r="B52" s="289"/>
      <c r="C52" s="9" t="s">
        <v>1349</v>
      </c>
      <c r="D52" s="212">
        <f>SUM(D50:D51)</f>
        <v>0</v>
      </c>
      <c r="E52" s="212">
        <f t="shared" ref="E52:M52" si="5">SUM(E50:E51)</f>
        <v>0</v>
      </c>
      <c r="F52" s="212">
        <f t="shared" si="5"/>
        <v>0</v>
      </c>
      <c r="G52" s="212">
        <f t="shared" si="5"/>
        <v>0</v>
      </c>
      <c r="H52" s="212">
        <f t="shared" si="5"/>
        <v>0</v>
      </c>
      <c r="I52" s="212">
        <f t="shared" si="5"/>
        <v>0</v>
      </c>
      <c r="J52" s="212">
        <f t="shared" si="5"/>
        <v>0</v>
      </c>
      <c r="K52" s="212">
        <f t="shared" si="5"/>
        <v>0</v>
      </c>
      <c r="L52" s="212">
        <f t="shared" si="5"/>
        <v>0</v>
      </c>
      <c r="M52" s="212">
        <f t="shared" si="5"/>
        <v>0</v>
      </c>
    </row>
    <row r="53" spans="2:13" ht="10.5" customHeight="1" x14ac:dyDescent="0.25">
      <c r="B53" s="289"/>
      <c r="C53" s="9"/>
      <c r="D53" s="210"/>
      <c r="E53" s="210"/>
      <c r="F53" s="210"/>
      <c r="G53" s="210"/>
      <c r="H53" s="210"/>
      <c r="I53" s="210"/>
      <c r="J53" s="210"/>
      <c r="K53" s="210"/>
      <c r="L53" s="210"/>
      <c r="M53" s="210"/>
    </row>
    <row r="54" spans="2:13" ht="15.75" x14ac:dyDescent="0.25">
      <c r="B54" s="289"/>
      <c r="C54" s="8" t="s">
        <v>1091</v>
      </c>
      <c r="D54" s="210"/>
      <c r="E54" s="210"/>
      <c r="F54" s="210"/>
      <c r="G54" s="210"/>
      <c r="H54" s="210"/>
      <c r="I54" s="210"/>
      <c r="J54" s="210"/>
      <c r="K54" s="210"/>
      <c r="L54" s="210"/>
      <c r="M54" s="210"/>
    </row>
    <row r="55" spans="2:13" ht="15" x14ac:dyDescent="0.2">
      <c r="B55" s="229">
        <v>250100</v>
      </c>
      <c r="C55" s="196" t="s">
        <v>1089</v>
      </c>
      <c r="D55" s="202"/>
      <c r="E55" s="202"/>
      <c r="F55" s="202"/>
      <c r="G55" s="202"/>
      <c r="H55" s="202"/>
      <c r="I55" s="202"/>
      <c r="J55" s="202"/>
      <c r="K55" s="202"/>
      <c r="L55" s="210">
        <f>'BS-NONMAJOR SP. REVENUE(63-64) '!BN57+'BS-NONMAJOR DEBT SERVICE(67-68)'!M55+'BS-NONMAJOR CAP. PROJ.(71-72)'!N55+'BS-PERMANENT FUNDS(75-76)'!H55-L56</f>
        <v>0</v>
      </c>
      <c r="M55" s="210">
        <f>SUM(D55:L55)</f>
        <v>0</v>
      </c>
    </row>
    <row r="56" spans="2:13" ht="15" x14ac:dyDescent="0.2">
      <c r="B56" s="229"/>
      <c r="C56" s="196" t="s">
        <v>1096</v>
      </c>
      <c r="D56" s="202"/>
      <c r="E56" s="202"/>
      <c r="F56" s="202"/>
      <c r="G56" s="202"/>
      <c r="H56" s="202"/>
      <c r="I56" s="202"/>
      <c r="J56" s="202"/>
      <c r="K56" s="202"/>
      <c r="L56" s="202"/>
      <c r="M56" s="210">
        <f t="shared" ref="M56:M73" si="6">SUM(D56:L56)</f>
        <v>0</v>
      </c>
    </row>
    <row r="57" spans="2:13" ht="15" x14ac:dyDescent="0.2">
      <c r="B57" s="229">
        <v>250200</v>
      </c>
      <c r="C57" s="196" t="s">
        <v>1090</v>
      </c>
      <c r="D57" s="202"/>
      <c r="E57" s="202"/>
      <c r="F57" s="202"/>
      <c r="G57" s="202"/>
      <c r="H57" s="202"/>
      <c r="I57" s="202"/>
      <c r="J57" s="202"/>
      <c r="K57" s="202"/>
      <c r="L57" s="210">
        <f>'BS-NONMAJOR SP. REVENUE(63-64) '!BN58+'BS-NONMAJOR DEBT SERVICE(67-68)'!M56+'BS-NONMAJOR CAP. PROJ.(71-72)'!N56+'BS-PERMANENT FUNDS(75-76)'!H56-L58-L59-L60-L61-L62</f>
        <v>0</v>
      </c>
      <c r="M57" s="210">
        <f t="shared" si="6"/>
        <v>0</v>
      </c>
    </row>
    <row r="58" spans="2:13" ht="15" x14ac:dyDescent="0.2">
      <c r="B58" s="229"/>
      <c r="C58" s="196" t="s">
        <v>1097</v>
      </c>
      <c r="D58" s="202"/>
      <c r="E58" s="202"/>
      <c r="F58" s="202"/>
      <c r="G58" s="202"/>
      <c r="H58" s="202"/>
      <c r="I58" s="202"/>
      <c r="J58" s="202"/>
      <c r="K58" s="202"/>
      <c r="L58" s="202"/>
      <c r="M58" s="210">
        <f t="shared" si="6"/>
        <v>0</v>
      </c>
    </row>
    <row r="59" spans="2:13" ht="15" x14ac:dyDescent="0.2">
      <c r="B59" s="229"/>
      <c r="C59" s="196" t="s">
        <v>840</v>
      </c>
      <c r="D59" s="202"/>
      <c r="E59" s="202"/>
      <c r="F59" s="202"/>
      <c r="G59" s="202"/>
      <c r="H59" s="202"/>
      <c r="I59" s="202"/>
      <c r="J59" s="202"/>
      <c r="K59" s="202"/>
      <c r="L59" s="202"/>
      <c r="M59" s="210">
        <f t="shared" si="6"/>
        <v>0</v>
      </c>
    </row>
    <row r="60" spans="2:13" ht="15" x14ac:dyDescent="0.2">
      <c r="B60" s="229"/>
      <c r="C60" s="196" t="s">
        <v>839</v>
      </c>
      <c r="D60" s="202"/>
      <c r="E60" s="202"/>
      <c r="F60" s="202"/>
      <c r="G60" s="202"/>
      <c r="H60" s="202"/>
      <c r="I60" s="202"/>
      <c r="J60" s="202"/>
      <c r="K60" s="202"/>
      <c r="L60" s="202"/>
      <c r="M60" s="210">
        <f t="shared" si="6"/>
        <v>0</v>
      </c>
    </row>
    <row r="61" spans="2:13" ht="15" x14ac:dyDescent="0.2">
      <c r="B61" s="229"/>
      <c r="C61" s="196" t="s">
        <v>1098</v>
      </c>
      <c r="D61" s="202"/>
      <c r="E61" s="202"/>
      <c r="F61" s="202"/>
      <c r="G61" s="202"/>
      <c r="H61" s="202"/>
      <c r="I61" s="202"/>
      <c r="J61" s="202"/>
      <c r="K61" s="202"/>
      <c r="L61" s="202"/>
      <c r="M61" s="210">
        <f t="shared" si="6"/>
        <v>0</v>
      </c>
    </row>
    <row r="62" spans="2:13" ht="15" x14ac:dyDescent="0.2">
      <c r="B62" s="229"/>
      <c r="C62" s="196" t="s">
        <v>2585</v>
      </c>
      <c r="D62" s="202"/>
      <c r="E62" s="202"/>
      <c r="F62" s="202"/>
      <c r="G62" s="202"/>
      <c r="H62" s="202"/>
      <c r="I62" s="202"/>
      <c r="J62" s="202"/>
      <c r="K62" s="202"/>
      <c r="L62" s="202"/>
      <c r="M62" s="210">
        <f t="shared" si="6"/>
        <v>0</v>
      </c>
    </row>
    <row r="63" spans="2:13" ht="15" x14ac:dyDescent="0.2">
      <c r="B63" s="229">
        <v>260100</v>
      </c>
      <c r="C63" s="196" t="s">
        <v>1088</v>
      </c>
      <c r="D63" s="202"/>
      <c r="E63" s="202"/>
      <c r="F63" s="202"/>
      <c r="G63" s="202"/>
      <c r="H63" s="202"/>
      <c r="I63" s="202"/>
      <c r="J63" s="202"/>
      <c r="K63" s="202"/>
      <c r="L63" s="210">
        <f>'BS-NONMAJOR SP. REVENUE(63-64) '!BN59+'BS-NONMAJOR DEBT SERVICE(67-68)'!M57+'BS-NONMAJOR CAP. PROJ.(71-72)'!N57+'BS-PERMANENT FUNDS(75-76)'!H57-L64-L65-L66-L67-L68</f>
        <v>0</v>
      </c>
      <c r="M63" s="210">
        <f t="shared" si="6"/>
        <v>0</v>
      </c>
    </row>
    <row r="64" spans="2:13" ht="15" x14ac:dyDescent="0.2">
      <c r="B64" s="229"/>
      <c r="C64" s="196" t="s">
        <v>1097</v>
      </c>
      <c r="D64" s="202"/>
      <c r="E64" s="226"/>
      <c r="F64" s="202"/>
      <c r="G64" s="202"/>
      <c r="H64" s="202"/>
      <c r="I64" s="202"/>
      <c r="J64" s="202"/>
      <c r="K64" s="202"/>
      <c r="L64" s="202"/>
      <c r="M64" s="210">
        <f>SUM(D64:L64)</f>
        <v>0</v>
      </c>
    </row>
    <row r="65" spans="1:13" ht="15" x14ac:dyDescent="0.2">
      <c r="B65" s="229"/>
      <c r="C65" s="196" t="s">
        <v>840</v>
      </c>
      <c r="D65" s="202"/>
      <c r="E65" s="202"/>
      <c r="F65" s="202"/>
      <c r="G65" s="202"/>
      <c r="H65" s="202"/>
      <c r="I65" s="202"/>
      <c r="J65" s="202"/>
      <c r="K65" s="202"/>
      <c r="L65" s="202"/>
      <c r="M65" s="210">
        <f t="shared" si="6"/>
        <v>0</v>
      </c>
    </row>
    <row r="66" spans="1:13" ht="15" x14ac:dyDescent="0.2">
      <c r="B66" s="229"/>
      <c r="C66" s="196" t="s">
        <v>839</v>
      </c>
      <c r="D66" s="202"/>
      <c r="E66" s="202"/>
      <c r="F66" s="202"/>
      <c r="G66" s="202"/>
      <c r="H66" s="202"/>
      <c r="I66" s="202"/>
      <c r="J66" s="202"/>
      <c r="K66" s="202"/>
      <c r="L66" s="202"/>
      <c r="M66" s="210">
        <f t="shared" si="6"/>
        <v>0</v>
      </c>
    </row>
    <row r="67" spans="1:13" ht="15" x14ac:dyDescent="0.2">
      <c r="B67" s="229"/>
      <c r="C67" s="196" t="s">
        <v>1098</v>
      </c>
      <c r="D67" s="202"/>
      <c r="E67" s="202"/>
      <c r="F67" s="202"/>
      <c r="G67" s="202"/>
      <c r="H67" s="202"/>
      <c r="I67" s="202"/>
      <c r="J67" s="202"/>
      <c r="K67" s="202"/>
      <c r="L67" s="202"/>
      <c r="M67" s="210">
        <f t="shared" si="6"/>
        <v>0</v>
      </c>
    </row>
    <row r="68" spans="1:13" ht="15" x14ac:dyDescent="0.2">
      <c r="B68" s="229"/>
      <c r="C68" s="196" t="s">
        <v>2585</v>
      </c>
      <c r="D68" s="202"/>
      <c r="E68" s="202"/>
      <c r="F68" s="202"/>
      <c r="G68" s="202"/>
      <c r="H68" s="202"/>
      <c r="I68" s="202"/>
      <c r="J68" s="202"/>
      <c r="K68" s="202"/>
      <c r="L68" s="202"/>
      <c r="M68" s="210">
        <f t="shared" si="6"/>
        <v>0</v>
      </c>
    </row>
    <row r="69" spans="1:13" ht="15" x14ac:dyDescent="0.2">
      <c r="A69" s="267"/>
      <c r="B69" s="229">
        <v>260200</v>
      </c>
      <c r="C69" s="196" t="s">
        <v>1087</v>
      </c>
      <c r="D69" s="202"/>
      <c r="E69" s="202"/>
      <c r="F69" s="202"/>
      <c r="G69" s="202"/>
      <c r="H69" s="202"/>
      <c r="I69" s="202"/>
      <c r="J69" s="202"/>
      <c r="K69" s="202"/>
      <c r="L69" s="210">
        <f>'BS-NONMAJOR SP. REVENUE(63-64) '!BN60+'BS-NONMAJOR DEBT SERVICE(67-68)'!M58+'BS-NONMAJOR CAP. PROJ.(71-72)'!N58+'BS-PERMANENT FUNDS(75-76)'!H58-L70-L71-L72</f>
        <v>0</v>
      </c>
      <c r="M69" s="210">
        <f t="shared" si="6"/>
        <v>0</v>
      </c>
    </row>
    <row r="70" spans="1:13" ht="15" x14ac:dyDescent="0.2">
      <c r="A70" s="267"/>
      <c r="B70" s="229"/>
      <c r="C70" s="196"/>
      <c r="D70" s="202"/>
      <c r="E70" s="202"/>
      <c r="F70" s="202"/>
      <c r="G70" s="202"/>
      <c r="H70" s="202"/>
      <c r="I70" s="202"/>
      <c r="J70" s="202"/>
      <c r="K70" s="202"/>
      <c r="L70" s="202"/>
      <c r="M70" s="210">
        <f t="shared" si="6"/>
        <v>0</v>
      </c>
    </row>
    <row r="71" spans="1:13" ht="15" x14ac:dyDescent="0.2">
      <c r="B71" s="229"/>
      <c r="C71" s="196"/>
      <c r="D71" s="202"/>
      <c r="E71" s="202"/>
      <c r="F71" s="202"/>
      <c r="G71" s="202"/>
      <c r="H71" s="202"/>
      <c r="I71" s="202"/>
      <c r="J71" s="202"/>
      <c r="K71" s="202"/>
      <c r="L71" s="202"/>
      <c r="M71" s="210">
        <f t="shared" si="6"/>
        <v>0</v>
      </c>
    </row>
    <row r="72" spans="1:13" ht="15" x14ac:dyDescent="0.2">
      <c r="B72" s="229"/>
      <c r="C72" s="196"/>
      <c r="D72" s="202"/>
      <c r="E72" s="202"/>
      <c r="F72" s="202"/>
      <c r="G72" s="202"/>
      <c r="H72" s="202"/>
      <c r="I72" s="202"/>
      <c r="J72" s="202"/>
      <c r="K72" s="202"/>
      <c r="L72" s="202"/>
      <c r="M72" s="210">
        <f t="shared" si="6"/>
        <v>0</v>
      </c>
    </row>
    <row r="73" spans="1:13" ht="15.75" thickBot="1" x14ac:dyDescent="0.25">
      <c r="B73" s="289">
        <v>271000</v>
      </c>
      <c r="C73" s="6" t="s">
        <v>1095</v>
      </c>
      <c r="D73" s="211">
        <f>D28+D32-D48-D52-D55-D56-D57-D58-D59-D60-D61-D62-D63-D64-D65-D66-D67-D68-D69-D70-D71-D72</f>
        <v>0</v>
      </c>
      <c r="E73" s="211">
        <f t="shared" ref="E73:K73" si="7">E28+E32-E48-E52-E55-E56-E57-E58-E59-E60-E61-E62-E63-E64-E65-E66-E67-E68-E69-E70-E71-E72</f>
        <v>0</v>
      </c>
      <c r="F73" s="211">
        <f t="shared" si="7"/>
        <v>0</v>
      </c>
      <c r="G73" s="211">
        <f t="shared" si="7"/>
        <v>0</v>
      </c>
      <c r="H73" s="211">
        <f t="shared" si="7"/>
        <v>0</v>
      </c>
      <c r="I73" s="211">
        <f t="shared" si="7"/>
        <v>0</v>
      </c>
      <c r="J73" s="211">
        <f t="shared" si="7"/>
        <v>0</v>
      </c>
      <c r="K73" s="211">
        <f t="shared" si="7"/>
        <v>0</v>
      </c>
      <c r="L73" s="211">
        <f>'BS-NONMAJOR SP. REVENUE(63-64) '!BN61+'BS-NONMAJOR DEBT SERVICE(67-68)'!M59+'BS-NONMAJOR CAP. PROJ.(71-72)'!N59+'BS-PERMANENT FUNDS(75-76)'!H59</f>
        <v>0</v>
      </c>
      <c r="M73" s="210">
        <f t="shared" si="6"/>
        <v>0</v>
      </c>
    </row>
    <row r="74" spans="1:13" ht="16.5" thickBot="1" x14ac:dyDescent="0.3">
      <c r="B74" s="288"/>
      <c r="C74" s="9" t="s">
        <v>1388</v>
      </c>
      <c r="D74" s="211">
        <f>SUM(D55:D73)</f>
        <v>0</v>
      </c>
      <c r="E74" s="211">
        <f t="shared" ref="E74:K74" si="8">SUM(E55:E73)</f>
        <v>0</v>
      </c>
      <c r="F74" s="211">
        <f t="shared" si="8"/>
        <v>0</v>
      </c>
      <c r="G74" s="211">
        <f t="shared" si="8"/>
        <v>0</v>
      </c>
      <c r="H74" s="211">
        <f t="shared" si="8"/>
        <v>0</v>
      </c>
      <c r="I74" s="211">
        <f t="shared" si="8"/>
        <v>0</v>
      </c>
      <c r="J74" s="211">
        <f t="shared" si="8"/>
        <v>0</v>
      </c>
      <c r="K74" s="211">
        <f t="shared" si="8"/>
        <v>0</v>
      </c>
      <c r="L74" s="211">
        <f>SUM(L55:L73)</f>
        <v>0</v>
      </c>
      <c r="M74" s="232">
        <f>SUM(M55:M73)</f>
        <v>0</v>
      </c>
    </row>
    <row r="75" spans="1:13" ht="32.25" thickBot="1" x14ac:dyDescent="0.3">
      <c r="B75" s="288"/>
      <c r="C75" s="457" t="s">
        <v>1389</v>
      </c>
      <c r="D75" s="213">
        <f>+D48+D74+D52</f>
        <v>0</v>
      </c>
      <c r="E75" s="213">
        <f t="shared" ref="E75:L75" si="9">+E48+E74+E52</f>
        <v>0</v>
      </c>
      <c r="F75" s="213">
        <f t="shared" si="9"/>
        <v>0</v>
      </c>
      <c r="G75" s="213">
        <f t="shared" si="9"/>
        <v>0</v>
      </c>
      <c r="H75" s="213">
        <f t="shared" si="9"/>
        <v>0</v>
      </c>
      <c r="I75" s="213">
        <f t="shared" si="9"/>
        <v>0</v>
      </c>
      <c r="J75" s="213">
        <f t="shared" si="9"/>
        <v>0</v>
      </c>
      <c r="K75" s="213">
        <f t="shared" si="9"/>
        <v>0</v>
      </c>
      <c r="L75" s="213">
        <f t="shared" si="9"/>
        <v>0</v>
      </c>
      <c r="M75" s="210"/>
    </row>
    <row r="76" spans="1:13" ht="13.5" thickTop="1" x14ac:dyDescent="0.2">
      <c r="C76" s="359" t="s">
        <v>1082</v>
      </c>
      <c r="D76" s="360">
        <f>D74-'GOVERMENTAL FUNDS-OPERATING(16)'!D60</f>
        <v>0</v>
      </c>
      <c r="E76" s="360">
        <f>E74-'GOVERMENTAL FUNDS-OPERATING(16)'!E60</f>
        <v>0</v>
      </c>
      <c r="F76" s="360">
        <f>F74-'GOVERMENTAL FUNDS-OPERATING(16)'!F60</f>
        <v>0</v>
      </c>
      <c r="G76" s="360">
        <f>G74-'GOVERMENTAL FUNDS-OPERATING(16)'!G60</f>
        <v>0</v>
      </c>
      <c r="H76" s="360">
        <f>H74-'GOVERMENTAL FUNDS-OPERATING(16)'!H60</f>
        <v>0</v>
      </c>
      <c r="I76" s="360">
        <f>I74-'GOVERMENTAL FUNDS-OPERATING(16)'!I60</f>
        <v>0</v>
      </c>
      <c r="J76" s="360">
        <f>J74-'GOVERMENTAL FUNDS-OPERATING(16)'!J60</f>
        <v>0</v>
      </c>
      <c r="K76" s="360">
        <f>K74-'GOVERMENTAL FUNDS-OPERATING(16)'!K60</f>
        <v>0</v>
      </c>
      <c r="L76" s="360">
        <f>L74-'GOVERMENTAL FUNDS-OPERATING(16)'!L60</f>
        <v>0</v>
      </c>
      <c r="M76"/>
    </row>
    <row r="77" spans="1:13" ht="15" x14ac:dyDescent="0.2">
      <c r="C77" s="196" t="s">
        <v>802</v>
      </c>
      <c r="G77" s="196"/>
      <c r="L77"/>
      <c r="M77" s="210"/>
    </row>
    <row r="78" spans="1:13" ht="15" x14ac:dyDescent="0.2">
      <c r="C78" s="196" t="s">
        <v>1277</v>
      </c>
      <c r="G78" s="196"/>
      <c r="L78"/>
      <c r="M78" s="210"/>
    </row>
    <row r="79" spans="1:13" ht="15" x14ac:dyDescent="0.2">
      <c r="C79" s="196" t="s">
        <v>803</v>
      </c>
      <c r="G79" s="196"/>
      <c r="L79"/>
      <c r="M79" s="210"/>
    </row>
    <row r="80" spans="1:13" ht="15.75" thickBot="1" x14ac:dyDescent="0.25">
      <c r="C80" s="196" t="s">
        <v>804</v>
      </c>
      <c r="G80" s="196"/>
      <c r="L80"/>
      <c r="M80" s="211">
        <f>+'BS Conversion'!H25+'BS Conversion'!I25</f>
        <v>0</v>
      </c>
    </row>
    <row r="81" spans="3:13" ht="15" customHeight="1" x14ac:dyDescent="0.2">
      <c r="C81" s="1352" t="s">
        <v>2690</v>
      </c>
      <c r="D81" s="1352"/>
      <c r="E81" s="1352"/>
      <c r="G81" s="196"/>
      <c r="L81"/>
      <c r="M81" s="210"/>
    </row>
    <row r="82" spans="3:13" ht="17.25" customHeight="1" thickBot="1" x14ac:dyDescent="0.25">
      <c r="C82" s="1353" t="s">
        <v>2670</v>
      </c>
      <c r="D82" s="1353"/>
      <c r="E82" s="1353"/>
      <c r="G82" s="196"/>
      <c r="L82"/>
      <c r="M82" s="211">
        <f>'BS Conversion'!H26+'BS Conversion'!I26</f>
        <v>0</v>
      </c>
    </row>
    <row r="83" spans="3:13" ht="15" x14ac:dyDescent="0.2">
      <c r="C83" s="196" t="s">
        <v>805</v>
      </c>
      <c r="G83" s="196"/>
      <c r="L83"/>
      <c r="M83" s="210"/>
    </row>
    <row r="84" spans="3:13" ht="15.75" thickBot="1" x14ac:dyDescent="0.25">
      <c r="C84" s="196" t="s">
        <v>1501</v>
      </c>
      <c r="G84" s="196"/>
      <c r="L84"/>
      <c r="M84" s="211">
        <f>M52-'BS Conversion'!E54-'BS Conversion'!E55+'BS Conversion'!D76-'BS Conversion'!M57</f>
        <v>0</v>
      </c>
    </row>
    <row r="85" spans="3:13" ht="15" x14ac:dyDescent="0.2">
      <c r="C85" s="196" t="s">
        <v>843</v>
      </c>
      <c r="G85" s="196"/>
      <c r="L85"/>
      <c r="M85" s="210"/>
    </row>
    <row r="86" spans="3:13" ht="15" x14ac:dyDescent="0.2">
      <c r="C86" s="196" t="s">
        <v>844</v>
      </c>
      <c r="G86" s="196"/>
      <c r="L86"/>
      <c r="M86" s="210"/>
    </row>
    <row r="87" spans="3:13" ht="15" x14ac:dyDescent="0.2">
      <c r="C87" s="196" t="s">
        <v>845</v>
      </c>
      <c r="G87" s="196"/>
      <c r="L87"/>
      <c r="M87" s="210"/>
    </row>
    <row r="88" spans="3:13" ht="15" x14ac:dyDescent="0.2">
      <c r="C88" s="196" t="s">
        <v>1278</v>
      </c>
      <c r="G88" s="196"/>
      <c r="L88"/>
      <c r="M88" s="210"/>
    </row>
    <row r="89" spans="3:13" ht="15.75" thickBot="1" x14ac:dyDescent="0.25">
      <c r="C89" s="196" t="s">
        <v>78</v>
      </c>
      <c r="G89" s="196"/>
      <c r="L89" s="211">
        <f>+'NET POSITION-PROPRIETARY(18)'!J23</f>
        <v>0</v>
      </c>
      <c r="M89" s="210"/>
    </row>
    <row r="90" spans="3:13" ht="15.75" thickBot="1" x14ac:dyDescent="0.25">
      <c r="C90" s="196" t="s">
        <v>37</v>
      </c>
      <c r="G90" s="196"/>
      <c r="L90" s="211">
        <f>+'NET POSITION-PROPRIETARY(18)'!J56</f>
        <v>0</v>
      </c>
      <c r="M90" s="210"/>
    </row>
    <row r="91" spans="3:13" ht="15.75" thickBot="1" x14ac:dyDescent="0.25">
      <c r="C91" s="196" t="s">
        <v>636</v>
      </c>
      <c r="G91" s="196"/>
      <c r="L91" s="212">
        <f>-'NET POSITION-PROPRIETARY(18)'!I102</f>
        <v>0</v>
      </c>
      <c r="M91" s="211">
        <f>+L89-L90+L91</f>
        <v>0</v>
      </c>
    </row>
    <row r="92" spans="3:13" ht="9.75" customHeight="1" x14ac:dyDescent="0.2">
      <c r="C92" s="196"/>
      <c r="G92" s="196"/>
      <c r="L92"/>
      <c r="M92" s="210"/>
    </row>
    <row r="93" spans="3:13" ht="15" x14ac:dyDescent="0.2">
      <c r="C93" s="196" t="s">
        <v>912</v>
      </c>
      <c r="G93" s="196"/>
      <c r="L93"/>
      <c r="M93" s="210"/>
    </row>
    <row r="94" spans="3:13" ht="15.75" thickBot="1" x14ac:dyDescent="0.25">
      <c r="C94" s="196" t="s">
        <v>152</v>
      </c>
      <c r="G94" s="196"/>
      <c r="L94"/>
      <c r="M94" s="211">
        <f>-'BS Conversion'!F49-'BS Conversion'!G49-'BS Conversion'!G50-'BS Conversion'!G51+'BS Conversion'!E29+'BS Conversion'!E30</f>
        <v>0</v>
      </c>
    </row>
    <row r="95" spans="3:13" ht="9.75" customHeight="1" x14ac:dyDescent="0.2">
      <c r="L95"/>
      <c r="M95" s="210"/>
    </row>
    <row r="96" spans="3:13" ht="16.5" thickBot="1" x14ac:dyDescent="0.3">
      <c r="D96" s="201"/>
      <c r="E96" s="450" t="s">
        <v>1276</v>
      </c>
      <c r="H96" s="201"/>
      <c r="I96" s="201"/>
      <c r="L96"/>
      <c r="M96" s="227">
        <f>+M74+M80+M84+M91+M94+M82</f>
        <v>0</v>
      </c>
    </row>
    <row r="97" spans="4:13" ht="13.5" thickTop="1" x14ac:dyDescent="0.2"/>
    <row r="98" spans="4:13" ht="15.75" x14ac:dyDescent="0.25">
      <c r="D98" s="230"/>
      <c r="G98" s="225" t="s">
        <v>1019</v>
      </c>
      <c r="M98" s="230">
        <f>M96-'GW-STATEMENT OF ACTIVITIES(14)'!I63</f>
        <v>0</v>
      </c>
    </row>
  </sheetData>
  <sheetProtection algorithmName="SHA-512" hashValue="VrlNabVW3uXMijOWTVKaEXH5JiSlNc4v9cV9zb+qv7/x2GlHPM3nzdeSJ4DeIoPDKbchSwayvCCErfvTPlrJ0w==" saltValue="9dfUsvuVX4g1Ta+aFpCuAw==" spinCount="100000" sheet="1" formatCells="0" formatColumns="0" formatRows="0"/>
  <customSheetViews>
    <customSheetView guid="{FC3B3501-CA52-40D7-B049-0E027A15B235}" scale="90" fitToPage="1">
      <pane xSplit="3" ySplit="10" topLeftCell="D71" activePane="bottomRight" state="frozen"/>
      <selection pane="bottomRight" activeCell="E97" sqref="E97"/>
      <pageMargins left="0.25" right="0.25" top="0" bottom="0" header="0.25" footer="0.19"/>
      <printOptions horizontalCentered="1" verticalCentered="1" gridLines="1"/>
      <pageSetup scale="47" orientation="portrait" r:id="rId1"/>
      <headerFooter alignWithMargins="0"/>
    </customSheetView>
  </customSheetViews>
  <mergeCells count="10">
    <mergeCell ref="C81:E81"/>
    <mergeCell ref="C82:E82"/>
    <mergeCell ref="K8:K9"/>
    <mergeCell ref="D8:D9"/>
    <mergeCell ref="E8:E9"/>
    <mergeCell ref="F8:F9"/>
    <mergeCell ref="G8:G9"/>
    <mergeCell ref="H8:H9"/>
    <mergeCell ref="I8:I9"/>
    <mergeCell ref="J8:J9"/>
  </mergeCells>
  <phoneticPr fontId="0" type="noConversion"/>
  <printOptions horizontalCentered="1" verticalCentered="1" gridLines="1"/>
  <pageMargins left="0.25" right="0.25" top="0" bottom="0" header="0.25" footer="0.19"/>
  <pageSetup scale="47" orientation="portrait" r:id="rId2"/>
  <headerFooter alignWithMargins="0"/>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S62"/>
  <sheetViews>
    <sheetView workbookViewId="0">
      <pane xSplit="3" ySplit="10" topLeftCell="D44" activePane="bottomRight" state="frozen"/>
      <selection pane="topRight" activeCell="D1" sqref="D1"/>
      <selection pane="bottomLeft" activeCell="A11" sqref="A11"/>
      <selection pane="bottomRight" activeCell="M53" sqref="M53"/>
    </sheetView>
  </sheetViews>
  <sheetFormatPr defaultColWidth="8.85546875" defaultRowHeight="12.75" x14ac:dyDescent="0.2"/>
  <cols>
    <col min="1" max="1" width="3.7109375" style="194" customWidth="1"/>
    <col min="2" max="2" width="12.7109375" style="194" customWidth="1"/>
    <col min="3" max="3" width="44.5703125" style="194" customWidth="1"/>
    <col min="4" max="4" width="15.7109375" style="194" customWidth="1"/>
    <col min="5" max="5" width="18.42578125" style="194" customWidth="1"/>
    <col min="6" max="13" width="15.7109375" style="194" customWidth="1"/>
    <col min="14" max="18" width="8.85546875" style="194"/>
    <col min="19" max="19" width="13.28515625" style="194" customWidth="1"/>
    <col min="20" max="16384" width="8.85546875" style="194"/>
  </cols>
  <sheetData>
    <row r="1" spans="1:19" ht="18" x14ac:dyDescent="0.25">
      <c r="A1"/>
      <c r="B1" s="4" t="str">
        <f>+'GW-STATEMENT NET POSITION(13)'!A1</f>
        <v>LOCAL GOVERNMENT NAME:</v>
      </c>
      <c r="C1" s="2"/>
      <c r="D1" s="2"/>
      <c r="E1" s="2"/>
      <c r="F1" s="2"/>
      <c r="G1" s="2"/>
      <c r="H1" s="2"/>
      <c r="I1" s="2"/>
      <c r="J1" s="2"/>
      <c r="K1" s="209"/>
      <c r="L1" s="209"/>
      <c r="M1" s="209"/>
    </row>
    <row r="2" spans="1:19" ht="18" x14ac:dyDescent="0.25">
      <c r="A2"/>
      <c r="B2" s="4" t="s">
        <v>153</v>
      </c>
      <c r="C2" s="2"/>
      <c r="D2" s="2"/>
      <c r="E2" s="2"/>
      <c r="F2" s="2"/>
      <c r="G2" s="2"/>
      <c r="H2" s="2"/>
      <c r="I2" s="2"/>
      <c r="J2" s="2"/>
      <c r="K2" s="209"/>
      <c r="L2" s="209"/>
      <c r="M2" s="209"/>
    </row>
    <row r="3" spans="1:19" ht="18" x14ac:dyDescent="0.25">
      <c r="A3"/>
      <c r="B3" s="4" t="s">
        <v>881</v>
      </c>
      <c r="C3" s="2"/>
      <c r="D3" s="2"/>
      <c r="E3" s="2"/>
      <c r="F3" s="2"/>
      <c r="G3" s="2"/>
      <c r="H3" s="2"/>
      <c r="I3" s="2"/>
      <c r="J3" s="2"/>
      <c r="K3" s="209"/>
      <c r="L3" s="209"/>
      <c r="M3" s="209"/>
    </row>
    <row r="4" spans="1:19" ht="18" x14ac:dyDescent="0.25">
      <c r="A4"/>
      <c r="B4" s="4" t="str">
        <f>+'COVER PAGE'!A30</f>
        <v>FISCAL YEAR ENDING JUNE 30, 2025</v>
      </c>
      <c r="C4" s="2"/>
      <c r="D4" s="2"/>
      <c r="E4" s="2"/>
      <c r="F4" s="2"/>
      <c r="G4" s="2"/>
      <c r="H4" s="2"/>
      <c r="I4" s="2"/>
      <c r="J4" s="2"/>
      <c r="K4" s="209"/>
      <c r="L4" s="209"/>
      <c r="M4" s="209"/>
    </row>
    <row r="5" spans="1:19" ht="12.75" customHeight="1" x14ac:dyDescent="0.2">
      <c r="N5" s="1358" t="s">
        <v>3257</v>
      </c>
      <c r="O5" s="1358"/>
      <c r="P5" s="1358"/>
      <c r="Q5" s="1358"/>
    </row>
    <row r="6" spans="1:19" ht="21.75" customHeight="1" thickBot="1" x14ac:dyDescent="0.3">
      <c r="C6" s="196"/>
      <c r="D6" s="196"/>
      <c r="E6" s="197" t="s">
        <v>182</v>
      </c>
      <c r="F6" s="198"/>
      <c r="G6" s="198"/>
      <c r="H6" s="198"/>
      <c r="I6" s="198"/>
      <c r="J6" s="198"/>
      <c r="K6" s="198"/>
      <c r="L6" s="196"/>
      <c r="M6" s="196"/>
      <c r="N6" s="1358"/>
      <c r="O6" s="1358"/>
      <c r="P6" s="1358"/>
      <c r="Q6" s="1358"/>
    </row>
    <row r="7" spans="1:19" ht="15.75" x14ac:dyDescent="0.25">
      <c r="C7" s="196"/>
      <c r="D7" s="9" t="s">
        <v>1407</v>
      </c>
      <c r="E7" s="9" t="str">
        <f>'GOVERNMENTAL FUNDS - BS(15)'!E7</f>
        <v>Fund #</v>
      </c>
      <c r="F7" s="9" t="str">
        <f>'GOVERNMENTAL FUNDS - BS(15)'!F7</f>
        <v>Fund #</v>
      </c>
      <c r="G7" s="9" t="str">
        <f>'GOVERNMENTAL FUNDS - BS(15)'!G7</f>
        <v>Fund #</v>
      </c>
      <c r="H7" s="9" t="str">
        <f>'GOVERNMENTAL FUNDS - BS(15)'!H7</f>
        <v>Fund #</v>
      </c>
      <c r="I7" s="9" t="str">
        <f>'GOVERNMENTAL FUNDS - BS(15)'!I7</f>
        <v>Fund #</v>
      </c>
      <c r="J7" s="9" t="str">
        <f>'GOVERNMENTAL FUNDS - BS(15)'!J7</f>
        <v>Fund #</v>
      </c>
      <c r="K7" s="9" t="str">
        <f>'GOVERNMENTAL FUNDS - BS(15)'!K7</f>
        <v>Fund #</v>
      </c>
      <c r="L7" s="9" t="s">
        <v>140</v>
      </c>
      <c r="M7" s="9" t="s">
        <v>785</v>
      </c>
    </row>
    <row r="8" spans="1:19" ht="15.75" x14ac:dyDescent="0.25">
      <c r="B8" s="9" t="s">
        <v>123</v>
      </c>
      <c r="C8" s="6"/>
      <c r="D8" s="1356" t="s">
        <v>882</v>
      </c>
      <c r="E8" s="1356" t="str">
        <f>'GOVERNMENTAL FUNDS - BS(15)'!E8</f>
        <v>Fund Name</v>
      </c>
      <c r="F8" s="1356" t="str">
        <f>'GOVERNMENTAL FUNDS - BS(15)'!F8</f>
        <v>Fund Name</v>
      </c>
      <c r="G8" s="1356" t="str">
        <f>'GOVERNMENTAL FUNDS - BS(15)'!G8</f>
        <v>Fund Name</v>
      </c>
      <c r="H8" s="1356" t="str">
        <f>'GOVERNMENTAL FUNDS - BS(15)'!H8</f>
        <v>Fund Name</v>
      </c>
      <c r="I8" s="1356" t="str">
        <f>'GOVERNMENTAL FUNDS - BS(15)'!I8</f>
        <v>Fund Name</v>
      </c>
      <c r="J8" s="1356" t="str">
        <f>'GOVERNMENTAL FUNDS - BS(15)'!J8</f>
        <v>Fund Name</v>
      </c>
      <c r="K8" s="1356" t="str">
        <f>'GOVERNMENTAL FUNDS - BS(15)'!K8</f>
        <v>Fund Name</v>
      </c>
      <c r="L8" s="9" t="s">
        <v>783</v>
      </c>
      <c r="M8" s="9" t="s">
        <v>783</v>
      </c>
    </row>
    <row r="9" spans="1:19" ht="16.5" thickBot="1" x14ac:dyDescent="0.3">
      <c r="B9" s="454" t="s">
        <v>124</v>
      </c>
      <c r="C9" s="454" t="s">
        <v>125</v>
      </c>
      <c r="D9" s="1357"/>
      <c r="E9" s="1357"/>
      <c r="F9" s="1357"/>
      <c r="G9" s="1357"/>
      <c r="H9" s="1357"/>
      <c r="I9" s="1357"/>
      <c r="J9" s="1357"/>
      <c r="K9" s="1357"/>
      <c r="L9" s="454" t="s">
        <v>884</v>
      </c>
      <c r="M9" s="454" t="s">
        <v>884</v>
      </c>
    </row>
    <row r="10" spans="1:19" ht="16.5" thickBot="1" x14ac:dyDescent="0.3">
      <c r="B10" s="6"/>
      <c r="C10" s="8" t="s">
        <v>154</v>
      </c>
      <c r="D10" s="6"/>
      <c r="E10" s="196"/>
      <c r="F10" s="196"/>
      <c r="G10" s="196"/>
      <c r="H10" s="196"/>
      <c r="I10" s="196"/>
      <c r="J10" s="196"/>
      <c r="K10" s="196"/>
      <c r="L10" s="6"/>
      <c r="M10" s="6"/>
    </row>
    <row r="11" spans="1:19" ht="28.5" x14ac:dyDescent="0.2">
      <c r="B11" s="466" t="s">
        <v>128</v>
      </c>
      <c r="C11" s="6" t="s">
        <v>156</v>
      </c>
      <c r="D11" s="210">
        <f>+'GENERAL FUND-OPERATING(48-53)'!E13+'GENERAL FUND-OPERATING(48-53)'!E14</f>
        <v>0</v>
      </c>
      <c r="E11" s="202"/>
      <c r="F11" s="202"/>
      <c r="G11" s="202"/>
      <c r="H11" s="202"/>
      <c r="I11" s="202"/>
      <c r="J11" s="202"/>
      <c r="K11" s="202"/>
      <c r="L11" s="210">
        <f>+'OPER.-NONMAJOR SP. REVENUE(65)'!IS11+'OPER.-NONMAJOR SP. REVENUE(65)'!IS12+'OPER.-NONMAJOR DEBT SER.(69-70)'!AS10+'OPER.-NONMAJOR DEBT SER.(69-70)'!AS11+'OPER.-NONMAJOR CAP. PROJ(73-74)'!AW10+'OPER.-NONMAJOR CAP. PROJ(73-74)'!AW11+'OPER.-PERMANENT FUNDS(77-78)'!H10+'OPER.-PERMANENT FUNDS(77-78)'!H11</f>
        <v>0</v>
      </c>
      <c r="M11" s="210">
        <f>SUM(D11:L11)</f>
        <v>0</v>
      </c>
      <c r="S11" s="1169" t="s">
        <v>3263</v>
      </c>
    </row>
    <row r="12" spans="1:19" ht="15" x14ac:dyDescent="0.2">
      <c r="B12" s="289">
        <v>320000</v>
      </c>
      <c r="C12" s="6" t="s">
        <v>155</v>
      </c>
      <c r="D12" s="210">
        <f>+'GENERAL FUND-OPERATING(48-53)'!E16+'GENERAL FUND-OPERATING(48-53)'!E17+'GENERAL FUND-OPERATING(48-53)'!E18+'GENERAL FUND-OPERATING(48-53)'!E19+'GENERAL FUND-OPERATING(48-53)'!E20</f>
        <v>0</v>
      </c>
      <c r="E12" s="202"/>
      <c r="F12" s="202"/>
      <c r="G12" s="202"/>
      <c r="H12" s="202"/>
      <c r="I12" s="202"/>
      <c r="J12" s="202"/>
      <c r="K12" s="202"/>
      <c r="L12" s="210">
        <f>+'OPER.-NONMAJOR SP. REVENUE(65)'!IS14+'OPER.-NONMAJOR SP. REVENUE(65)'!IS15+'OPER.-NONMAJOR SP. REVENUE(65)'!IS16+'OPER.-NONMAJOR SP. REVENUE(65)'!IS17+'OPER.-NONMAJOR SP. REVENUE(65)'!IS18+'OPER.-NONMAJOR DEBT SER.(69-70)'!AS13+'OPER.-NONMAJOR DEBT SER.(69-70)'!AS14</f>
        <v>0</v>
      </c>
      <c r="M12" s="210">
        <f t="shared" ref="M12:M18" si="0">SUM(D12:L12)</f>
        <v>0</v>
      </c>
      <c r="S12" s="361">
        <f>+M19</f>
        <v>0</v>
      </c>
    </row>
    <row r="13" spans="1:19" ht="15" x14ac:dyDescent="0.2">
      <c r="B13" s="289">
        <v>330000</v>
      </c>
      <c r="C13" s="6" t="s">
        <v>157</v>
      </c>
      <c r="D13" s="210">
        <f>+'GENERAL FUND-OPERATING(48-53)'!E22+'GENERAL FUND-OPERATING(48-53)'!E23+'GENERAL FUND-OPERATING(48-53)'!E24+'GENERAL FUND-OPERATING(48-53)'!E25+'GENERAL FUND-OPERATING(48-53)'!E26+'GENERAL FUND-OPERATING(48-53)'!E27</f>
        <v>0</v>
      </c>
      <c r="E13" s="202"/>
      <c r="F13" s="202"/>
      <c r="G13" s="202"/>
      <c r="H13" s="202"/>
      <c r="I13" s="202"/>
      <c r="J13" s="202"/>
      <c r="K13" s="202"/>
      <c r="L13" s="210">
        <f>+'OPER.-NONMAJOR SP. REVENUE(65)'!IS20+'OPER.-NONMAJOR SP. REVENUE(65)'!IS21+'OPER.-NONMAJOR SP. REVENUE(65)'!IS22+'OPER.-NONMAJOR SP. REVENUE(65)'!IS23+'OPER.-NONMAJOR DEBT SER.(69-70)'!AS16+'OPER.-NONMAJOR DEBT SER.(69-70)'!AS17+'OPER.-NONMAJOR DEBT SER.(69-70)'!AS18+'OPER.-NONMAJOR DEBT SER.(69-70)'!AS19+'OPER.-NONMAJOR CAP. PROJ(73-74)'!AW13:AW14+'OPER.-NONMAJOR CAP. PROJ(73-74)'!AW15+'OPER.-NONMAJOR CAP. PROJ(73-74)'!AW16+'OPER.-NONMAJOR CAP. PROJ(73-74)'!AW17+'OPER.-NONMAJOR CAP. PROJ(73-74)'!AW18+'OPER.-PERMANENT FUNDS(77-78)'!H13+'OPER.-PERMANENT FUNDS(77-78)'!H14+'OPER.-PERMANENT FUNDS(77-78)'!H15+'OPER.-PERMANENT FUNDS(77-78)'!H16+'OPER.-PERMANENT FUNDS(77-78)'!H17+'OPER.-PERMANENT FUNDS(77-78)'!H18+'OPER.-NONMAJOR SP. REVENUE(65)'!IS24+'OPER.-NONMAJOR SP. REVENUE(65)'!IS25</f>
        <v>0</v>
      </c>
      <c r="M13" s="210">
        <f t="shared" si="0"/>
        <v>0</v>
      </c>
      <c r="S13" s="519"/>
    </row>
    <row r="14" spans="1:19" ht="15" x14ac:dyDescent="0.2">
      <c r="B14" s="289">
        <v>340000</v>
      </c>
      <c r="C14" s="6" t="s">
        <v>158</v>
      </c>
      <c r="D14" s="210">
        <f>+'GENERAL FUND-OPERATING(48-53)'!E29+'GENERAL FUND-OPERATING(48-53)'!E30+'GENERAL FUND-OPERATING(48-53)'!E31+'GENERAL FUND-OPERATING(48-53)'!E32+'GENERAL FUND-OPERATING(48-53)'!E33+'GENERAL FUND-OPERATING(48-53)'!E34</f>
        <v>0</v>
      </c>
      <c r="E14" s="202"/>
      <c r="F14" s="202"/>
      <c r="G14" s="202"/>
      <c r="H14" s="202"/>
      <c r="I14" s="202"/>
      <c r="J14" s="202"/>
      <c r="K14" s="202"/>
      <c r="L14" s="210">
        <f>+'OPER.-NONMAJOR DEBT SER.(69-70)'!AS21+'OPER.-NONMAJOR CAP. PROJ(73-74)'!AW20+'OPER.-NONMAJOR CAP. PROJ(73-74)'!AW21+'OPER.-NONMAJOR CAP. PROJ(73-74)'!AW22+'OPER.-PERMANENT FUNDS(77-78)'!H20+'OPER.-PERMANENT FUNDS(77-78)'!H21+'OPER.-PERMANENT FUNDS(77-78)'!H22+'OPER.-NONMAJOR SP. REVENUE(65)'!IS27+'OPER.-NONMAJOR SP. REVENUE(65)'!IS28+'OPER.-NONMAJOR SP. REVENUE(65)'!IS29+'OPER.-NONMAJOR SP. REVENUE(65)'!IS30+'OPER.-NONMAJOR SP. REVENUE(65)'!IS31+'OPER.-NONMAJOR SP. REVENUE(65)'!IS32</f>
        <v>0</v>
      </c>
      <c r="M14" s="210">
        <f t="shared" si="0"/>
        <v>0</v>
      </c>
      <c r="S14" s="361">
        <f>+M38</f>
        <v>0</v>
      </c>
    </row>
    <row r="15" spans="1:19" ht="15.75" thickBot="1" x14ac:dyDescent="0.25">
      <c r="B15" s="289">
        <v>350000</v>
      </c>
      <c r="C15" s="6" t="s">
        <v>159</v>
      </c>
      <c r="D15" s="210">
        <f>+'GENERAL FUND-OPERATING(48-53)'!E36+'GENERAL FUND-OPERATING(48-53)'!E37+'GENERAL FUND-OPERATING(48-53)'!E38</f>
        <v>0</v>
      </c>
      <c r="E15" s="202"/>
      <c r="F15" s="202"/>
      <c r="G15" s="202"/>
      <c r="H15" s="202"/>
      <c r="I15" s="202"/>
      <c r="J15" s="202"/>
      <c r="K15" s="202"/>
      <c r="L15" s="210">
        <f>+'OPER.-NONMAJOR SP. REVENUE(65)'!IS34+'OPER.-NONMAJOR SP. REVENUE(65)'!IS35+'OPER.-NONMAJOR SP. REVENUE(65)'!IS36+'OPER.-NONMAJOR DEBT SER.(69-70)'!AS23</f>
        <v>0</v>
      </c>
      <c r="M15" s="210">
        <f t="shared" si="0"/>
        <v>0</v>
      </c>
      <c r="S15" s="510"/>
    </row>
    <row r="16" spans="1:19" ht="15" x14ac:dyDescent="0.2">
      <c r="B16" s="289">
        <v>360000</v>
      </c>
      <c r="C16" s="6" t="s">
        <v>160</v>
      </c>
      <c r="D16" s="210">
        <f>+'GENERAL FUND-OPERATING(48-53)'!E39</f>
        <v>0</v>
      </c>
      <c r="E16" s="202"/>
      <c r="F16" s="202"/>
      <c r="G16" s="202"/>
      <c r="H16" s="202"/>
      <c r="I16" s="202"/>
      <c r="J16" s="202"/>
      <c r="K16" s="202"/>
      <c r="L16" s="210">
        <f>+'OPER.-NONMAJOR SP. REVENUE(65)'!IS37+'OPER.-NONMAJOR DEBT SER.(69-70)'!AS24+'OPER.-NONMAJOR CAP. PROJ(73-74)'!AW24+'OPER.-NONMAJOR CAP. PROJ(73-74)'!AW25+'OPER.-NONMAJOR CAP. PROJ(73-74)'!AW26+'OPER.-PERMANENT FUNDS(77-78)'!H24+'OPER.-PERMANENT FUNDS(77-78)'!H25+'OPER.-PERMANENT FUNDS(77-78)'!H26</f>
        <v>0</v>
      </c>
      <c r="M16" s="210">
        <f t="shared" si="0"/>
        <v>0</v>
      </c>
    </row>
    <row r="17" spans="1:13" ht="15" x14ac:dyDescent="0.2">
      <c r="B17" s="289">
        <v>370000</v>
      </c>
      <c r="C17" s="6" t="s">
        <v>161</v>
      </c>
      <c r="D17" s="210">
        <f>+'GENERAL FUND-OPERATING(48-53)'!E40</f>
        <v>0</v>
      </c>
      <c r="E17" s="202"/>
      <c r="F17" s="202"/>
      <c r="G17" s="202"/>
      <c r="H17" s="202"/>
      <c r="I17" s="202"/>
      <c r="J17" s="202"/>
      <c r="K17" s="202"/>
      <c r="L17" s="210">
        <f>+'OPER.-NONMAJOR SP. REVENUE(65)'!IS38+'OPER.-NONMAJOR DEBT SER.(69-70)'!AS25+'OPER.-NONMAJOR CAP. PROJ(73-74)'!AW27+'OPER.-PERMANENT FUNDS(77-78)'!H27</f>
        <v>0</v>
      </c>
      <c r="M17" s="210">
        <f t="shared" si="0"/>
        <v>0</v>
      </c>
    </row>
    <row r="18" spans="1:13" ht="15.75" thickBot="1" x14ac:dyDescent="0.25">
      <c r="B18" s="289"/>
      <c r="C18" s="6"/>
      <c r="D18" s="211"/>
      <c r="E18" s="211"/>
      <c r="F18" s="211"/>
      <c r="G18" s="211"/>
      <c r="H18" s="211"/>
      <c r="I18" s="211"/>
      <c r="J18" s="211"/>
      <c r="K18" s="211"/>
      <c r="L18" s="211"/>
      <c r="M18" s="210">
        <f t="shared" si="0"/>
        <v>0</v>
      </c>
    </row>
    <row r="19" spans="1:13" ht="16.5" thickBot="1" x14ac:dyDescent="0.3">
      <c r="B19" s="289"/>
      <c r="C19" s="9" t="s">
        <v>162</v>
      </c>
      <c r="D19" s="212">
        <f t="shared" ref="D19:M19" si="1">SUM(D11:D18)</f>
        <v>0</v>
      </c>
      <c r="E19" s="212">
        <f t="shared" si="1"/>
        <v>0</v>
      </c>
      <c r="F19" s="212">
        <f t="shared" si="1"/>
        <v>0</v>
      </c>
      <c r="G19" s="212">
        <f t="shared" si="1"/>
        <v>0</v>
      </c>
      <c r="H19" s="212">
        <f t="shared" si="1"/>
        <v>0</v>
      </c>
      <c r="I19" s="212">
        <f t="shared" si="1"/>
        <v>0</v>
      </c>
      <c r="J19" s="212">
        <f t="shared" si="1"/>
        <v>0</v>
      </c>
      <c r="K19" s="212">
        <f t="shared" si="1"/>
        <v>0</v>
      </c>
      <c r="L19" s="212">
        <f t="shared" si="1"/>
        <v>0</v>
      </c>
      <c r="M19" s="212">
        <f t="shared" si="1"/>
        <v>0</v>
      </c>
    </row>
    <row r="20" spans="1:13" ht="15" x14ac:dyDescent="0.2">
      <c r="B20" s="289"/>
      <c r="C20" s="6"/>
      <c r="D20" s="210"/>
      <c r="E20" s="210"/>
      <c r="F20" s="210"/>
      <c r="G20" s="210"/>
      <c r="H20" s="210"/>
      <c r="I20" s="210"/>
      <c r="J20" s="210"/>
      <c r="K20" s="210"/>
      <c r="L20" s="210"/>
      <c r="M20" s="210"/>
    </row>
    <row r="21" spans="1:13" ht="15.75" x14ac:dyDescent="0.25">
      <c r="B21" s="289"/>
      <c r="C21" s="8" t="s">
        <v>163</v>
      </c>
      <c r="D21" s="210"/>
      <c r="E21" s="210"/>
      <c r="F21" s="210"/>
      <c r="G21" s="210"/>
      <c r="H21" s="210"/>
      <c r="I21" s="210"/>
      <c r="J21" s="210"/>
      <c r="K21" s="210"/>
      <c r="L21" s="210"/>
      <c r="M21" s="210"/>
    </row>
    <row r="22" spans="1:13" ht="15" x14ac:dyDescent="0.2">
      <c r="B22" s="289"/>
      <c r="C22" s="6" t="s">
        <v>164</v>
      </c>
      <c r="D22" s="210"/>
      <c r="E22" s="210"/>
      <c r="F22" s="210"/>
      <c r="G22" s="210"/>
      <c r="H22" s="210"/>
      <c r="I22" s="210"/>
      <c r="J22" s="210"/>
      <c r="K22" s="210"/>
      <c r="L22" s="210"/>
      <c r="M22" s="210"/>
    </row>
    <row r="23" spans="1:13" ht="15" x14ac:dyDescent="0.2">
      <c r="B23" s="289">
        <v>410000</v>
      </c>
      <c r="C23" s="6" t="s">
        <v>333</v>
      </c>
      <c r="D23" s="210">
        <f>+'GENERAL FUND-OPERATING(48-53)'!E48+'GENERAL FUND-OPERATING(48-53)'!E49+'GENERAL FUND-OPERATING(48-53)'!E52+'GENERAL FUND-OPERATING(48-53)'!E53+'GENERAL FUND-OPERATING(48-53)'!E56+'GENERAL FUND-OPERATING(48-53)'!E57+'GENERAL FUND-OPERATING(48-53)'!E62+'GENERAL FUND-OPERATING(48-53)'!E63+'GENERAL FUND-OPERATING(48-53)'!E66+'GENERAL FUND-OPERATING(48-53)'!E67+'GENERAL FUND-OPERATING(48-53)'!E70+'GENERAL FUND-OPERATING(48-53)'!E71+'GENERAL FUND-OPERATING(48-53)'!E74+'GENERAL FUND-OPERATING(48-53)'!E75+'GENERAL FUND-OPERATING(48-53)'!E82+'GENERAL FUND-OPERATING(48-53)'!E83+'GENERAL FUND-OPERATING(48-53)'!E86+'GENERAL FUND-OPERATING(48-53)'!E87+'GENERAL FUND-OPERATING(48-53)'!E90+'GENERAL FUND-OPERATING(48-53)'!E91+'GENERAL FUND-OPERATING(48-53)'!E78+'GENERAL FUND-OPERATING(48-53)'!E79+'GENERAL FUND-OPERATING(48-53)'!E94+'GENERAL FUND-OPERATING(48-53)'!E95</f>
        <v>0</v>
      </c>
      <c r="E23" s="202"/>
      <c r="F23" s="202"/>
      <c r="G23" s="202"/>
      <c r="H23" s="202"/>
      <c r="I23" s="202"/>
      <c r="J23" s="202"/>
      <c r="K23" s="202"/>
      <c r="L23" s="210">
        <f>+'OPER.-NONMAJOR SP. REVE (B)(66)'!IS11+'OPER.-NONMAJOR SP. REVE (B)(66)'!IS12</f>
        <v>0</v>
      </c>
      <c r="M23" s="210">
        <f t="shared" ref="M23:M30" si="2">SUM(D23:L23)</f>
        <v>0</v>
      </c>
    </row>
    <row r="24" spans="1:13" ht="15" x14ac:dyDescent="0.2">
      <c r="B24" s="289">
        <v>420000</v>
      </c>
      <c r="C24" s="6" t="s">
        <v>165</v>
      </c>
      <c r="D24" s="210">
        <f>+'GENERAL FUND-OPERATING(48-53)'!E99+'GENERAL FUND-OPERATING(48-53)'!E100+'GENERAL FUND-OPERATING(48-53)'!E103+'GENERAL FUND-OPERATING(48-53)'!E104+'GENERAL FUND-OPERATING(48-53)'!E107+'GENERAL FUND-OPERATING(48-53)'!E108+'GENERAL FUND-OPERATING(48-53)'!E113+'GENERAL FUND-OPERATING(48-53)'!E114+'GENERAL FUND-OPERATING(48-53)'!E117+'GENERAL FUND-OPERATING(48-53)'!E118+'GENERAL FUND-OPERATING(48-53)'!E121+'GENERAL FUND-OPERATING(48-53)'!E122+'GENERAL FUND-OPERATING(48-53)'!E125+'GENERAL FUND-OPERATING(48-53)'!E126</f>
        <v>0</v>
      </c>
      <c r="E24" s="202"/>
      <c r="F24" s="202"/>
      <c r="G24" s="202"/>
      <c r="H24" s="202"/>
      <c r="I24" s="202"/>
      <c r="J24" s="202"/>
      <c r="K24" s="202"/>
      <c r="L24" s="210">
        <f>+'OPER.-NONMAJOR SP. REVE (B)(66)'!IS14+'OPER.-NONMAJOR SP. REVE (B)(66)'!IS15</f>
        <v>0</v>
      </c>
      <c r="M24" s="210">
        <f t="shared" si="2"/>
        <v>0</v>
      </c>
    </row>
    <row r="25" spans="1:13" ht="15" x14ac:dyDescent="0.2">
      <c r="B25" s="289">
        <v>430000</v>
      </c>
      <c r="C25" s="6" t="s">
        <v>166</v>
      </c>
      <c r="D25" s="210">
        <f>+'GENERAL FUND-OPERATING(48-53)'!E130+'GENERAL FUND-OPERATING(48-53)'!E131+'GENERAL FUND-OPERATING(48-53)'!E134+'GENERAL FUND-OPERATING(48-53)'!E135+'GENERAL FUND-OPERATING(48-53)'!E138+'GENERAL FUND-OPERATING(48-53)'!E139+'GENERAL FUND-OPERATING(48-53)'!E142+'GENERAL FUND-OPERATING(48-53)'!E143+'GENERAL FUND-OPERATING(48-53)'!E146+'GENERAL FUND-OPERATING(48-53)'!E147+'GENERAL FUND-OPERATING(48-53)'!E150+'GENERAL FUND-OPERATING(48-53)'!E151+'GENERAL FUND-OPERATING(48-53)'!E154+'GENERAL FUND-OPERATING(48-53)'!E155+'GENERAL FUND-OPERATING(48-53)'!E158+'GENERAL FUND-OPERATING(48-53)'!E159+'GENERAL FUND-OPERATING(48-53)'!E162+'GENERAL FUND-OPERATING(48-53)'!E163+'GENERAL FUND-OPERATING(48-53)'!E168+'GENERAL FUND-OPERATING(48-53)'!E169</f>
        <v>0</v>
      </c>
      <c r="E25" s="202"/>
      <c r="F25" s="202"/>
      <c r="G25" s="202"/>
      <c r="H25" s="202"/>
      <c r="I25" s="202"/>
      <c r="J25" s="202"/>
      <c r="K25" s="202"/>
      <c r="L25" s="210">
        <f>+'OPER.-NONMAJOR SP. REVE (B)(66)'!IS17+'OPER.-NONMAJOR SP. REVE (B)(66)'!IS18</f>
        <v>0</v>
      </c>
      <c r="M25" s="210">
        <f t="shared" si="2"/>
        <v>0</v>
      </c>
    </row>
    <row r="26" spans="1:13" ht="15" x14ac:dyDescent="0.2">
      <c r="B26" s="289">
        <v>440000</v>
      </c>
      <c r="C26" s="6" t="s">
        <v>167</v>
      </c>
      <c r="D26" s="210">
        <f>+'GENERAL FUND-OPERATING(48-53)'!E173+'GENERAL FUND-OPERATING(48-53)'!E174+'GENERAL FUND-OPERATING(48-53)'!E177+'GENERAL FUND-OPERATING(48-53)'!E178+'GENERAL FUND-OPERATING(48-53)'!E181+'GENERAL FUND-OPERATING(48-53)'!E182+'GENERAL FUND-OPERATING(48-53)'!E185+'GENERAL FUND-OPERATING(48-53)'!E186+'GENERAL FUND-OPERATING(48-53)'!E189+'GENERAL FUND-OPERATING(48-53)'!E190+'GENERAL FUND-OPERATING(48-53)'!E193+'GENERAL FUND-OPERATING(48-53)'!E194</f>
        <v>0</v>
      </c>
      <c r="E26" s="202"/>
      <c r="F26" s="202"/>
      <c r="G26" s="202"/>
      <c r="H26" s="202"/>
      <c r="I26" s="202"/>
      <c r="J26" s="202"/>
      <c r="K26" s="202"/>
      <c r="L26" s="210">
        <f>+'OPER.-NONMAJOR SP. REVE (B)(66)'!IS20+'OPER.-NONMAJOR SP. REVE (B)(66)'!IS21</f>
        <v>0</v>
      </c>
      <c r="M26" s="210">
        <f t="shared" si="2"/>
        <v>0</v>
      </c>
    </row>
    <row r="27" spans="1:13" ht="15" x14ac:dyDescent="0.2">
      <c r="B27" s="289">
        <v>450000</v>
      </c>
      <c r="C27" s="6" t="s">
        <v>168</v>
      </c>
      <c r="D27" s="210">
        <f>+'GENERAL FUND-OPERATING(48-53)'!E198+'GENERAL FUND-OPERATING(48-53)'!E199+'GENERAL FUND-OPERATING(48-53)'!E202+'GENERAL FUND-OPERATING(48-53)'!E203+'GENERAL FUND-OPERATING(48-53)'!E206+'GENERAL FUND-OPERATING(48-53)'!E207+'GENERAL FUND-OPERATING(48-53)'!E211+'GENERAL FUND-OPERATING(48-53)'!E212</f>
        <v>0</v>
      </c>
      <c r="E27" s="202"/>
      <c r="F27" s="202"/>
      <c r="G27" s="202"/>
      <c r="H27" s="202"/>
      <c r="I27" s="202"/>
      <c r="J27" s="202"/>
      <c r="K27" s="202"/>
      <c r="L27" s="210">
        <f>+'OPER.-NONMAJOR SP. REVE (B)(66)'!IS23+'OPER.-NONMAJOR SP. REVE (B)(66)'!IS24</f>
        <v>0</v>
      </c>
      <c r="M27" s="210">
        <f t="shared" si="2"/>
        <v>0</v>
      </c>
    </row>
    <row r="28" spans="1:13" ht="15" x14ac:dyDescent="0.2">
      <c r="B28" s="289">
        <v>460000</v>
      </c>
      <c r="C28" s="6" t="s">
        <v>169</v>
      </c>
      <c r="D28" s="210">
        <f>+'GENERAL FUND-OPERATING(48-53)'!E219+'GENERAL FUND-OPERATING(48-53)'!E220+'GENERAL FUND-OPERATING(48-53)'!E223+'GENERAL FUND-OPERATING(48-53)'!E224+'GENERAL FUND-OPERATING(48-53)'!E227+'GENERAL FUND-OPERATING(48-53)'!E228+'GENERAL FUND-OPERATING(48-53)'!E231+'GENERAL FUND-OPERATING(48-53)'!E232+'GENERAL FUND-OPERATING(48-53)'!E235+'GENERAL FUND-OPERATING(48-53)'!E236+'GENERAL FUND-OPERATING(48-53)'!E239+'GENERAL FUND-OPERATING(48-53)'!E240</f>
        <v>0</v>
      </c>
      <c r="E28" s="202"/>
      <c r="F28" s="202"/>
      <c r="G28" s="202"/>
      <c r="H28" s="202"/>
      <c r="I28" s="202"/>
      <c r="J28" s="202"/>
      <c r="K28" s="202"/>
      <c r="L28" s="210">
        <f>+'OPER.-NONMAJOR SP. REVE (B)(66)'!IS26+'OPER.-NONMAJOR SP. REVE (B)(66)'!IS27</f>
        <v>0</v>
      </c>
      <c r="M28" s="210">
        <f t="shared" si="2"/>
        <v>0</v>
      </c>
    </row>
    <row r="29" spans="1:13" ht="15" x14ac:dyDescent="0.2">
      <c r="B29" s="289">
        <v>470000</v>
      </c>
      <c r="C29" s="6" t="s">
        <v>170</v>
      </c>
      <c r="D29" s="210">
        <f>+'GENERAL FUND-OPERATING(48-53)'!E244+'GENERAL FUND-OPERATING(48-53)'!E245+'GENERAL FUND-OPERATING(48-53)'!E248+'GENERAL FUND-OPERATING(48-53)'!E249+'GENERAL FUND-OPERATING(48-53)'!E252+'GENERAL FUND-OPERATING(48-53)'!E253+'GENERAL FUND-OPERATING(48-53)'!E256+'GENERAL FUND-OPERATING(48-53)'!E257</f>
        <v>0</v>
      </c>
      <c r="E29" s="202"/>
      <c r="F29" s="202"/>
      <c r="G29" s="202"/>
      <c r="H29" s="202"/>
      <c r="I29" s="202"/>
      <c r="J29" s="202"/>
      <c r="K29" s="202"/>
      <c r="L29" s="210">
        <f>+'OPER.-NONMAJOR SP. REVE (B)(66)'!IS29+'OPER.-NONMAJOR SP. REVE (B)(66)'!IS30</f>
        <v>0</v>
      </c>
      <c r="M29" s="210">
        <f t="shared" si="2"/>
        <v>0</v>
      </c>
    </row>
    <row r="30" spans="1:13" ht="15" x14ac:dyDescent="0.2">
      <c r="B30" s="289">
        <v>480000</v>
      </c>
      <c r="C30" s="6" t="s">
        <v>171</v>
      </c>
      <c r="D30" s="210">
        <f>+'GENERAL FUND-OPERATING(48-53)'!E264+'GENERAL FUND-OPERATING(48-53)'!E265+'GENERAL FUND-OPERATING(48-53)'!E268+'GENERAL FUND-OPERATING(48-53)'!E269+'GENERAL FUND-OPERATING(48-53)'!E272+'GENERAL FUND-OPERATING(48-53)'!E273</f>
        <v>0</v>
      </c>
      <c r="E30" s="202"/>
      <c r="F30" s="202"/>
      <c r="G30" s="202"/>
      <c r="H30" s="202"/>
      <c r="I30" s="202"/>
      <c r="J30" s="202"/>
      <c r="K30" s="202"/>
      <c r="L30" s="210">
        <f>+'OPER.-NONMAJOR SP. REVE (B)(66)'!IS32+'OPER.-NONMAJOR SP. REVE (B)(66)'!IS33</f>
        <v>0</v>
      </c>
      <c r="M30" s="210">
        <f t="shared" si="2"/>
        <v>0</v>
      </c>
    </row>
    <row r="31" spans="1:13" ht="15" x14ac:dyDescent="0.2">
      <c r="B31" s="289">
        <v>490000</v>
      </c>
      <c r="C31" s="6" t="s">
        <v>2710</v>
      </c>
      <c r="D31" s="210"/>
      <c r="E31" s="210"/>
      <c r="F31" s="210"/>
      <c r="G31" s="210"/>
      <c r="H31" s="210"/>
      <c r="I31" s="210"/>
      <c r="J31" s="210"/>
      <c r="K31" s="210"/>
      <c r="L31" s="210"/>
      <c r="M31" s="210"/>
    </row>
    <row r="32" spans="1:13" ht="15" x14ac:dyDescent="0.2">
      <c r="A32" s="219"/>
      <c r="B32" s="289"/>
      <c r="C32" s="6" t="s">
        <v>172</v>
      </c>
      <c r="D32" s="210">
        <f>+'GENERAL FUND-OPERATING(48-53)'!E276</f>
        <v>0</v>
      </c>
      <c r="E32" s="202"/>
      <c r="F32" s="202"/>
      <c r="G32" s="202"/>
      <c r="H32" s="202"/>
      <c r="I32" s="202"/>
      <c r="J32" s="202"/>
      <c r="K32" s="202"/>
      <c r="L32" s="210">
        <f>+'OPER.-NONMAJOR SP. REVE (B)(66)'!IS36+'OPER.-NONMAJOR DEBT SER.(69-70)'!AS31</f>
        <v>0</v>
      </c>
      <c r="M32" s="237">
        <f t="shared" ref="M32:M37" si="3">SUM(D32:L32)</f>
        <v>0</v>
      </c>
    </row>
    <row r="33" spans="1:13" ht="15" x14ac:dyDescent="0.2">
      <c r="B33" s="289"/>
      <c r="C33" s="6" t="s">
        <v>173</v>
      </c>
      <c r="D33" s="210">
        <f>+'GENERAL FUND-OPERATING(48-53)'!E277</f>
        <v>0</v>
      </c>
      <c r="E33" s="202"/>
      <c r="F33" s="202"/>
      <c r="G33" s="202"/>
      <c r="H33" s="202"/>
      <c r="I33" s="202"/>
      <c r="J33" s="202"/>
      <c r="K33" s="202"/>
      <c r="L33" s="210">
        <f>+'OPER.-NONMAJOR SP. REVE (B)(66)'!IS37+'OPER.-NONMAJOR DEBT SER.(69-70)'!AS32</f>
        <v>0</v>
      </c>
      <c r="M33" s="237">
        <f t="shared" si="3"/>
        <v>0</v>
      </c>
    </row>
    <row r="34" spans="1:13" ht="15" x14ac:dyDescent="0.2">
      <c r="B34" s="289"/>
      <c r="C34" s="6"/>
      <c r="D34" s="210"/>
      <c r="E34" s="210"/>
      <c r="F34" s="210"/>
      <c r="G34" s="210"/>
      <c r="H34" s="210"/>
      <c r="I34" s="210"/>
      <c r="J34" s="210"/>
      <c r="K34" s="210"/>
      <c r="L34" s="210"/>
      <c r="M34" s="237">
        <f t="shared" si="3"/>
        <v>0</v>
      </c>
    </row>
    <row r="35" spans="1:13" ht="15" x14ac:dyDescent="0.2">
      <c r="B35" s="289"/>
      <c r="C35" s="6" t="s">
        <v>129</v>
      </c>
      <c r="D35" s="210">
        <f>SUMIF('GENERAL FUND-OPERATING(48-53)'!A46:A282,"=900",'GENERAL FUND-OPERATING(48-53)'!E46:E282)</f>
        <v>0</v>
      </c>
      <c r="E35" s="202"/>
      <c r="F35" s="202"/>
      <c r="G35" s="202"/>
      <c r="H35" s="202"/>
      <c r="I35" s="202"/>
      <c r="J35" s="202"/>
      <c r="K35" s="202"/>
      <c r="L35" s="210">
        <f>+'OPER.-NONMAJOR SP. REVE (B)(66)'!IS34+'OPER.-NONMAJOR CAP. PROJ(73-74)'!AW33+'OPER.-PERMANENT FUNDS(77-78)'!H33</f>
        <v>0</v>
      </c>
      <c r="M35" s="237">
        <f t="shared" si="3"/>
        <v>0</v>
      </c>
    </row>
    <row r="36" spans="1:13" ht="15" x14ac:dyDescent="0.2">
      <c r="B36" s="289">
        <v>500000</v>
      </c>
      <c r="C36" s="6" t="s">
        <v>130</v>
      </c>
      <c r="D36" s="210"/>
      <c r="E36" s="202"/>
      <c r="F36" s="202"/>
      <c r="G36" s="202"/>
      <c r="H36" s="202"/>
      <c r="I36" s="202"/>
      <c r="J36" s="202"/>
      <c r="K36" s="202"/>
      <c r="L36" s="210"/>
      <c r="M36" s="237">
        <f t="shared" si="3"/>
        <v>0</v>
      </c>
    </row>
    <row r="37" spans="1:13" ht="15.75" thickBot="1" x14ac:dyDescent="0.25">
      <c r="B37" s="289">
        <v>510000</v>
      </c>
      <c r="C37" s="6" t="s">
        <v>131</v>
      </c>
      <c r="D37" s="211">
        <f>+'GENERAL FUND-OPERATING(48-53)'!E278</f>
        <v>0</v>
      </c>
      <c r="E37" s="204"/>
      <c r="F37" s="204"/>
      <c r="G37" s="204"/>
      <c r="H37" s="204"/>
      <c r="I37" s="204"/>
      <c r="J37" s="204"/>
      <c r="K37" s="204"/>
      <c r="L37" s="211">
        <f>+'OPER.-NONMAJOR SP. REVE (B)(66)'!IS38+'OPER.-NONMAJOR DEBT SER.(69-70)'!AS33+'OPER.-NONMAJOR CAP. PROJ(73-74)'!AW32+'OPER.-PERMANENT FUNDS(77-78)'!H32</f>
        <v>0</v>
      </c>
      <c r="M37" s="237">
        <f t="shared" si="3"/>
        <v>0</v>
      </c>
    </row>
    <row r="38" spans="1:13" ht="16.5" thickBot="1" x14ac:dyDescent="0.3">
      <c r="A38" s="219"/>
      <c r="B38" s="289"/>
      <c r="C38" s="9" t="s">
        <v>174</v>
      </c>
      <c r="D38" s="212">
        <f t="shared" ref="D38:M38" si="4">SUM(D22:D37)</f>
        <v>0</v>
      </c>
      <c r="E38" s="212">
        <f t="shared" si="4"/>
        <v>0</v>
      </c>
      <c r="F38" s="212">
        <f t="shared" si="4"/>
        <v>0</v>
      </c>
      <c r="G38" s="212">
        <f t="shared" si="4"/>
        <v>0</v>
      </c>
      <c r="H38" s="212">
        <f t="shared" si="4"/>
        <v>0</v>
      </c>
      <c r="I38" s="212">
        <f t="shared" si="4"/>
        <v>0</v>
      </c>
      <c r="J38" s="212">
        <f t="shared" si="4"/>
        <v>0</v>
      </c>
      <c r="K38" s="212">
        <f t="shared" si="4"/>
        <v>0</v>
      </c>
      <c r="L38" s="212">
        <f t="shared" si="4"/>
        <v>0</v>
      </c>
      <c r="M38" s="238">
        <f t="shared" si="4"/>
        <v>0</v>
      </c>
    </row>
    <row r="39" spans="1:13" ht="31.5" x14ac:dyDescent="0.25">
      <c r="B39" s="289"/>
      <c r="C39" s="291" t="s">
        <v>619</v>
      </c>
      <c r="D39" s="210">
        <f t="shared" ref="D39:M39" si="5">+D19-D38</f>
        <v>0</v>
      </c>
      <c r="E39" s="210">
        <f t="shared" si="5"/>
        <v>0</v>
      </c>
      <c r="F39" s="210">
        <f t="shared" si="5"/>
        <v>0</v>
      </c>
      <c r="G39" s="210">
        <f t="shared" si="5"/>
        <v>0</v>
      </c>
      <c r="H39" s="210">
        <f t="shared" si="5"/>
        <v>0</v>
      </c>
      <c r="I39" s="210">
        <f t="shared" si="5"/>
        <v>0</v>
      </c>
      <c r="J39" s="210">
        <f t="shared" si="5"/>
        <v>0</v>
      </c>
      <c r="K39" s="210">
        <f t="shared" si="5"/>
        <v>0</v>
      </c>
      <c r="L39" s="210">
        <f t="shared" si="5"/>
        <v>0</v>
      </c>
      <c r="M39" s="210">
        <f t="shared" si="5"/>
        <v>0</v>
      </c>
    </row>
    <row r="40" spans="1:13" ht="15.75" x14ac:dyDescent="0.25">
      <c r="B40" s="289"/>
      <c r="C40" s="8" t="s">
        <v>175</v>
      </c>
      <c r="D40" s="210"/>
      <c r="E40" s="202"/>
      <c r="F40" s="202"/>
      <c r="G40" s="202"/>
      <c r="H40" s="202"/>
      <c r="I40" s="202"/>
      <c r="J40" s="202"/>
      <c r="K40" s="202"/>
      <c r="L40" s="210"/>
      <c r="M40" s="210"/>
    </row>
    <row r="41" spans="1:13" ht="15" x14ac:dyDescent="0.2">
      <c r="B41" s="289" t="s">
        <v>132</v>
      </c>
      <c r="C41" s="6" t="s">
        <v>317</v>
      </c>
      <c r="D41" s="210">
        <f>+'GENERAL FUND-OPERATING(48-53)'!E282</f>
        <v>0</v>
      </c>
      <c r="E41" s="202"/>
      <c r="F41" s="202"/>
      <c r="G41" s="202"/>
      <c r="H41" s="202"/>
      <c r="I41" s="202"/>
      <c r="J41" s="202"/>
      <c r="K41" s="202"/>
      <c r="L41" s="210">
        <f>+'OPER.-NONMAJOR SP. REVE (B)(66)'!IS42+'OPER.-NONMAJOR CAP. PROJ(73-74)'!AW37+'OPER.-PERMANENT FUNDS(77-78)'!H37</f>
        <v>0</v>
      </c>
      <c r="M41" s="237">
        <f t="shared" ref="M41:M51" si="6">SUM(D41:L41)</f>
        <v>0</v>
      </c>
    </row>
    <row r="42" spans="1:13" ht="15" x14ac:dyDescent="0.2">
      <c r="B42" s="289" t="s">
        <v>132</v>
      </c>
      <c r="C42" s="6" t="s">
        <v>318</v>
      </c>
      <c r="D42" s="210">
        <f>+'GENERAL FUND-OPERATING(48-53)'!E283</f>
        <v>0</v>
      </c>
      <c r="E42" s="202"/>
      <c r="F42" s="202"/>
      <c r="G42" s="202"/>
      <c r="H42" s="202"/>
      <c r="I42" s="202"/>
      <c r="J42" s="202"/>
      <c r="K42" s="202"/>
      <c r="L42" s="210">
        <f>+'OPER.-NONMAJOR SP. REVE (B)(66)'!IS43+'OPER.-NONMAJOR CAP. PROJ(73-74)'!AW38+'OPER.-PERMANENT FUNDS(77-78)'!H38</f>
        <v>0</v>
      </c>
      <c r="M42" s="237">
        <f t="shared" si="6"/>
        <v>0</v>
      </c>
    </row>
    <row r="43" spans="1:13" ht="15" x14ac:dyDescent="0.2">
      <c r="B43" s="289">
        <v>381050</v>
      </c>
      <c r="C43" s="6" t="s">
        <v>2709</v>
      </c>
      <c r="D43" s="210">
        <f>+'GENERAL FUND-OPERATING(48-53)'!E284</f>
        <v>0</v>
      </c>
      <c r="E43" s="202"/>
      <c r="F43" s="202"/>
      <c r="G43" s="202"/>
      <c r="H43" s="202"/>
      <c r="I43" s="202"/>
      <c r="J43" s="202"/>
      <c r="K43" s="202"/>
      <c r="L43" s="210">
        <f>+'OPER.-NONMAJOR SP. REVE (B)(66)'!IS44+'OPER.-NONMAJOR CAP. PROJ(73-74)'!AW39+'OPER.-PERMANENT FUNDS(77-78)'!H39</f>
        <v>0</v>
      </c>
      <c r="M43" s="237">
        <f t="shared" si="6"/>
        <v>0</v>
      </c>
    </row>
    <row r="44" spans="1:13" ht="15" x14ac:dyDescent="0.2">
      <c r="B44" s="289">
        <v>381070</v>
      </c>
      <c r="C44" s="6" t="s">
        <v>373</v>
      </c>
      <c r="D44" s="210">
        <f>+'GENERAL FUND-OPERATING(48-53)'!E285</f>
        <v>0</v>
      </c>
      <c r="E44" s="202"/>
      <c r="F44" s="202"/>
      <c r="G44" s="202"/>
      <c r="H44" s="202"/>
      <c r="I44" s="202"/>
      <c r="J44" s="202"/>
      <c r="K44" s="202"/>
      <c r="L44" s="210">
        <f>+'OPER.-NONMAJOR SP. REVE (B)(66)'!IS45+'OPER.-NONMAJOR CAP. PROJ(73-74)'!AW40+'OPER.-PERMANENT FUNDS(77-78)'!H40</f>
        <v>0</v>
      </c>
      <c r="M44" s="237">
        <f t="shared" si="6"/>
        <v>0</v>
      </c>
    </row>
    <row r="45" spans="1:13" ht="15" x14ac:dyDescent="0.2">
      <c r="B45" s="289">
        <v>382010</v>
      </c>
      <c r="C45" s="6" t="s">
        <v>857</v>
      </c>
      <c r="D45" s="210">
        <f>+'GENERAL FUND-OPERATING(48-53)'!E286</f>
        <v>0</v>
      </c>
      <c r="E45" s="202"/>
      <c r="F45" s="202"/>
      <c r="G45" s="202"/>
      <c r="H45" s="202"/>
      <c r="I45" s="202"/>
      <c r="J45" s="202"/>
      <c r="K45" s="202"/>
      <c r="L45" s="210">
        <f>+'OPER.-NONMAJOR SP. REVE (B)(66)'!IS46+'OPER.-NONMAJOR DEBT SER.(69-70)'!AS37+'OPER.-NONMAJOR CAP. PROJ(73-74)'!AW41+'OPER.-PERMANENT FUNDS(77-78)'!H41</f>
        <v>0</v>
      </c>
      <c r="M45" s="237">
        <f t="shared" si="6"/>
        <v>0</v>
      </c>
    </row>
    <row r="46" spans="1:13" ht="15" x14ac:dyDescent="0.2">
      <c r="B46" s="289">
        <v>383000</v>
      </c>
      <c r="C46" s="6" t="s">
        <v>176</v>
      </c>
      <c r="D46" s="210">
        <f>+'GENERAL FUND-OPERATING(48-53)'!E287</f>
        <v>0</v>
      </c>
      <c r="E46" s="202"/>
      <c r="F46" s="202"/>
      <c r="G46" s="202"/>
      <c r="H46" s="202"/>
      <c r="I46" s="202"/>
      <c r="J46" s="202"/>
      <c r="K46" s="202"/>
      <c r="L46" s="210">
        <f>+'OPER.-NONMAJOR SP. REVE (B)(66)'!IS47+'OPER.-NONMAJOR DEBT SER.(69-70)'!AS38+'OPER.-NONMAJOR CAP. PROJ(73-74)'!AW42+'OPER.-PERMANENT FUNDS(77-78)'!H42</f>
        <v>0</v>
      </c>
      <c r="M46" s="237">
        <f t="shared" si="6"/>
        <v>0</v>
      </c>
    </row>
    <row r="47" spans="1:13" ht="15" x14ac:dyDescent="0.2">
      <c r="B47" s="289">
        <v>521000</v>
      </c>
      <c r="C47" s="6" t="s">
        <v>1263</v>
      </c>
      <c r="D47" s="210">
        <f>+'GENERAL FUND-OPERATING(48-53)'!E288</f>
        <v>0</v>
      </c>
      <c r="E47" s="202"/>
      <c r="F47" s="202"/>
      <c r="G47" s="202"/>
      <c r="H47" s="202"/>
      <c r="I47" s="202"/>
      <c r="J47" s="202"/>
      <c r="K47" s="202"/>
      <c r="L47" s="210">
        <f>+'OPER.-NONMAJOR SP. REVE (B)(66)'!IS48+'OPER.-NONMAJOR DEBT SER.(69-70)'!AS39+'OPER.-NONMAJOR CAP. PROJ(73-74)'!AW43+'OPER.-PERMANENT FUNDS(77-78)'!H43</f>
        <v>0</v>
      </c>
      <c r="M47" s="237">
        <f t="shared" si="6"/>
        <v>0</v>
      </c>
    </row>
    <row r="48" spans="1:13" ht="15" x14ac:dyDescent="0.2">
      <c r="B48" s="289">
        <v>384000</v>
      </c>
      <c r="C48" s="6" t="s">
        <v>1244</v>
      </c>
      <c r="D48" s="210">
        <f>+'GENERAL FUND-OPERATING(48-53)'!E289</f>
        <v>0</v>
      </c>
      <c r="E48" s="202"/>
      <c r="F48" s="202"/>
      <c r="G48" s="202"/>
      <c r="H48" s="202"/>
      <c r="I48" s="202"/>
      <c r="J48" s="202"/>
      <c r="K48" s="202"/>
      <c r="L48" s="210">
        <f>+'OPER.-NONMAJOR SP. REVE (B)(66)'!IS49+'OPER.-NONMAJOR DEBT SER.(69-70)'!AS40+'OPER.-NONMAJOR CAP. PROJ(73-74)'!AW44+'OPER.-PERMANENT FUNDS(77-78)'!H44</f>
        <v>0</v>
      </c>
      <c r="M48" s="237">
        <f t="shared" si="6"/>
        <v>0</v>
      </c>
    </row>
    <row r="49" spans="2:16" ht="15" x14ac:dyDescent="0.2">
      <c r="B49" s="289">
        <v>385000</v>
      </c>
      <c r="C49" s="6" t="s">
        <v>1241</v>
      </c>
      <c r="D49" s="210">
        <f>+'GENERAL FUND-OPERATING(48-53)'!E290</f>
        <v>0</v>
      </c>
      <c r="E49" s="202"/>
      <c r="F49" s="202"/>
      <c r="G49" s="202"/>
      <c r="H49" s="202"/>
      <c r="I49" s="202"/>
      <c r="J49" s="202"/>
      <c r="K49" s="202"/>
      <c r="L49" s="210">
        <f>+'OPER.-NONMAJOR SP. REVE (B)(66)'!IS50+'OPER.-NONMAJOR DEBT SER.(69-70)'!AS41+'OPER.-NONMAJOR CAP. PROJ(73-74)'!AW45+'OPER.-PERMANENT FUNDS(77-78)'!H45</f>
        <v>0</v>
      </c>
      <c r="M49" s="237">
        <f t="shared" si="6"/>
        <v>0</v>
      </c>
    </row>
    <row r="50" spans="2:16" ht="15" x14ac:dyDescent="0.2">
      <c r="B50" s="289">
        <v>524000</v>
      </c>
      <c r="C50" s="6" t="s">
        <v>1264</v>
      </c>
      <c r="D50" s="210">
        <f>+'GENERAL FUND-OPERATING(48-53)'!E291</f>
        <v>0</v>
      </c>
      <c r="E50" s="202"/>
      <c r="F50" s="202"/>
      <c r="G50" s="202"/>
      <c r="H50" s="202"/>
      <c r="I50" s="202"/>
      <c r="J50" s="202"/>
      <c r="K50" s="202"/>
      <c r="L50" s="210">
        <f>+'OPER.-NONMAJOR SP. REVE (B)(66)'!IS51+'OPER.-NONMAJOR DEBT SER.(69-70)'!AS42+'OPER.-NONMAJOR CAP. PROJ(73-74)'!AW46+'OPER.-PERMANENT FUNDS(77-78)'!H46</f>
        <v>0</v>
      </c>
      <c r="M50" s="237">
        <f t="shared" si="6"/>
        <v>0</v>
      </c>
    </row>
    <row r="51" spans="2:16" ht="15.75" thickBot="1" x14ac:dyDescent="0.25">
      <c r="B51" s="288">
        <v>525000</v>
      </c>
      <c r="C51" s="6" t="s">
        <v>1265</v>
      </c>
      <c r="D51" s="210">
        <f>+'GENERAL FUND-OPERATING(48-53)'!E292</f>
        <v>0</v>
      </c>
      <c r="E51" s="204"/>
      <c r="F51" s="204"/>
      <c r="G51" s="204"/>
      <c r="H51" s="204"/>
      <c r="I51" s="204"/>
      <c r="J51" s="204"/>
      <c r="K51" s="204"/>
      <c r="L51" s="210">
        <f>+'OPER.-NONMAJOR SP. REVE (B)(66)'!IS52+'OPER.-NONMAJOR DEBT SER.(69-70)'!AS43+'OPER.-NONMAJOR CAP. PROJ(73-74)'!AW47+'OPER.-PERMANENT FUNDS(77-78)'!H47</f>
        <v>0</v>
      </c>
      <c r="M51" s="237">
        <f t="shared" si="6"/>
        <v>0</v>
      </c>
    </row>
    <row r="52" spans="2:16" ht="16.5" thickBot="1" x14ac:dyDescent="0.3">
      <c r="B52" s="288"/>
      <c r="C52" s="9" t="s">
        <v>180</v>
      </c>
      <c r="D52" s="212">
        <f t="shared" ref="D52:M52" si="7">SUM(D41:D51)</f>
        <v>0</v>
      </c>
      <c r="E52" s="212">
        <f t="shared" si="7"/>
        <v>0</v>
      </c>
      <c r="F52" s="212">
        <f t="shared" si="7"/>
        <v>0</v>
      </c>
      <c r="G52" s="212">
        <f t="shared" si="7"/>
        <v>0</v>
      </c>
      <c r="H52" s="212">
        <f t="shared" si="7"/>
        <v>0</v>
      </c>
      <c r="I52" s="212">
        <f t="shared" si="7"/>
        <v>0</v>
      </c>
      <c r="J52" s="212">
        <f t="shared" si="7"/>
        <v>0</v>
      </c>
      <c r="K52" s="212">
        <f t="shared" si="7"/>
        <v>0</v>
      </c>
      <c r="L52" s="212">
        <f t="shared" si="7"/>
        <v>0</v>
      </c>
      <c r="M52" s="212">
        <f t="shared" si="7"/>
        <v>0</v>
      </c>
    </row>
    <row r="53" spans="2:16" ht="15.75" x14ac:dyDescent="0.25">
      <c r="B53" s="288"/>
      <c r="C53" s="9" t="s">
        <v>181</v>
      </c>
      <c r="D53" s="210">
        <f t="shared" ref="D53:M53" si="8">+D39+D52</f>
        <v>0</v>
      </c>
      <c r="E53" s="210">
        <f t="shared" si="8"/>
        <v>0</v>
      </c>
      <c r="F53" s="210">
        <f t="shared" si="8"/>
        <v>0</v>
      </c>
      <c r="G53" s="210">
        <f t="shared" si="8"/>
        <v>0</v>
      </c>
      <c r="H53" s="210">
        <f t="shared" si="8"/>
        <v>0</v>
      </c>
      <c r="I53" s="210">
        <f t="shared" si="8"/>
        <v>0</v>
      </c>
      <c r="J53" s="210">
        <f t="shared" si="8"/>
        <v>0</v>
      </c>
      <c r="K53" s="210">
        <f t="shared" si="8"/>
        <v>0</v>
      </c>
      <c r="L53" s="210">
        <f t="shared" si="8"/>
        <v>0</v>
      </c>
      <c r="M53" s="210">
        <f t="shared" si="8"/>
        <v>0</v>
      </c>
    </row>
    <row r="54" spans="2:16" ht="31.5" x14ac:dyDescent="0.25">
      <c r="B54" s="228"/>
      <c r="C54" s="235" t="s">
        <v>3258</v>
      </c>
      <c r="D54" s="210">
        <f>+'GENERAL FUND-OPERATING(48-53)'!E295</f>
        <v>0</v>
      </c>
      <c r="E54" s="202"/>
      <c r="F54" s="202"/>
      <c r="G54" s="202"/>
      <c r="H54" s="202"/>
      <c r="I54" s="202"/>
      <c r="J54" s="202"/>
      <c r="K54" s="202"/>
      <c r="L54" s="210">
        <f>+'OPER.-NONMAJOR SP. REVE (B)(66)'!IS56+'OPER.-NONMAJOR DEBT SER.(69-70)'!AS46+'OPER.-NONMAJOR CAP. PROJ(73-74)'!AW50+'OPER.-PERMANENT FUNDS(77-78)'!H50</f>
        <v>0</v>
      </c>
      <c r="M54" s="237">
        <f>SUM(D54:L54)</f>
        <v>0</v>
      </c>
    </row>
    <row r="55" spans="2:16" ht="31.5" x14ac:dyDescent="0.25">
      <c r="B55" s="228"/>
      <c r="C55" s="1167" t="s">
        <v>3259</v>
      </c>
      <c r="D55" s="210"/>
      <c r="E55" s="202"/>
      <c r="F55" s="202"/>
      <c r="G55" s="202"/>
      <c r="H55" s="202"/>
      <c r="I55" s="202"/>
      <c r="J55" s="202"/>
      <c r="K55" s="202"/>
      <c r="L55" s="210">
        <f>+'OPER.-NONMAJOR SP. REVE (B)(66)'!IS57+'OPER.-NONMAJOR DEBT SER.(69-70)'!AS47+'OPER.-NONMAJOR CAP. PROJ(73-74)'!AW51+'OPER.-PERMANENT FUNDS(77-78)'!H51</f>
        <v>0</v>
      </c>
      <c r="M55" s="237"/>
      <c r="P55" s="1170" t="s">
        <v>3264</v>
      </c>
    </row>
    <row r="56" spans="2:16" ht="31.5" x14ac:dyDescent="0.25">
      <c r="B56" s="228"/>
      <c r="C56" s="1167" t="s">
        <v>3265</v>
      </c>
      <c r="D56" s="210"/>
      <c r="E56" s="202"/>
      <c r="F56" s="202"/>
      <c r="G56" s="202"/>
      <c r="H56" s="202"/>
      <c r="I56" s="202"/>
      <c r="J56" s="202"/>
      <c r="K56" s="202"/>
      <c r="L56" s="210">
        <f>+'OPER.-NONMAJOR SP. REVE (B)(66)'!IS58+'OPER.-NONMAJOR DEBT SER.(69-70)'!AS48+'OPER.-NONMAJOR CAP. PROJ(73-74)'!AW52+'OPER.-PERMANENT FUNDS(77-78)'!H52</f>
        <v>0</v>
      </c>
      <c r="M56" s="237"/>
      <c r="P56" s="1170" t="s">
        <v>3267</v>
      </c>
    </row>
    <row r="57" spans="2:16" ht="31.5" x14ac:dyDescent="0.25">
      <c r="B57" s="228"/>
      <c r="C57" s="1167" t="s">
        <v>3260</v>
      </c>
      <c r="D57" s="210"/>
      <c r="E57" s="202"/>
      <c r="F57" s="202"/>
      <c r="G57" s="202"/>
      <c r="H57" s="202"/>
      <c r="I57" s="202"/>
      <c r="J57" s="202"/>
      <c r="K57" s="202"/>
      <c r="L57" s="210">
        <f>+'OPER.-NONMAJOR SP. REVE (B)(66)'!IS59+'OPER.-NONMAJOR DEBT SER.(69-70)'!AS49+'OPER.-NONMAJOR CAP. PROJ(73-74)'!AW53+'OPER.-PERMANENT FUNDS(77-78)'!H53</f>
        <v>0</v>
      </c>
      <c r="M57" s="237"/>
      <c r="P57" s="1171" t="s">
        <v>3266</v>
      </c>
    </row>
    <row r="58" spans="2:16" ht="16.5" thickBot="1" x14ac:dyDescent="0.3">
      <c r="B58" s="228"/>
      <c r="C58" s="1168" t="s">
        <v>3261</v>
      </c>
      <c r="D58" s="211">
        <f>+'GENERAL FUND-OPERATING(48-53)'!E298</f>
        <v>0</v>
      </c>
      <c r="E58" s="204"/>
      <c r="F58" s="204"/>
      <c r="G58" s="204"/>
      <c r="H58" s="204"/>
      <c r="I58" s="204"/>
      <c r="J58" s="204"/>
      <c r="K58" s="204"/>
      <c r="L58" s="211">
        <f>+'OPER.-NONMAJOR SP. REVE (B)(66)'!IS60+'OPER.-NONMAJOR DEBT SER.(69-70)'!AS50+'OPER.-NONMAJOR CAP. PROJ(73-74)'!AW54+'OPER.-PERMANENT FUNDS(77-78)'!H54</f>
        <v>0</v>
      </c>
      <c r="M58" s="239">
        <f>SUM(D58:L58)</f>
        <v>0</v>
      </c>
    </row>
    <row r="59" spans="2:16" ht="32.25" thickBot="1" x14ac:dyDescent="0.3">
      <c r="B59" s="228"/>
      <c r="C59" s="235" t="s">
        <v>3298</v>
      </c>
      <c r="D59" s="211">
        <f t="shared" ref="D59:M59" si="9">SUM(D54:D58)</f>
        <v>0</v>
      </c>
      <c r="E59" s="211">
        <f t="shared" si="9"/>
        <v>0</v>
      </c>
      <c r="F59" s="211">
        <f t="shared" si="9"/>
        <v>0</v>
      </c>
      <c r="G59" s="211">
        <f t="shared" si="9"/>
        <v>0</v>
      </c>
      <c r="H59" s="211">
        <f t="shared" si="9"/>
        <v>0</v>
      </c>
      <c r="I59" s="211">
        <f t="shared" si="9"/>
        <v>0</v>
      </c>
      <c r="J59" s="211">
        <f t="shared" si="9"/>
        <v>0</v>
      </c>
      <c r="K59" s="211">
        <f t="shared" si="9"/>
        <v>0</v>
      </c>
      <c r="L59" s="211">
        <f t="shared" si="9"/>
        <v>0</v>
      </c>
      <c r="M59" s="211">
        <f t="shared" si="9"/>
        <v>0</v>
      </c>
    </row>
    <row r="60" spans="2:16" ht="16.5" thickBot="1" x14ac:dyDescent="0.3">
      <c r="B60" s="228"/>
      <c r="C60" s="201" t="s">
        <v>3262</v>
      </c>
      <c r="D60" s="227">
        <f>+D53+D59</f>
        <v>0</v>
      </c>
      <c r="E60" s="227">
        <f t="shared" ref="E60:M60" si="10">+E53+E59</f>
        <v>0</v>
      </c>
      <c r="F60" s="227">
        <f t="shared" si="10"/>
        <v>0</v>
      </c>
      <c r="G60" s="227">
        <f t="shared" si="10"/>
        <v>0</v>
      </c>
      <c r="H60" s="227">
        <f t="shared" si="10"/>
        <v>0</v>
      </c>
      <c r="I60" s="227">
        <f t="shared" si="10"/>
        <v>0</v>
      </c>
      <c r="J60" s="227">
        <f t="shared" si="10"/>
        <v>0</v>
      </c>
      <c r="K60" s="227">
        <f t="shared" si="10"/>
        <v>0</v>
      </c>
      <c r="L60" s="227">
        <f t="shared" si="10"/>
        <v>0</v>
      </c>
      <c r="M60" s="227">
        <f t="shared" si="10"/>
        <v>0</v>
      </c>
    </row>
    <row r="61" spans="2:16" ht="13.5" thickTop="1" x14ac:dyDescent="0.2"/>
    <row r="62" spans="2:16" ht="15.75" x14ac:dyDescent="0.25">
      <c r="B62" s="207"/>
      <c r="C62" s="209"/>
      <c r="D62" s="209"/>
      <c r="E62" s="209"/>
      <c r="F62" s="209"/>
      <c r="G62" s="252" t="s">
        <v>1020</v>
      </c>
      <c r="H62" s="209"/>
      <c r="I62" s="209"/>
      <c r="J62" s="209"/>
      <c r="K62" s="209"/>
      <c r="L62" s="209"/>
      <c r="M62" s="209"/>
    </row>
  </sheetData>
  <sheetProtection algorithmName="SHA-512" hashValue="O6dCtOyZanMwxB2k0pi4TD+zaB8mjzsb30AxQ/mrhJ4JPmvAEvccwwbl6sB5/v3O8mkT1VckBQhipsvR2qWbCg==" saltValue="2qZ8pk8XpmOk5BjuVUVi1Q==" spinCount="100000" sheet="1" formatCells="0" formatColumns="0" formatRows="0" deleteRows="0"/>
  <customSheetViews>
    <customSheetView guid="{FC3B3501-CA52-40D7-B049-0E027A15B235}" fitToPage="1">
      <pane xSplit="3" ySplit="10" topLeftCell="D38" activePane="bottomRight" state="frozen"/>
      <selection pane="bottomRight" activeCell="G45" sqref="G45"/>
      <pageMargins left="0" right="0" top="0.25" bottom="0.25" header="0" footer="0"/>
      <printOptions horizontalCentered="1" verticalCentered="1" gridLines="1"/>
      <pageSetup scale="60" orientation="landscape" horizontalDpi="360" verticalDpi="360" r:id="rId1"/>
      <headerFooter alignWithMargins="0"/>
    </customSheetView>
  </customSheetViews>
  <mergeCells count="9">
    <mergeCell ref="N5:Q6"/>
    <mergeCell ref="K8:K9"/>
    <mergeCell ref="D8:D9"/>
    <mergeCell ref="E8:E9"/>
    <mergeCell ref="F8:F9"/>
    <mergeCell ref="G8:G9"/>
    <mergeCell ref="H8:H9"/>
    <mergeCell ref="I8:I9"/>
    <mergeCell ref="J8:J9"/>
  </mergeCells>
  <phoneticPr fontId="0" type="noConversion"/>
  <printOptions horizontalCentered="1" verticalCentered="1" gridLines="1"/>
  <pageMargins left="0" right="0" top="0.25" bottom="0.25" header="0" footer="0"/>
  <pageSetup scale="60" orientation="landscape" horizontalDpi="360" verticalDpi="360" r:id="rId2"/>
  <headerFooter alignWithMargins="0"/>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F196"/>
  <sheetViews>
    <sheetView zoomScaleNormal="100" workbookViewId="0">
      <selection activeCell="C30" sqref="C30"/>
    </sheetView>
  </sheetViews>
  <sheetFormatPr defaultColWidth="8.85546875" defaultRowHeight="12.75" x14ac:dyDescent="0.2"/>
  <cols>
    <col min="1" max="1" width="100.7109375" style="194" customWidth="1"/>
    <col min="2" max="3" width="15.7109375" style="194" customWidth="1"/>
    <col min="4" max="16384" width="8.85546875" style="194"/>
  </cols>
  <sheetData>
    <row r="1" spans="1:6" ht="18" x14ac:dyDescent="0.25">
      <c r="A1" s="4" t="str">
        <f>+'COVER PAGE'!A9</f>
        <v>LOCAL GOVERNMENT NAME:</v>
      </c>
      <c r="B1" s="4"/>
      <c r="C1" s="2"/>
      <c r="D1" s="209"/>
      <c r="E1" s="209"/>
      <c r="F1" s="209"/>
    </row>
    <row r="2" spans="1:6" ht="18" x14ac:dyDescent="0.25">
      <c r="A2" s="4" t="s">
        <v>306</v>
      </c>
      <c r="B2" s="4"/>
      <c r="C2" s="273"/>
      <c r="D2" s="209"/>
      <c r="E2" s="209"/>
      <c r="F2" s="209"/>
    </row>
    <row r="3" spans="1:6" ht="18" x14ac:dyDescent="0.25">
      <c r="A3" s="4" t="s">
        <v>183</v>
      </c>
      <c r="B3" s="4"/>
      <c r="C3" s="273"/>
      <c r="D3" s="209"/>
      <c r="E3" s="209"/>
      <c r="F3" s="209"/>
    </row>
    <row r="4" spans="1:6" ht="18" x14ac:dyDescent="0.25">
      <c r="A4" s="4" t="s">
        <v>310</v>
      </c>
      <c r="B4" s="4"/>
      <c r="C4" s="273"/>
      <c r="D4" s="209"/>
      <c r="E4" s="209"/>
      <c r="F4" s="209"/>
    </row>
    <row r="5" spans="1:6" ht="18" x14ac:dyDescent="0.25">
      <c r="A5" s="4" t="str">
        <f>+'COVER PAGE'!A30</f>
        <v>FISCAL YEAR ENDING JUNE 30, 2025</v>
      </c>
      <c r="B5" s="4"/>
      <c r="C5" s="273"/>
      <c r="D5" s="209"/>
      <c r="E5" s="209"/>
      <c r="F5" s="209"/>
    </row>
    <row r="6" spans="1:6" ht="18" x14ac:dyDescent="0.25">
      <c r="A6" s="192"/>
      <c r="B6" s="192"/>
      <c r="C6" s="215"/>
      <c r="D6" s="209"/>
      <c r="E6" s="209"/>
      <c r="F6" s="209"/>
    </row>
    <row r="7" spans="1:6" ht="15" x14ac:dyDescent="0.2">
      <c r="C7" s="196"/>
    </row>
    <row r="8" spans="1:6" ht="16.5" thickBot="1" x14ac:dyDescent="0.3">
      <c r="A8" s="201" t="s">
        <v>438</v>
      </c>
      <c r="B8" s="201"/>
      <c r="C8" s="239">
        <f>+'GOVERMENTAL FUNDS-OPERATING(16)'!M53</f>
        <v>0</v>
      </c>
    </row>
    <row r="9" spans="1:6" ht="15" x14ac:dyDescent="0.2">
      <c r="A9" s="240" t="s">
        <v>1486</v>
      </c>
      <c r="B9" s="240"/>
      <c r="C9" s="210"/>
    </row>
    <row r="10" spans="1:6" ht="15" x14ac:dyDescent="0.2">
      <c r="A10" s="196" t="s">
        <v>899</v>
      </c>
      <c r="B10" s="196"/>
      <c r="C10" s="210"/>
    </row>
    <row r="11" spans="1:6" ht="15" x14ac:dyDescent="0.2">
      <c r="A11" s="196"/>
      <c r="B11" s="196"/>
      <c r="C11" s="210"/>
    </row>
    <row r="12" spans="1:6" ht="15" x14ac:dyDescent="0.2">
      <c r="A12" s="196" t="s">
        <v>311</v>
      </c>
      <c r="B12" s="196"/>
      <c r="C12" s="210"/>
    </row>
    <row r="13" spans="1:6" ht="15" x14ac:dyDescent="0.2">
      <c r="A13" s="196" t="s">
        <v>314</v>
      </c>
      <c r="B13" s="196"/>
      <c r="C13" s="210"/>
    </row>
    <row r="14" spans="1:6" ht="15.75" thickBot="1" x14ac:dyDescent="0.25">
      <c r="A14" s="196" t="s">
        <v>2712</v>
      </c>
      <c r="B14" s="196"/>
      <c r="C14" s="211">
        <f>-'OP Conversion'!I35</f>
        <v>0</v>
      </c>
    </row>
    <row r="15" spans="1:6" ht="15.75" thickBot="1" x14ac:dyDescent="0.25">
      <c r="A15" s="196" t="s">
        <v>2533</v>
      </c>
      <c r="B15" s="196"/>
      <c r="C15" s="211">
        <f>-'OP Conversion'!K38</f>
        <v>0</v>
      </c>
    </row>
    <row r="16" spans="1:6" ht="15.75" thickBot="1" x14ac:dyDescent="0.25">
      <c r="A16" s="196"/>
      <c r="B16" s="196"/>
      <c r="C16" s="204"/>
    </row>
    <row r="17" spans="1:3" ht="15" x14ac:dyDescent="0.2">
      <c r="A17" s="196" t="s">
        <v>107</v>
      </c>
      <c r="B17" s="196"/>
      <c r="C17" s="202"/>
    </row>
    <row r="18" spans="1:3" ht="15" x14ac:dyDescent="0.2">
      <c r="A18" s="196" t="s">
        <v>848</v>
      </c>
      <c r="B18" s="196"/>
      <c r="C18" s="202"/>
    </row>
    <row r="19" spans="1:3" ht="15" x14ac:dyDescent="0.2">
      <c r="A19" s="196" t="s">
        <v>849</v>
      </c>
      <c r="B19" s="196"/>
      <c r="C19" s="202"/>
    </row>
    <row r="20" spans="1:3" ht="15.75" thickBot="1" x14ac:dyDescent="0.25">
      <c r="A20" s="196" t="s">
        <v>850</v>
      </c>
      <c r="B20" s="196"/>
      <c r="C20" s="204"/>
    </row>
    <row r="21" spans="1:3" ht="15.75" thickBot="1" x14ac:dyDescent="0.25">
      <c r="A21" s="196" t="s">
        <v>810</v>
      </c>
      <c r="B21" s="196"/>
      <c r="C21" s="211">
        <f>-'OP Conversion'!C45</f>
        <v>0</v>
      </c>
    </row>
    <row r="22" spans="1:3" ht="15" x14ac:dyDescent="0.2">
      <c r="A22" s="196"/>
      <c r="B22" s="196"/>
      <c r="C22" s="202"/>
    </row>
    <row r="23" spans="1:3" ht="15" x14ac:dyDescent="0.2">
      <c r="A23" s="196" t="s">
        <v>851</v>
      </c>
      <c r="B23" s="196"/>
      <c r="C23" s="202"/>
    </row>
    <row r="24" spans="1:3" ht="15" x14ac:dyDescent="0.2">
      <c r="A24" s="196" t="s">
        <v>852</v>
      </c>
      <c r="B24" s="196"/>
      <c r="C24" s="202"/>
    </row>
    <row r="25" spans="1:3" ht="15.75" thickBot="1" x14ac:dyDescent="0.25">
      <c r="A25" s="196" t="s">
        <v>853</v>
      </c>
      <c r="B25" s="196"/>
      <c r="C25" s="204"/>
    </row>
    <row r="26" spans="1:3" ht="15.75" thickBot="1" x14ac:dyDescent="0.25">
      <c r="A26" s="196" t="s">
        <v>1488</v>
      </c>
      <c r="B26" s="196"/>
      <c r="C26" s="211">
        <f>+'OP Conversion'!D19+'OP Conversion'!E19</f>
        <v>0</v>
      </c>
    </row>
    <row r="27" spans="1:3" ht="15.75" thickBot="1" x14ac:dyDescent="0.25">
      <c r="A27" s="196" t="s">
        <v>1507</v>
      </c>
      <c r="B27" s="196"/>
      <c r="C27" s="205">
        <f>'OP Conversion'!F13</f>
        <v>0</v>
      </c>
    </row>
    <row r="28" spans="1:3" ht="15" x14ac:dyDescent="0.2">
      <c r="A28" s="196" t="s">
        <v>902</v>
      </c>
      <c r="B28" s="196"/>
      <c r="C28" s="202"/>
    </row>
    <row r="29" spans="1:3" ht="15" x14ac:dyDescent="0.2">
      <c r="A29" s="196" t="s">
        <v>1312</v>
      </c>
      <c r="B29" s="196"/>
      <c r="C29" s="202"/>
    </row>
    <row r="30" spans="1:3" ht="15.75" thickBot="1" x14ac:dyDescent="0.25">
      <c r="A30" s="196" t="s">
        <v>2711</v>
      </c>
      <c r="B30" s="196"/>
      <c r="C30" s="211">
        <f>-'OP Conversion'!C43</f>
        <v>0</v>
      </c>
    </row>
    <row r="31" spans="1:3" ht="15.75" thickBot="1" x14ac:dyDescent="0.25">
      <c r="A31" s="196" t="s">
        <v>903</v>
      </c>
      <c r="B31" s="196"/>
      <c r="C31" s="211">
        <f>-'OP Conversion'!C41</f>
        <v>0</v>
      </c>
    </row>
    <row r="32" spans="1:3" ht="15.75" thickBot="1" x14ac:dyDescent="0.25">
      <c r="A32" s="196" t="s">
        <v>904</v>
      </c>
      <c r="B32" s="196"/>
      <c r="C32" s="211">
        <f>-'OP Conversion'!C44</f>
        <v>0</v>
      </c>
    </row>
    <row r="33" spans="1:3" ht="15" x14ac:dyDescent="0.2">
      <c r="A33" s="196"/>
      <c r="B33" s="196"/>
      <c r="C33" s="202"/>
    </row>
    <row r="34" spans="1:3" ht="15" x14ac:dyDescent="0.2">
      <c r="A34" s="196" t="s">
        <v>1487</v>
      </c>
      <c r="B34" s="196"/>
      <c r="C34" s="202"/>
    </row>
    <row r="35" spans="1:3" ht="15" x14ac:dyDescent="0.2">
      <c r="A35" s="196" t="s">
        <v>2532</v>
      </c>
      <c r="B35" s="196"/>
      <c r="C35" s="202"/>
    </row>
    <row r="36" spans="1:3" ht="15.75" thickBot="1" x14ac:dyDescent="0.25">
      <c r="A36" s="196" t="s">
        <v>2531</v>
      </c>
      <c r="B36" s="196"/>
      <c r="C36" s="204"/>
    </row>
    <row r="37" spans="1:3" ht="15.75" thickBot="1" x14ac:dyDescent="0.25">
      <c r="A37" s="196" t="s">
        <v>836</v>
      </c>
      <c r="B37" s="196"/>
      <c r="C37" s="204"/>
    </row>
    <row r="38" spans="1:3" ht="15.75" thickBot="1" x14ac:dyDescent="0.25">
      <c r="A38" s="196" t="s">
        <v>837</v>
      </c>
      <c r="B38" s="196"/>
      <c r="C38" s="204"/>
    </row>
    <row r="39" spans="1:3" ht="15" x14ac:dyDescent="0.2">
      <c r="A39" s="196"/>
      <c r="B39" s="196"/>
      <c r="C39" s="202"/>
    </row>
    <row r="40" spans="1:3" ht="15" x14ac:dyDescent="0.2">
      <c r="A40" s="196"/>
      <c r="B40" s="196"/>
      <c r="C40" s="202"/>
    </row>
    <row r="41" spans="1:3" ht="15" x14ac:dyDescent="0.2">
      <c r="A41" s="196" t="s">
        <v>463</v>
      </c>
      <c r="B41" s="196"/>
      <c r="C41" s="202"/>
    </row>
    <row r="42" spans="1:3" ht="15" x14ac:dyDescent="0.2">
      <c r="A42" s="196" t="s">
        <v>76</v>
      </c>
      <c r="B42" s="196"/>
      <c r="C42" s="202"/>
    </row>
    <row r="43" spans="1:3" ht="15" x14ac:dyDescent="0.2">
      <c r="A43" s="196" t="s">
        <v>389</v>
      </c>
      <c r="B43" s="196"/>
      <c r="C43" s="202"/>
    </row>
    <row r="44" spans="1:3" ht="15" x14ac:dyDescent="0.2">
      <c r="A44" s="196" t="s">
        <v>391</v>
      </c>
      <c r="B44" s="196"/>
      <c r="C44" s="202"/>
    </row>
    <row r="45" spans="1:3" ht="15" x14ac:dyDescent="0.2">
      <c r="A45" s="196" t="s">
        <v>390</v>
      </c>
      <c r="B45" s="196"/>
      <c r="C45" s="202"/>
    </row>
    <row r="46" spans="1:3" ht="15.75" thickBot="1" x14ac:dyDescent="0.25">
      <c r="A46" s="196" t="s">
        <v>1280</v>
      </c>
      <c r="B46" s="211">
        <f>+'CHANGE NET POSITION-PROP.(19)'!J45</f>
        <v>0</v>
      </c>
      <c r="C46" s="210"/>
    </row>
    <row r="47" spans="1:3" ht="15.75" thickBot="1" x14ac:dyDescent="0.25">
      <c r="A47" s="196" t="s">
        <v>637</v>
      </c>
      <c r="B47" s="211">
        <f>+'CHANGE NET POSITION-PROP.(19)'!I55</f>
        <v>0</v>
      </c>
      <c r="C47" s="210"/>
    </row>
    <row r="48" spans="1:3" ht="15.75" thickBot="1" x14ac:dyDescent="0.25">
      <c r="A48" s="196" t="s">
        <v>77</v>
      </c>
      <c r="B48" s="211">
        <f>+'CHANGE NET POSITION-PROP.(19)'!J25</f>
        <v>0</v>
      </c>
      <c r="C48" s="211">
        <f>+B46+B47+B48</f>
        <v>0</v>
      </c>
    </row>
    <row r="49" spans="1:3" ht="15" x14ac:dyDescent="0.2">
      <c r="A49" s="196"/>
      <c r="B49" s="196"/>
      <c r="C49" s="202"/>
    </row>
    <row r="50" spans="1:3" ht="15" x14ac:dyDescent="0.2">
      <c r="A50" s="196" t="s">
        <v>433</v>
      </c>
      <c r="B50" s="196"/>
      <c r="C50" s="202"/>
    </row>
    <row r="51" spans="1:3" ht="15" x14ac:dyDescent="0.2">
      <c r="A51" s="196" t="s">
        <v>434</v>
      </c>
      <c r="B51" s="196"/>
      <c r="C51" s="202"/>
    </row>
    <row r="52" spans="1:3" ht="15" x14ac:dyDescent="0.2">
      <c r="A52" s="196" t="s">
        <v>435</v>
      </c>
      <c r="B52" s="196"/>
      <c r="C52" s="202"/>
    </row>
    <row r="53" spans="1:3" ht="15.75" thickBot="1" x14ac:dyDescent="0.25">
      <c r="A53" s="196" t="s">
        <v>436</v>
      </c>
      <c r="B53" s="196"/>
      <c r="C53" s="211">
        <f>-'OP Conversion'!M23-'OP Conversion'!M24-'OP Conversion'!M25-'OP Conversion'!M26-'OP Conversion'!M27-'OP Conversion'!M28-'OP Conversion'!M29-'OP Conversion'!M30-'OP Conversion'!M34</f>
        <v>0</v>
      </c>
    </row>
    <row r="54" spans="1:3" ht="15.75" thickBot="1" x14ac:dyDescent="0.25">
      <c r="A54" s="196" t="s">
        <v>2100</v>
      </c>
      <c r="B54" s="196"/>
      <c r="C54" s="204">
        <f>-'OP Conversion'!F38</f>
        <v>0</v>
      </c>
    </row>
    <row r="55" spans="1:3" ht="15.75" thickBot="1" x14ac:dyDescent="0.25">
      <c r="A55" s="196" t="s">
        <v>1508</v>
      </c>
      <c r="B55" s="196"/>
      <c r="C55" s="205"/>
    </row>
    <row r="56" spans="1:3" ht="15" x14ac:dyDescent="0.2">
      <c r="A56" s="196"/>
      <c r="B56" s="196"/>
      <c r="C56" s="202"/>
    </row>
    <row r="57" spans="1:3" ht="16.5" thickBot="1" x14ac:dyDescent="0.3">
      <c r="A57" s="199" t="s">
        <v>1279</v>
      </c>
      <c r="B57" s="199"/>
      <c r="C57" s="227">
        <f>SUM(C8:C55)</f>
        <v>0</v>
      </c>
    </row>
    <row r="58" spans="1:3" ht="15.75" thickTop="1" x14ac:dyDescent="0.2">
      <c r="A58" s="196"/>
      <c r="B58" s="196"/>
    </row>
    <row r="59" spans="1:3" ht="15" x14ac:dyDescent="0.2">
      <c r="A59" s="196"/>
      <c r="B59" s="359" t="s">
        <v>1454</v>
      </c>
      <c r="C59" s="360">
        <f>C57-'GW-STATEMENT OF ACTIVITIES(14)'!I57</f>
        <v>0</v>
      </c>
    </row>
    <row r="60" spans="1:3" ht="15.75" x14ac:dyDescent="0.25">
      <c r="A60" s="207" t="s">
        <v>1021</v>
      </c>
      <c r="B60" s="207"/>
      <c r="C60" s="209"/>
    </row>
    <row r="61" spans="1:3" ht="15" x14ac:dyDescent="0.2">
      <c r="A61" s="196"/>
      <c r="B61" s="196"/>
    </row>
    <row r="62" spans="1:3" ht="15" x14ac:dyDescent="0.2">
      <c r="A62" s="196"/>
      <c r="B62" s="196"/>
    </row>
    <row r="63" spans="1:3" ht="15" x14ac:dyDescent="0.2">
      <c r="A63" s="196"/>
      <c r="B63" s="196"/>
    </row>
    <row r="64" spans="1:3" ht="15" x14ac:dyDescent="0.2">
      <c r="A64" s="196"/>
      <c r="B64" s="196"/>
    </row>
    <row r="65" spans="1:2" ht="15" x14ac:dyDescent="0.2">
      <c r="A65" s="196"/>
      <c r="B65" s="196"/>
    </row>
    <row r="66" spans="1:2" ht="15" x14ac:dyDescent="0.2">
      <c r="A66" s="196"/>
      <c r="B66" s="196"/>
    </row>
    <row r="67" spans="1:2" ht="15" x14ac:dyDescent="0.2">
      <c r="A67" s="196"/>
      <c r="B67" s="196"/>
    </row>
    <row r="68" spans="1:2" ht="15" x14ac:dyDescent="0.2">
      <c r="A68" s="196"/>
      <c r="B68" s="196"/>
    </row>
    <row r="69" spans="1:2" ht="15" x14ac:dyDescent="0.2">
      <c r="A69" s="196"/>
      <c r="B69" s="196"/>
    </row>
    <row r="70" spans="1:2" ht="15" x14ac:dyDescent="0.2">
      <c r="A70" s="196"/>
      <c r="B70" s="196"/>
    </row>
    <row r="71" spans="1:2" ht="15" x14ac:dyDescent="0.2">
      <c r="A71" s="196"/>
      <c r="B71" s="196"/>
    </row>
    <row r="72" spans="1:2" ht="15" x14ac:dyDescent="0.2">
      <c r="A72" s="196"/>
      <c r="B72" s="196"/>
    </row>
    <row r="73" spans="1:2" ht="15" x14ac:dyDescent="0.2">
      <c r="A73" s="196"/>
      <c r="B73" s="196"/>
    </row>
    <row r="74" spans="1:2" ht="15" x14ac:dyDescent="0.2">
      <c r="A74" s="196"/>
      <c r="B74" s="196"/>
    </row>
    <row r="75" spans="1:2" ht="15" x14ac:dyDescent="0.2">
      <c r="A75" s="196"/>
      <c r="B75" s="196"/>
    </row>
    <row r="76" spans="1:2" ht="15" x14ac:dyDescent="0.2">
      <c r="A76" s="196"/>
      <c r="B76" s="196"/>
    </row>
    <row r="77" spans="1:2" ht="15" x14ac:dyDescent="0.2">
      <c r="A77" s="196"/>
      <c r="B77" s="196"/>
    </row>
    <row r="78" spans="1:2" ht="15" x14ac:dyDescent="0.2">
      <c r="A78" s="196"/>
      <c r="B78" s="196"/>
    </row>
    <row r="79" spans="1:2" ht="15" x14ac:dyDescent="0.2">
      <c r="A79" s="196"/>
      <c r="B79" s="196"/>
    </row>
    <row r="80" spans="1:2" ht="15" x14ac:dyDescent="0.2">
      <c r="A80" s="196"/>
      <c r="B80" s="196"/>
    </row>
    <row r="81" spans="1:2" ht="15" x14ac:dyDescent="0.2">
      <c r="A81" s="196"/>
      <c r="B81" s="196"/>
    </row>
    <row r="82" spans="1:2" ht="15" x14ac:dyDescent="0.2">
      <c r="A82" s="196"/>
      <c r="B82" s="196"/>
    </row>
    <row r="83" spans="1:2" ht="15" x14ac:dyDescent="0.2">
      <c r="A83" s="196"/>
      <c r="B83" s="196"/>
    </row>
    <row r="84" spans="1:2" ht="15" x14ac:dyDescent="0.2">
      <c r="A84" s="196"/>
      <c r="B84" s="196"/>
    </row>
    <row r="85" spans="1:2" ht="15" x14ac:dyDescent="0.2">
      <c r="A85" s="196"/>
      <c r="B85" s="196"/>
    </row>
    <row r="86" spans="1:2" ht="15" x14ac:dyDescent="0.2">
      <c r="A86" s="196"/>
      <c r="B86" s="196"/>
    </row>
    <row r="87" spans="1:2" ht="15" x14ac:dyDescent="0.2">
      <c r="A87" s="196"/>
      <c r="B87" s="196"/>
    </row>
    <row r="88" spans="1:2" ht="15" x14ac:dyDescent="0.2">
      <c r="A88" s="196"/>
      <c r="B88" s="196"/>
    </row>
    <row r="89" spans="1:2" ht="15" x14ac:dyDescent="0.2">
      <c r="A89" s="196"/>
      <c r="B89" s="196"/>
    </row>
    <row r="90" spans="1:2" ht="15" x14ac:dyDescent="0.2">
      <c r="A90" s="196"/>
      <c r="B90" s="196"/>
    </row>
    <row r="91" spans="1:2" ht="15" x14ac:dyDescent="0.2">
      <c r="A91" s="196"/>
      <c r="B91" s="196"/>
    </row>
    <row r="92" spans="1:2" ht="15" x14ac:dyDescent="0.2">
      <c r="A92" s="196"/>
      <c r="B92" s="196"/>
    </row>
    <row r="93" spans="1:2" ht="15" x14ac:dyDescent="0.2">
      <c r="A93" s="196"/>
      <c r="B93" s="196"/>
    </row>
    <row r="94" spans="1:2" ht="15" x14ac:dyDescent="0.2">
      <c r="A94" s="196"/>
      <c r="B94" s="196"/>
    </row>
    <row r="95" spans="1:2" ht="15" x14ac:dyDescent="0.2">
      <c r="A95" s="196"/>
      <c r="B95" s="196"/>
    </row>
    <row r="96" spans="1:2" ht="15" x14ac:dyDescent="0.2">
      <c r="A96" s="196"/>
      <c r="B96" s="196"/>
    </row>
    <row r="97" spans="1:2" ht="15" x14ac:dyDescent="0.2">
      <c r="A97" s="196"/>
      <c r="B97" s="196"/>
    </row>
    <row r="98" spans="1:2" ht="15" x14ac:dyDescent="0.2">
      <c r="A98" s="196"/>
      <c r="B98" s="196"/>
    </row>
    <row r="99" spans="1:2" ht="15" x14ac:dyDescent="0.2">
      <c r="A99" s="196"/>
      <c r="B99" s="196"/>
    </row>
    <row r="100" spans="1:2" ht="15" x14ac:dyDescent="0.2">
      <c r="A100" s="196"/>
      <c r="B100" s="196"/>
    </row>
    <row r="101" spans="1:2" ht="15" x14ac:dyDescent="0.2">
      <c r="A101" s="196"/>
      <c r="B101" s="196"/>
    </row>
    <row r="102" spans="1:2" ht="15" x14ac:dyDescent="0.2">
      <c r="A102" s="196"/>
      <c r="B102" s="196"/>
    </row>
    <row r="103" spans="1:2" ht="15" x14ac:dyDescent="0.2">
      <c r="A103" s="196"/>
      <c r="B103" s="196"/>
    </row>
    <row r="104" spans="1:2" ht="15" x14ac:dyDescent="0.2">
      <c r="A104" s="196"/>
      <c r="B104" s="196"/>
    </row>
    <row r="105" spans="1:2" ht="15" x14ac:dyDescent="0.2">
      <c r="A105" s="196"/>
      <c r="B105" s="196"/>
    </row>
    <row r="106" spans="1:2" ht="15" x14ac:dyDescent="0.2">
      <c r="A106" s="196"/>
      <c r="B106" s="196"/>
    </row>
    <row r="107" spans="1:2" ht="15" x14ac:dyDescent="0.2">
      <c r="A107" s="196"/>
      <c r="B107" s="196"/>
    </row>
    <row r="108" spans="1:2" ht="15" x14ac:dyDescent="0.2">
      <c r="A108" s="196"/>
      <c r="B108" s="196"/>
    </row>
    <row r="109" spans="1:2" ht="15" x14ac:dyDescent="0.2">
      <c r="A109" s="196"/>
      <c r="B109" s="196"/>
    </row>
    <row r="110" spans="1:2" ht="15" x14ac:dyDescent="0.2">
      <c r="A110" s="196"/>
      <c r="B110" s="196"/>
    </row>
    <row r="111" spans="1:2" ht="15" x14ac:dyDescent="0.2">
      <c r="A111" s="196"/>
      <c r="B111" s="196"/>
    </row>
    <row r="112" spans="1:2" ht="15" x14ac:dyDescent="0.2">
      <c r="A112" s="196"/>
      <c r="B112" s="196"/>
    </row>
    <row r="113" spans="1:2" ht="15" x14ac:dyDescent="0.2">
      <c r="A113" s="196"/>
      <c r="B113" s="196"/>
    </row>
    <row r="114" spans="1:2" ht="15" x14ac:dyDescent="0.2">
      <c r="A114" s="196"/>
      <c r="B114" s="196"/>
    </row>
    <row r="115" spans="1:2" ht="15" x14ac:dyDescent="0.2">
      <c r="A115" s="196"/>
      <c r="B115" s="196"/>
    </row>
    <row r="116" spans="1:2" ht="15" x14ac:dyDescent="0.2">
      <c r="A116" s="196"/>
      <c r="B116" s="196"/>
    </row>
    <row r="117" spans="1:2" ht="15" x14ac:dyDescent="0.2">
      <c r="A117" s="196"/>
      <c r="B117" s="196"/>
    </row>
    <row r="118" spans="1:2" ht="15" x14ac:dyDescent="0.2">
      <c r="A118" s="196"/>
      <c r="B118" s="196"/>
    </row>
    <row r="119" spans="1:2" ht="15" x14ac:dyDescent="0.2">
      <c r="A119" s="196"/>
      <c r="B119" s="196"/>
    </row>
    <row r="120" spans="1:2" ht="15" x14ac:dyDescent="0.2">
      <c r="A120" s="196"/>
      <c r="B120" s="196"/>
    </row>
    <row r="121" spans="1:2" ht="15" x14ac:dyDescent="0.2">
      <c r="A121" s="196"/>
      <c r="B121" s="196"/>
    </row>
    <row r="122" spans="1:2" ht="15" x14ac:dyDescent="0.2">
      <c r="A122" s="196"/>
      <c r="B122" s="196"/>
    </row>
    <row r="123" spans="1:2" ht="15" x14ac:dyDescent="0.2">
      <c r="A123" s="196"/>
      <c r="B123" s="196"/>
    </row>
    <row r="124" spans="1:2" ht="15" x14ac:dyDescent="0.2">
      <c r="A124" s="196"/>
      <c r="B124" s="196"/>
    </row>
    <row r="125" spans="1:2" ht="15" x14ac:dyDescent="0.2">
      <c r="A125" s="196"/>
      <c r="B125" s="196"/>
    </row>
    <row r="126" spans="1:2" ht="15" x14ac:dyDescent="0.2">
      <c r="A126" s="196"/>
      <c r="B126" s="196"/>
    </row>
    <row r="127" spans="1:2" ht="15" x14ac:dyDescent="0.2">
      <c r="A127" s="196"/>
      <c r="B127" s="196"/>
    </row>
    <row r="128" spans="1:2" ht="15" x14ac:dyDescent="0.2">
      <c r="A128" s="196"/>
      <c r="B128" s="196"/>
    </row>
    <row r="129" spans="1:2" ht="15" x14ac:dyDescent="0.2">
      <c r="A129" s="196"/>
      <c r="B129" s="196"/>
    </row>
    <row r="130" spans="1:2" ht="15" x14ac:dyDescent="0.2">
      <c r="A130" s="196"/>
      <c r="B130" s="196"/>
    </row>
    <row r="131" spans="1:2" ht="15" x14ac:dyDescent="0.2">
      <c r="A131" s="196"/>
      <c r="B131" s="196"/>
    </row>
    <row r="132" spans="1:2" ht="15" x14ac:dyDescent="0.2">
      <c r="A132" s="196"/>
      <c r="B132" s="196"/>
    </row>
    <row r="133" spans="1:2" ht="15" x14ac:dyDescent="0.2">
      <c r="A133" s="196"/>
      <c r="B133" s="196"/>
    </row>
    <row r="134" spans="1:2" ht="15" x14ac:dyDescent="0.2">
      <c r="A134" s="196"/>
      <c r="B134" s="196"/>
    </row>
    <row r="135" spans="1:2" ht="15" x14ac:dyDescent="0.2">
      <c r="A135" s="196"/>
      <c r="B135" s="196"/>
    </row>
    <row r="136" spans="1:2" ht="15" x14ac:dyDescent="0.2">
      <c r="A136" s="196"/>
      <c r="B136" s="196"/>
    </row>
    <row r="137" spans="1:2" ht="15" x14ac:dyDescent="0.2">
      <c r="A137" s="196"/>
      <c r="B137" s="196"/>
    </row>
    <row r="138" spans="1:2" ht="15" x14ac:dyDescent="0.2">
      <c r="A138" s="196"/>
      <c r="B138" s="196"/>
    </row>
    <row r="139" spans="1:2" ht="15" x14ac:dyDescent="0.2">
      <c r="A139" s="196"/>
      <c r="B139" s="196"/>
    </row>
    <row r="140" spans="1:2" ht="15" x14ac:dyDescent="0.2">
      <c r="A140" s="196"/>
      <c r="B140" s="196"/>
    </row>
    <row r="141" spans="1:2" ht="15" x14ac:dyDescent="0.2">
      <c r="A141" s="196"/>
      <c r="B141" s="196"/>
    </row>
    <row r="142" spans="1:2" ht="15" x14ac:dyDescent="0.2">
      <c r="A142" s="196"/>
      <c r="B142" s="196"/>
    </row>
    <row r="143" spans="1:2" ht="15" x14ac:dyDescent="0.2">
      <c r="A143" s="196"/>
      <c r="B143" s="196"/>
    </row>
    <row r="144" spans="1:2" ht="15" x14ac:dyDescent="0.2">
      <c r="A144" s="196"/>
      <c r="B144" s="196"/>
    </row>
    <row r="145" spans="1:2" ht="15" x14ac:dyDescent="0.2">
      <c r="A145" s="196"/>
      <c r="B145" s="196"/>
    </row>
    <row r="146" spans="1:2" ht="15" x14ac:dyDescent="0.2">
      <c r="A146" s="196"/>
      <c r="B146" s="196"/>
    </row>
    <row r="147" spans="1:2" ht="15" x14ac:dyDescent="0.2">
      <c r="A147" s="196"/>
      <c r="B147" s="196"/>
    </row>
    <row r="148" spans="1:2" ht="15" x14ac:dyDescent="0.2">
      <c r="A148" s="196"/>
      <c r="B148" s="196"/>
    </row>
    <row r="149" spans="1:2" ht="15" x14ac:dyDescent="0.2">
      <c r="A149" s="196"/>
      <c r="B149" s="196"/>
    </row>
    <row r="150" spans="1:2" ht="15" x14ac:dyDescent="0.2">
      <c r="A150" s="196"/>
      <c r="B150" s="196"/>
    </row>
    <row r="151" spans="1:2" ht="15" x14ac:dyDescent="0.2">
      <c r="A151" s="196"/>
      <c r="B151" s="196"/>
    </row>
    <row r="152" spans="1:2" ht="15" x14ac:dyDescent="0.2">
      <c r="A152" s="196"/>
      <c r="B152" s="196"/>
    </row>
    <row r="153" spans="1:2" ht="15" x14ac:dyDescent="0.2">
      <c r="A153" s="196"/>
      <c r="B153" s="196"/>
    </row>
    <row r="154" spans="1:2" ht="15" x14ac:dyDescent="0.2">
      <c r="A154" s="196"/>
      <c r="B154" s="196"/>
    </row>
    <row r="155" spans="1:2" ht="15" x14ac:dyDescent="0.2">
      <c r="A155" s="196"/>
      <c r="B155" s="196"/>
    </row>
    <row r="156" spans="1:2" ht="15" x14ac:dyDescent="0.2">
      <c r="A156" s="196"/>
      <c r="B156" s="196"/>
    </row>
    <row r="157" spans="1:2" ht="15" x14ac:dyDescent="0.2">
      <c r="A157" s="196"/>
      <c r="B157" s="196"/>
    </row>
    <row r="158" spans="1:2" ht="15" x14ac:dyDescent="0.2">
      <c r="A158" s="196"/>
      <c r="B158" s="196"/>
    </row>
    <row r="159" spans="1:2" ht="15" x14ac:dyDescent="0.2">
      <c r="A159" s="196"/>
      <c r="B159" s="196"/>
    </row>
    <row r="160" spans="1:2" ht="15" x14ac:dyDescent="0.2">
      <c r="A160" s="196"/>
      <c r="B160" s="196"/>
    </row>
    <row r="161" spans="1:2" ht="15" x14ac:dyDescent="0.2">
      <c r="A161" s="196"/>
      <c r="B161" s="196"/>
    </row>
    <row r="162" spans="1:2" ht="15" x14ac:dyDescent="0.2">
      <c r="A162" s="196"/>
      <c r="B162" s="196"/>
    </row>
    <row r="163" spans="1:2" ht="15" x14ac:dyDescent="0.2">
      <c r="A163" s="196"/>
      <c r="B163" s="196"/>
    </row>
    <row r="164" spans="1:2" ht="15" x14ac:dyDescent="0.2">
      <c r="A164" s="196"/>
      <c r="B164" s="196"/>
    </row>
    <row r="165" spans="1:2" ht="15" x14ac:dyDescent="0.2">
      <c r="A165" s="196"/>
      <c r="B165" s="196"/>
    </row>
    <row r="166" spans="1:2" ht="15" x14ac:dyDescent="0.2">
      <c r="A166" s="196"/>
      <c r="B166" s="196"/>
    </row>
    <row r="167" spans="1:2" ht="15" x14ac:dyDescent="0.2">
      <c r="A167" s="196"/>
      <c r="B167" s="196"/>
    </row>
    <row r="168" spans="1:2" ht="15" x14ac:dyDescent="0.2">
      <c r="A168" s="196"/>
      <c r="B168" s="196"/>
    </row>
    <row r="169" spans="1:2" ht="15" x14ac:dyDescent="0.2">
      <c r="A169" s="196"/>
      <c r="B169" s="196"/>
    </row>
    <row r="170" spans="1:2" ht="15" x14ac:dyDescent="0.2">
      <c r="A170" s="196"/>
      <c r="B170" s="196"/>
    </row>
    <row r="171" spans="1:2" ht="15" x14ac:dyDescent="0.2">
      <c r="A171" s="196"/>
      <c r="B171" s="196"/>
    </row>
    <row r="172" spans="1:2" ht="15" x14ac:dyDescent="0.2">
      <c r="A172" s="196"/>
      <c r="B172" s="196"/>
    </row>
    <row r="173" spans="1:2" ht="15" x14ac:dyDescent="0.2">
      <c r="A173" s="196"/>
      <c r="B173" s="196"/>
    </row>
    <row r="174" spans="1:2" ht="15" x14ac:dyDescent="0.2">
      <c r="A174" s="196"/>
      <c r="B174" s="196"/>
    </row>
    <row r="175" spans="1:2" ht="15" x14ac:dyDescent="0.2">
      <c r="A175" s="196"/>
      <c r="B175" s="196"/>
    </row>
    <row r="176" spans="1:2" ht="15" x14ac:dyDescent="0.2">
      <c r="A176" s="196"/>
      <c r="B176" s="196"/>
    </row>
    <row r="177" spans="1:2" ht="15" x14ac:dyDescent="0.2">
      <c r="A177" s="196"/>
      <c r="B177" s="196"/>
    </row>
    <row r="178" spans="1:2" ht="15" x14ac:dyDescent="0.2">
      <c r="A178" s="196"/>
      <c r="B178" s="196"/>
    </row>
    <row r="179" spans="1:2" ht="15" x14ac:dyDescent="0.2">
      <c r="A179" s="196"/>
      <c r="B179" s="196"/>
    </row>
    <row r="180" spans="1:2" ht="15" x14ac:dyDescent="0.2">
      <c r="A180" s="196"/>
      <c r="B180" s="196"/>
    </row>
    <row r="181" spans="1:2" ht="15" x14ac:dyDescent="0.2">
      <c r="A181" s="196"/>
      <c r="B181" s="196"/>
    </row>
    <row r="182" spans="1:2" ht="15" x14ac:dyDescent="0.2">
      <c r="A182" s="196"/>
      <c r="B182" s="196"/>
    </row>
    <row r="183" spans="1:2" ht="15" x14ac:dyDescent="0.2">
      <c r="A183" s="196"/>
      <c r="B183" s="196"/>
    </row>
    <row r="184" spans="1:2" ht="15" x14ac:dyDescent="0.2">
      <c r="A184" s="196"/>
      <c r="B184" s="196"/>
    </row>
    <row r="185" spans="1:2" ht="15" x14ac:dyDescent="0.2">
      <c r="A185" s="196"/>
      <c r="B185" s="196"/>
    </row>
    <row r="186" spans="1:2" ht="15" x14ac:dyDescent="0.2">
      <c r="A186" s="196"/>
      <c r="B186" s="196"/>
    </row>
    <row r="187" spans="1:2" ht="15" x14ac:dyDescent="0.2">
      <c r="A187" s="196"/>
      <c r="B187" s="196"/>
    </row>
    <row r="188" spans="1:2" ht="15" x14ac:dyDescent="0.2">
      <c r="A188" s="196"/>
      <c r="B188" s="196"/>
    </row>
    <row r="189" spans="1:2" ht="15" x14ac:dyDescent="0.2">
      <c r="A189" s="196"/>
      <c r="B189" s="196"/>
    </row>
    <row r="190" spans="1:2" ht="15" x14ac:dyDescent="0.2">
      <c r="A190" s="196"/>
      <c r="B190" s="196"/>
    </row>
    <row r="191" spans="1:2" ht="15" x14ac:dyDescent="0.2">
      <c r="A191" s="196"/>
      <c r="B191" s="196"/>
    </row>
    <row r="192" spans="1:2" ht="15" x14ac:dyDescent="0.2">
      <c r="A192" s="196"/>
      <c r="B192" s="196"/>
    </row>
    <row r="193" spans="1:2" ht="15" x14ac:dyDescent="0.2">
      <c r="A193" s="196"/>
      <c r="B193" s="196"/>
    </row>
    <row r="194" spans="1:2" ht="15" x14ac:dyDescent="0.2">
      <c r="A194" s="196"/>
      <c r="B194" s="196"/>
    </row>
    <row r="195" spans="1:2" ht="15" x14ac:dyDescent="0.2">
      <c r="A195" s="196"/>
      <c r="B195" s="196"/>
    </row>
    <row r="196" spans="1:2" ht="15" x14ac:dyDescent="0.2">
      <c r="A196" s="196"/>
      <c r="B196" s="196"/>
    </row>
  </sheetData>
  <sheetProtection algorithmName="SHA-512" hashValue="fiabn32xcnkYrTxLZovo9ixxyB0+H/VJ7s4EGTo10BnBFNHpLA0F5/dDSf60/nwJxeqAv8TELO8hex8Gm42h2Q==" saltValue="XHVdw5Ex0T+JqojTGOnQMw==" spinCount="100000" sheet="1" formatCells="0" formatColumns="0" formatRows="0"/>
  <customSheetViews>
    <customSheetView guid="{FC3B3501-CA52-40D7-B049-0E027A15B235}">
      <selection activeCell="C53" sqref="C53"/>
      <pageMargins left="0" right="0.25" top="0.5" bottom="0.5" header="0.5" footer="0.5"/>
      <printOptions verticalCentered="1"/>
      <pageSetup scale="75" orientation="portrait" horizontalDpi="360" verticalDpi="360" r:id="rId1"/>
      <headerFooter alignWithMargins="0"/>
    </customSheetView>
  </customSheetViews>
  <phoneticPr fontId="0" type="noConversion"/>
  <printOptions verticalCentered="1"/>
  <pageMargins left="0" right="0.25" top="0.5" bottom="0.5" header="0.5" footer="0.5"/>
  <pageSetup scale="75" orientation="portrait" horizontalDpi="360" verticalDpi="360" r:id="rId2"/>
  <headerFooter alignWithMargins="0"/>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J189"/>
  <sheetViews>
    <sheetView zoomScaleNormal="100" workbookViewId="0">
      <pane xSplit="2" ySplit="11" topLeftCell="C12" activePane="bottomRight" state="frozen"/>
      <selection pane="topRight" activeCell="C1" sqref="C1"/>
      <selection pane="bottomLeft" activeCell="A12" sqref="A12"/>
      <selection pane="bottomRight" activeCell="H14" sqref="H14"/>
    </sheetView>
  </sheetViews>
  <sheetFormatPr defaultColWidth="8.85546875" defaultRowHeight="12.75" x14ac:dyDescent="0.2"/>
  <cols>
    <col min="1" max="1" width="12.7109375" style="194" customWidth="1"/>
    <col min="2" max="2" width="58.85546875" style="194" customWidth="1"/>
    <col min="3" max="10" width="18.7109375" style="194" customWidth="1"/>
    <col min="11" max="16384" width="8.85546875" style="194"/>
  </cols>
  <sheetData>
    <row r="1" spans="1:10" ht="18" x14ac:dyDescent="0.25">
      <c r="A1" s="2"/>
      <c r="B1" s="4" t="str">
        <f>+'COVER PAGE'!A9</f>
        <v>LOCAL GOVERNMENT NAME:</v>
      </c>
      <c r="C1" s="2"/>
      <c r="D1" s="2"/>
      <c r="E1" s="2"/>
      <c r="F1" s="2"/>
      <c r="G1" s="2"/>
      <c r="H1" s="2"/>
      <c r="I1" s="2"/>
      <c r="J1" s="209"/>
    </row>
    <row r="2" spans="1:10" ht="18" x14ac:dyDescent="0.25">
      <c r="A2" s="2"/>
      <c r="B2" s="4" t="s">
        <v>1274</v>
      </c>
      <c r="C2" s="2"/>
      <c r="D2" s="2"/>
      <c r="E2" s="2"/>
      <c r="F2" s="2"/>
      <c r="G2" s="2"/>
      <c r="H2" s="2"/>
      <c r="I2" s="2"/>
      <c r="J2" s="209"/>
    </row>
    <row r="3" spans="1:10" ht="18" x14ac:dyDescent="0.25">
      <c r="A3" s="2"/>
      <c r="B3" s="4" t="s">
        <v>139</v>
      </c>
      <c r="C3" s="2"/>
      <c r="D3" s="2"/>
      <c r="E3" s="2"/>
      <c r="F3" s="2"/>
      <c r="G3" s="2"/>
      <c r="H3" s="2"/>
      <c r="I3" s="2"/>
      <c r="J3" s="209"/>
    </row>
    <row r="4" spans="1:10" ht="18" x14ac:dyDescent="0.25">
      <c r="A4" s="2"/>
      <c r="B4" s="5" t="str">
        <f>+'COVER PAGE'!A30</f>
        <v>FISCAL YEAR ENDING JUNE 30, 2025</v>
      </c>
      <c r="C4" s="2"/>
      <c r="D4" s="2"/>
      <c r="E4" s="2"/>
      <c r="F4" s="2"/>
      <c r="G4" s="2"/>
      <c r="H4" s="2"/>
      <c r="I4" s="2"/>
      <c r="J4" s="209"/>
    </row>
    <row r="5" spans="1:10" ht="18" x14ac:dyDescent="0.25">
      <c r="B5" s="195"/>
      <c r="H5"/>
      <c r="I5"/>
      <c r="J5" s="9" t="s">
        <v>783</v>
      </c>
    </row>
    <row r="6" spans="1:10" ht="18.75" thickBot="1" x14ac:dyDescent="0.3">
      <c r="B6" s="195"/>
      <c r="C6" s="197" t="s">
        <v>143</v>
      </c>
      <c r="D6" s="241"/>
      <c r="E6" s="241"/>
      <c r="F6" s="241"/>
      <c r="G6" s="241"/>
      <c r="H6" s="11"/>
      <c r="I6" s="11"/>
      <c r="J6" s="454" t="s">
        <v>786</v>
      </c>
    </row>
    <row r="7" spans="1:10" x14ac:dyDescent="0.2">
      <c r="H7"/>
      <c r="I7"/>
      <c r="J7"/>
    </row>
    <row r="8" spans="1:10" ht="16.5" thickBot="1" x14ac:dyDescent="0.3">
      <c r="A8" s="196"/>
      <c r="B8" s="196"/>
      <c r="C8" s="1360" t="s">
        <v>601</v>
      </c>
      <c r="D8" s="1360"/>
      <c r="E8" s="1360"/>
      <c r="F8" s="1360"/>
      <c r="G8" s="1360"/>
      <c r="H8" s="9" t="s">
        <v>140</v>
      </c>
      <c r="I8" s="6"/>
      <c r="J8" s="6"/>
    </row>
    <row r="9" spans="1:10" ht="15.75" x14ac:dyDescent="0.25">
      <c r="A9" s="9" t="s">
        <v>123</v>
      </c>
      <c r="B9" s="9"/>
      <c r="C9" s="199" t="s">
        <v>1390</v>
      </c>
      <c r="D9" s="199" t="s">
        <v>1390</v>
      </c>
      <c r="E9" s="199" t="s">
        <v>1390</v>
      </c>
      <c r="F9" s="199" t="s">
        <v>1390</v>
      </c>
      <c r="G9" s="199" t="s">
        <v>1390</v>
      </c>
      <c r="H9" s="9" t="s">
        <v>141</v>
      </c>
      <c r="I9" s="6"/>
      <c r="J9" s="9" t="s">
        <v>144</v>
      </c>
    </row>
    <row r="10" spans="1:10" ht="16.5" thickBot="1" x14ac:dyDescent="0.3">
      <c r="A10" s="454" t="s">
        <v>124</v>
      </c>
      <c r="B10" s="454" t="s">
        <v>125</v>
      </c>
      <c r="C10" s="200" t="s">
        <v>1391</v>
      </c>
      <c r="D10" s="200" t="s">
        <v>1391</v>
      </c>
      <c r="E10" s="200" t="s">
        <v>1391</v>
      </c>
      <c r="F10" s="200" t="s">
        <v>1391</v>
      </c>
      <c r="G10" s="200" t="s">
        <v>1391</v>
      </c>
      <c r="H10" s="454" t="s">
        <v>884</v>
      </c>
      <c r="I10" s="454" t="s">
        <v>142</v>
      </c>
      <c r="J10" s="454" t="s">
        <v>145</v>
      </c>
    </row>
    <row r="11" spans="1:10" ht="15.75" x14ac:dyDescent="0.25">
      <c r="A11" s="288"/>
      <c r="B11" s="8" t="s">
        <v>787</v>
      </c>
      <c r="C11" s="249"/>
      <c r="D11" s="249"/>
      <c r="E11" s="249"/>
      <c r="F11" s="249"/>
      <c r="G11" s="249"/>
      <c r="H11" s="249"/>
      <c r="I11" s="249"/>
      <c r="J11" s="249"/>
    </row>
    <row r="12" spans="1:10" ht="15.75" x14ac:dyDescent="0.25">
      <c r="A12" s="288"/>
      <c r="B12" s="8" t="s">
        <v>146</v>
      </c>
      <c r="C12" s="249"/>
      <c r="D12" s="249"/>
      <c r="E12" s="249"/>
      <c r="F12" s="249"/>
      <c r="G12" s="249"/>
      <c r="H12" s="249"/>
      <c r="I12" s="249"/>
      <c r="J12" s="249"/>
    </row>
    <row r="13" spans="1:10" ht="15" x14ac:dyDescent="0.2">
      <c r="A13" s="289">
        <v>101000</v>
      </c>
      <c r="B13" s="6" t="s">
        <v>788</v>
      </c>
      <c r="C13" s="202"/>
      <c r="D13" s="202"/>
      <c r="E13" s="202"/>
      <c r="F13" s="202"/>
      <c r="G13" s="202"/>
      <c r="H13" s="210">
        <f>+'NET POSIT-NONMAJOR ENTERPR(79)'!H12</f>
        <v>0</v>
      </c>
      <c r="I13" s="210">
        <f>SUM(C13:H13)</f>
        <v>0</v>
      </c>
      <c r="J13" s="210">
        <f>+'COMB. NET POS-IN. SER.(82)'!F12</f>
        <v>0</v>
      </c>
    </row>
    <row r="14" spans="1:10" ht="15" x14ac:dyDescent="0.2">
      <c r="A14" s="289">
        <v>103000</v>
      </c>
      <c r="B14" s="6" t="s">
        <v>886</v>
      </c>
      <c r="C14" s="202"/>
      <c r="D14" s="202"/>
      <c r="E14" s="202"/>
      <c r="F14" s="202"/>
      <c r="G14" s="202"/>
      <c r="H14" s="210">
        <f>+'NET POSIT-NONMAJOR ENTERPR(79)'!H13</f>
        <v>0</v>
      </c>
      <c r="I14" s="210">
        <f t="shared" ref="I14:I21" si="0">SUM(C14:H14)</f>
        <v>0</v>
      </c>
      <c r="J14" s="210">
        <f>+'COMB. NET POS-IN. SER.(82)'!F13</f>
        <v>0</v>
      </c>
    </row>
    <row r="15" spans="1:10" ht="15" x14ac:dyDescent="0.2">
      <c r="A15" s="289">
        <v>101100</v>
      </c>
      <c r="B15" s="6" t="s">
        <v>625</v>
      </c>
      <c r="C15" s="202"/>
      <c r="D15" s="202"/>
      <c r="E15" s="202"/>
      <c r="F15" s="202"/>
      <c r="G15" s="202"/>
      <c r="H15" s="210">
        <f>+'NET POSIT-NONMAJOR ENTERPR(79)'!H14</f>
        <v>0</v>
      </c>
      <c r="I15" s="210">
        <f t="shared" si="0"/>
        <v>0</v>
      </c>
      <c r="J15" s="210">
        <f>+'COMB. NET POS-IN. SER.(82)'!F14</f>
        <v>0</v>
      </c>
    </row>
    <row r="16" spans="1:10" ht="30" x14ac:dyDescent="0.2">
      <c r="A16" s="289">
        <v>110000</v>
      </c>
      <c r="B16" s="456" t="s">
        <v>889</v>
      </c>
      <c r="C16" s="202"/>
      <c r="D16" s="202"/>
      <c r="E16" s="202"/>
      <c r="F16" s="202"/>
      <c r="G16" s="202"/>
      <c r="H16" s="210">
        <f>+'NET POSIT-NONMAJOR ENTERPR(79)'!H15</f>
        <v>0</v>
      </c>
      <c r="I16" s="210">
        <f t="shared" si="0"/>
        <v>0</v>
      </c>
      <c r="J16" s="210">
        <f>+'COMB. NET POS-IN. SER.(82)'!F15</f>
        <v>0</v>
      </c>
    </row>
    <row r="17" spans="1:10" ht="30" x14ac:dyDescent="0.2">
      <c r="A17" s="289">
        <v>120000</v>
      </c>
      <c r="B17" s="456" t="s">
        <v>464</v>
      </c>
      <c r="C17" s="202"/>
      <c r="D17" s="202"/>
      <c r="E17" s="202"/>
      <c r="F17" s="202"/>
      <c r="G17" s="202"/>
      <c r="H17" s="210">
        <f>+'NET POSIT-NONMAJOR ENTERPR(79)'!H16</f>
        <v>0</v>
      </c>
      <c r="I17" s="210">
        <f t="shared" si="0"/>
        <v>0</v>
      </c>
      <c r="J17" s="210">
        <f>+'COMB. NET POS-IN. SER.(82)'!F16</f>
        <v>0</v>
      </c>
    </row>
    <row r="18" spans="1:10" ht="15" x14ac:dyDescent="0.2">
      <c r="A18" s="289">
        <v>127500</v>
      </c>
      <c r="B18" s="456" t="s">
        <v>2513</v>
      </c>
      <c r="C18" s="202"/>
      <c r="D18" s="202"/>
      <c r="E18" s="202"/>
      <c r="F18" s="202"/>
      <c r="G18" s="202"/>
      <c r="H18" s="210">
        <f>'NET POSIT-NONMAJOR ENTERPR(79)'!H17</f>
        <v>0</v>
      </c>
      <c r="I18" s="210">
        <f t="shared" si="0"/>
        <v>0</v>
      </c>
      <c r="J18" s="210">
        <f>'COMB. NET POS-IN. SER.(82)'!F17</f>
        <v>0</v>
      </c>
    </row>
    <row r="19" spans="1:10" ht="15" x14ac:dyDescent="0.2">
      <c r="A19" s="289">
        <v>131000</v>
      </c>
      <c r="B19" s="6" t="s">
        <v>184</v>
      </c>
      <c r="C19" s="202"/>
      <c r="D19" s="202"/>
      <c r="E19" s="202"/>
      <c r="F19" s="202"/>
      <c r="G19" s="202"/>
      <c r="H19" s="210">
        <f>+'NET POSIT-NONMAJOR ENTERPR(79)'!H18</f>
        <v>0</v>
      </c>
      <c r="I19" s="210">
        <f t="shared" si="0"/>
        <v>0</v>
      </c>
      <c r="J19" s="210">
        <f>+'COMB. NET POS-IN. SER.(82)'!F18</f>
        <v>0</v>
      </c>
    </row>
    <row r="20" spans="1:10" ht="15" x14ac:dyDescent="0.2">
      <c r="A20" s="289">
        <v>132000</v>
      </c>
      <c r="B20" s="6" t="s">
        <v>185</v>
      </c>
      <c r="C20" s="202"/>
      <c r="D20" s="202"/>
      <c r="E20" s="202"/>
      <c r="F20" s="202"/>
      <c r="G20" s="202"/>
      <c r="H20" s="210">
        <f>+'NET POSIT-NONMAJOR ENTERPR(79)'!H19</f>
        <v>0</v>
      </c>
      <c r="I20" s="210">
        <f t="shared" si="0"/>
        <v>0</v>
      </c>
      <c r="J20" s="210">
        <f>+'COMB. NET POS-IN. SER.(82)'!F19</f>
        <v>0</v>
      </c>
    </row>
    <row r="21" spans="1:10" ht="15" x14ac:dyDescent="0.2">
      <c r="A21" s="289">
        <v>141000</v>
      </c>
      <c r="B21" s="6" t="s">
        <v>148</v>
      </c>
      <c r="C21" s="202"/>
      <c r="D21" s="202"/>
      <c r="E21" s="202"/>
      <c r="F21" s="202"/>
      <c r="G21" s="202"/>
      <c r="H21" s="210">
        <f>+'NET POSIT-NONMAJOR ENTERPR(79)'!H20</f>
        <v>0</v>
      </c>
      <c r="I21" s="210">
        <f t="shared" si="0"/>
        <v>0</v>
      </c>
      <c r="J21" s="210">
        <f>+'COMB. NET POS-IN. SER.(82)'!F20</f>
        <v>0</v>
      </c>
    </row>
    <row r="22" spans="1:10" ht="15.75" thickBot="1" x14ac:dyDescent="0.25">
      <c r="A22" s="289">
        <v>150000</v>
      </c>
      <c r="B22" s="6" t="s">
        <v>792</v>
      </c>
      <c r="C22" s="204"/>
      <c r="D22" s="204"/>
      <c r="E22" s="204"/>
      <c r="F22" s="204"/>
      <c r="G22" s="204"/>
      <c r="H22" s="211">
        <f>+'NET POSIT-NONMAJOR ENTERPR(79)'!H21</f>
        <v>0</v>
      </c>
      <c r="I22" s="210">
        <f>SUM(C22:H22)</f>
        <v>0</v>
      </c>
      <c r="J22" s="211">
        <f>+'COMB. NET POS-IN. SER.(82)'!F21</f>
        <v>0</v>
      </c>
    </row>
    <row r="23" spans="1:10" ht="16.5" thickBot="1" x14ac:dyDescent="0.3">
      <c r="A23" s="289"/>
      <c r="B23" s="9" t="s">
        <v>600</v>
      </c>
      <c r="C23" s="212">
        <f>SUM(C12:C22)</f>
        <v>0</v>
      </c>
      <c r="D23" s="212">
        <f t="shared" ref="D23:J23" si="1">SUM(D12:D22)</f>
        <v>0</v>
      </c>
      <c r="E23" s="212">
        <f t="shared" si="1"/>
        <v>0</v>
      </c>
      <c r="F23" s="212">
        <f t="shared" si="1"/>
        <v>0</v>
      </c>
      <c r="G23" s="212">
        <f t="shared" si="1"/>
        <v>0</v>
      </c>
      <c r="H23" s="212">
        <f t="shared" si="1"/>
        <v>0</v>
      </c>
      <c r="I23" s="212">
        <f t="shared" si="1"/>
        <v>0</v>
      </c>
      <c r="J23" s="212">
        <f t="shared" si="1"/>
        <v>0</v>
      </c>
    </row>
    <row r="24" spans="1:10" ht="15.75" x14ac:dyDescent="0.25">
      <c r="A24" s="289"/>
      <c r="B24" s="8" t="s">
        <v>147</v>
      </c>
      <c r="C24" s="202"/>
      <c r="D24" s="202"/>
      <c r="E24" s="202"/>
      <c r="F24" s="202"/>
      <c r="G24" s="202"/>
      <c r="H24" s="210"/>
      <c r="I24" s="210"/>
      <c r="J24" s="210"/>
    </row>
    <row r="25" spans="1:10" ht="15" x14ac:dyDescent="0.2">
      <c r="A25" s="289"/>
      <c r="B25" s="6" t="s">
        <v>793</v>
      </c>
      <c r="C25" s="202"/>
      <c r="D25" s="202"/>
      <c r="E25" s="202"/>
      <c r="F25" s="202"/>
      <c r="G25" s="202"/>
      <c r="H25" s="210"/>
      <c r="I25" s="210"/>
      <c r="J25" s="210"/>
    </row>
    <row r="26" spans="1:10" ht="15" x14ac:dyDescent="0.2">
      <c r="A26" s="289">
        <v>102200</v>
      </c>
      <c r="B26" s="6" t="s">
        <v>887</v>
      </c>
      <c r="C26" s="202"/>
      <c r="D26" s="202"/>
      <c r="E26" s="202"/>
      <c r="F26" s="202"/>
      <c r="G26" s="202"/>
      <c r="H26" s="210">
        <f>+'NET POSIT-NONMAJOR ENTERPR(79)'!H25</f>
        <v>0</v>
      </c>
      <c r="I26" s="210">
        <f>SUM(C26:H26)</f>
        <v>0</v>
      </c>
      <c r="J26" s="210">
        <f>+'COMB. NET POS-IN. SER.(82)'!F25</f>
        <v>0</v>
      </c>
    </row>
    <row r="27" spans="1:10" ht="15" x14ac:dyDescent="0.2">
      <c r="A27" s="289">
        <v>102300</v>
      </c>
      <c r="B27" s="6" t="s">
        <v>888</v>
      </c>
      <c r="C27" s="202"/>
      <c r="D27" s="202"/>
      <c r="E27" s="202"/>
      <c r="F27" s="202"/>
      <c r="G27" s="202"/>
      <c r="H27" s="210">
        <f>+'NET POSIT-NONMAJOR ENTERPR(79)'!H26</f>
        <v>0</v>
      </c>
      <c r="I27" s="210">
        <f>SUM(C27:H27)</f>
        <v>0</v>
      </c>
      <c r="J27" s="210">
        <f>+'COMB. NET POS-IN. SER.(82)'!F26</f>
        <v>0</v>
      </c>
    </row>
    <row r="28" spans="1:10" ht="15" x14ac:dyDescent="0.2">
      <c r="A28" s="289">
        <v>127500</v>
      </c>
      <c r="B28" s="456" t="s">
        <v>2584</v>
      </c>
      <c r="C28" s="202"/>
      <c r="D28" s="202"/>
      <c r="E28" s="202"/>
      <c r="F28" s="202"/>
      <c r="G28" s="202"/>
      <c r="H28" s="210">
        <f>'NET POSIT-NONMAJOR ENTERPR(79)'!H27</f>
        <v>0</v>
      </c>
      <c r="I28" s="210">
        <f>SUM(C28:H28)</f>
        <v>0</v>
      </c>
      <c r="J28" s="210">
        <f>'COMB. NET POS-IN. SER.(82)'!F27</f>
        <v>0</v>
      </c>
    </row>
    <row r="29" spans="1:10" ht="15" x14ac:dyDescent="0.2">
      <c r="A29" s="289">
        <v>133000</v>
      </c>
      <c r="B29" s="6" t="s">
        <v>890</v>
      </c>
      <c r="C29" s="202"/>
      <c r="D29" s="202"/>
      <c r="E29" s="202"/>
      <c r="F29" s="202"/>
      <c r="G29" s="202"/>
      <c r="H29" s="210">
        <f>+'NET POSIT-NONMAJOR ENTERPR(79)'!H28</f>
        <v>0</v>
      </c>
      <c r="I29" s="210">
        <f>SUM(C29:H29)</f>
        <v>0</v>
      </c>
      <c r="J29" s="210">
        <f>+'COMB. NET POS-IN. SER.(82)'!F28</f>
        <v>0</v>
      </c>
    </row>
    <row r="30" spans="1:10" ht="15" x14ac:dyDescent="0.2">
      <c r="A30" s="289">
        <v>170000</v>
      </c>
      <c r="B30" s="6" t="s">
        <v>126</v>
      </c>
      <c r="C30" s="202"/>
      <c r="D30" s="202"/>
      <c r="E30" s="202"/>
      <c r="F30" s="202"/>
      <c r="G30" s="202"/>
      <c r="H30" s="210">
        <f>+'NET POSIT-NONMAJOR ENTERPR(79)'!H29</f>
        <v>0</v>
      </c>
      <c r="I30" s="210">
        <f>SUM(C30:H30)</f>
        <v>0</v>
      </c>
      <c r="J30" s="210">
        <f>+'COMB. NET POS-IN. SER.(82)'!F29</f>
        <v>0</v>
      </c>
    </row>
    <row r="31" spans="1:10" ht="15" x14ac:dyDescent="0.2">
      <c r="A31" s="289">
        <v>180000</v>
      </c>
      <c r="B31" s="6" t="s">
        <v>460</v>
      </c>
      <c r="C31" s="210"/>
      <c r="D31" s="210"/>
      <c r="E31" s="210"/>
      <c r="F31" s="210"/>
      <c r="G31" s="210"/>
      <c r="H31" s="210"/>
      <c r="I31" s="210"/>
      <c r="J31" s="210"/>
    </row>
    <row r="32" spans="1:10" ht="15" x14ac:dyDescent="0.2">
      <c r="A32" s="289"/>
      <c r="B32" s="6" t="s">
        <v>455</v>
      </c>
      <c r="C32" s="202"/>
      <c r="D32" s="202"/>
      <c r="E32" s="202"/>
      <c r="F32" s="202"/>
      <c r="G32" s="202"/>
      <c r="H32" s="210">
        <f>+'NET POSIT-NONMAJOR ENTERPR(79)'!H31</f>
        <v>0</v>
      </c>
      <c r="I32" s="210">
        <f t="shared" ref="I32:I42" si="2">SUM(C32:H32)</f>
        <v>0</v>
      </c>
      <c r="J32" s="210">
        <f>+'COMB. NET POS-IN. SER.(82)'!F31</f>
        <v>0</v>
      </c>
    </row>
    <row r="33" spans="1:10" ht="15" x14ac:dyDescent="0.2">
      <c r="A33" s="289"/>
      <c r="B33" s="6" t="s">
        <v>456</v>
      </c>
      <c r="C33" s="202"/>
      <c r="D33" s="202"/>
      <c r="E33" s="202"/>
      <c r="F33" s="202"/>
      <c r="G33" s="202"/>
      <c r="H33" s="210">
        <f>+'NET POSIT-NONMAJOR ENTERPR(79)'!H32</f>
        <v>0</v>
      </c>
      <c r="I33" s="210">
        <f t="shared" si="2"/>
        <v>0</v>
      </c>
      <c r="J33" s="210">
        <f>+'COMB. NET POS-IN. SER.(82)'!F32</f>
        <v>0</v>
      </c>
    </row>
    <row r="34" spans="1:10" ht="15" x14ac:dyDescent="0.2">
      <c r="A34" s="289"/>
      <c r="B34" s="6" t="s">
        <v>441</v>
      </c>
      <c r="C34" s="202"/>
      <c r="D34" s="202"/>
      <c r="E34" s="202"/>
      <c r="F34" s="202"/>
      <c r="G34" s="202"/>
      <c r="H34" s="210">
        <f>+'NET POSIT-NONMAJOR ENTERPR(79)'!H33</f>
        <v>0</v>
      </c>
      <c r="I34" s="210">
        <f t="shared" si="2"/>
        <v>0</v>
      </c>
      <c r="J34" s="210">
        <f>+'COMB. NET POS-IN. SER.(82)'!F33</f>
        <v>0</v>
      </c>
    </row>
    <row r="35" spans="1:10" ht="15" x14ac:dyDescent="0.2">
      <c r="A35" s="289"/>
      <c r="B35" s="6" t="s">
        <v>457</v>
      </c>
      <c r="C35" s="202"/>
      <c r="D35" s="202"/>
      <c r="E35" s="202"/>
      <c r="F35" s="202"/>
      <c r="G35" s="202"/>
      <c r="H35" s="210">
        <f>+'NET POSIT-NONMAJOR ENTERPR(79)'!H34</f>
        <v>0</v>
      </c>
      <c r="I35" s="210">
        <f t="shared" si="2"/>
        <v>0</v>
      </c>
      <c r="J35" s="210">
        <f>+'COMB. NET POS-IN. SER.(82)'!F34</f>
        <v>0</v>
      </c>
    </row>
    <row r="36" spans="1:10" ht="15" x14ac:dyDescent="0.2">
      <c r="A36" s="289"/>
      <c r="B36" s="6" t="s">
        <v>458</v>
      </c>
      <c r="C36" s="202"/>
      <c r="D36" s="202"/>
      <c r="E36" s="202"/>
      <c r="F36" s="202"/>
      <c r="G36" s="202"/>
      <c r="H36" s="210">
        <f>+'NET POSIT-NONMAJOR ENTERPR(79)'!H35</f>
        <v>0</v>
      </c>
      <c r="I36" s="210">
        <f t="shared" si="2"/>
        <v>0</v>
      </c>
      <c r="J36" s="210">
        <f>+'COMB. NET POS-IN. SER.(82)'!F35</f>
        <v>0</v>
      </c>
    </row>
    <row r="37" spans="1:10" ht="15" x14ac:dyDescent="0.2">
      <c r="A37" s="289"/>
      <c r="B37" s="6" t="s">
        <v>442</v>
      </c>
      <c r="C37" s="202"/>
      <c r="D37" s="202"/>
      <c r="E37" s="202"/>
      <c r="F37" s="202"/>
      <c r="G37" s="202"/>
      <c r="H37" s="210">
        <f>+'NET POSIT-NONMAJOR ENTERPR(79)'!H36</f>
        <v>0</v>
      </c>
      <c r="I37" s="210">
        <f t="shared" si="2"/>
        <v>0</v>
      </c>
      <c r="J37" s="210">
        <f>+'COMB. NET POS-IN. SER.(82)'!F36</f>
        <v>0</v>
      </c>
    </row>
    <row r="38" spans="1:10" ht="15" x14ac:dyDescent="0.2">
      <c r="A38" s="289"/>
      <c r="B38" s="6" t="s">
        <v>459</v>
      </c>
      <c r="C38" s="202"/>
      <c r="D38" s="202"/>
      <c r="E38" s="202"/>
      <c r="F38" s="202"/>
      <c r="G38" s="202"/>
      <c r="H38" s="210">
        <f>+'NET POSIT-NONMAJOR ENTERPR(79)'!H37</f>
        <v>0</v>
      </c>
      <c r="I38" s="210">
        <f t="shared" si="2"/>
        <v>0</v>
      </c>
      <c r="J38" s="210">
        <f>+'COMB. NET POS-IN. SER.(82)'!F37</f>
        <v>0</v>
      </c>
    </row>
    <row r="39" spans="1:10" ht="15" x14ac:dyDescent="0.2">
      <c r="A39" s="289" t="s">
        <v>2514</v>
      </c>
      <c r="B39" s="6" t="s">
        <v>2586</v>
      </c>
      <c r="C39" s="202"/>
      <c r="D39" s="202"/>
      <c r="E39" s="202"/>
      <c r="F39" s="202"/>
      <c r="G39" s="202"/>
      <c r="H39" s="210">
        <f>'NET POSIT-NONMAJOR ENTERPR(79)'!H38</f>
        <v>0</v>
      </c>
      <c r="I39" s="210">
        <f t="shared" si="2"/>
        <v>0</v>
      </c>
      <c r="J39" s="210">
        <f>'COMB. NET POS-IN. SER.(82)'!F38</f>
        <v>0</v>
      </c>
    </row>
    <row r="40" spans="1:10" ht="15" x14ac:dyDescent="0.2">
      <c r="A40" s="289"/>
      <c r="B40" s="6" t="s">
        <v>2587</v>
      </c>
      <c r="C40" s="202"/>
      <c r="D40" s="202"/>
      <c r="E40" s="202"/>
      <c r="F40" s="202"/>
      <c r="G40" s="202"/>
      <c r="H40" s="210">
        <f>'NET POSIT-NONMAJOR ENTERPR(79)'!H39</f>
        <v>0</v>
      </c>
      <c r="I40" s="210">
        <f t="shared" si="2"/>
        <v>0</v>
      </c>
      <c r="J40" s="210">
        <f>'COMB. NET POS-IN. SER.(82)'!F39</f>
        <v>0</v>
      </c>
    </row>
    <row r="41" spans="1:10" ht="15" x14ac:dyDescent="0.2">
      <c r="A41" s="289">
        <v>183500</v>
      </c>
      <c r="B41" s="6" t="s">
        <v>2708</v>
      </c>
      <c r="C41" s="202"/>
      <c r="D41" s="202"/>
      <c r="E41" s="202"/>
      <c r="F41" s="202"/>
      <c r="G41" s="202"/>
      <c r="H41" s="210">
        <f>'NET POSIT-NONMAJOR ENTERPR(79)'!H40</f>
        <v>0</v>
      </c>
      <c r="I41" s="210">
        <f t="shared" si="2"/>
        <v>0</v>
      </c>
      <c r="J41" s="210">
        <f>'COMB. NET POS-IN. SER.(82)'!F40</f>
        <v>0</v>
      </c>
    </row>
    <row r="42" spans="1:10" ht="15" x14ac:dyDescent="0.2">
      <c r="A42" s="289"/>
      <c r="B42" s="6" t="s">
        <v>2529</v>
      </c>
      <c r="C42" s="202"/>
      <c r="D42" s="202"/>
      <c r="E42" s="202"/>
      <c r="F42" s="202"/>
      <c r="G42" s="202"/>
      <c r="H42" s="210">
        <f>'NET POSIT-NONMAJOR ENTERPR(79)'!H41</f>
        <v>0</v>
      </c>
      <c r="I42" s="210">
        <f t="shared" si="2"/>
        <v>0</v>
      </c>
      <c r="J42" s="210">
        <f>'COMB. NET POS-IN. SER.(82)'!F41</f>
        <v>0</v>
      </c>
    </row>
    <row r="43" spans="1:10" ht="15.75" thickBot="1" x14ac:dyDescent="0.25">
      <c r="A43"/>
      <c r="B43" s="6" t="s">
        <v>149</v>
      </c>
      <c r="C43" s="211">
        <f>+C32+C33+C34+C35+C36+C37+C38+C39+C40+C41+C42</f>
        <v>0</v>
      </c>
      <c r="D43" s="211">
        <f t="shared" ref="D43:G43" si="3">+D32+D33+D34+D35+D36+D37+D38+D39+D40+D41+D42</f>
        <v>0</v>
      </c>
      <c r="E43" s="211">
        <f t="shared" si="3"/>
        <v>0</v>
      </c>
      <c r="F43" s="211">
        <f t="shared" si="3"/>
        <v>0</v>
      </c>
      <c r="G43" s="211">
        <f t="shared" si="3"/>
        <v>0</v>
      </c>
      <c r="H43" s="211">
        <f>+'NET POSIT-NONMAJOR ENTERPR(79)'!H42</f>
        <v>0</v>
      </c>
      <c r="I43" s="210">
        <f>SUM(C43:H43)</f>
        <v>0</v>
      </c>
      <c r="J43" s="210">
        <f>'COMB. NET POS-IN. SER.(82)'!F42</f>
        <v>0</v>
      </c>
    </row>
    <row r="44" spans="1:10" ht="16.5" thickBot="1" x14ac:dyDescent="0.3">
      <c r="A44" s="289"/>
      <c r="B44" s="9" t="s">
        <v>599</v>
      </c>
      <c r="C44" s="212">
        <f>SUM(C26:C42)</f>
        <v>0</v>
      </c>
      <c r="D44" s="212">
        <f t="shared" ref="D44:J44" si="4">SUM(D26:D42)</f>
        <v>0</v>
      </c>
      <c r="E44" s="212">
        <f t="shared" si="4"/>
        <v>0</v>
      </c>
      <c r="F44" s="212">
        <f t="shared" si="4"/>
        <v>0</v>
      </c>
      <c r="G44" s="212">
        <f t="shared" si="4"/>
        <v>0</v>
      </c>
      <c r="H44" s="212">
        <f t="shared" si="4"/>
        <v>0</v>
      </c>
      <c r="I44" s="212">
        <f t="shared" si="4"/>
        <v>0</v>
      </c>
      <c r="J44" s="212">
        <f t="shared" si="4"/>
        <v>0</v>
      </c>
    </row>
    <row r="45" spans="1:10" ht="16.5" thickBot="1" x14ac:dyDescent="0.3">
      <c r="A45" s="289"/>
      <c r="B45" s="455" t="s">
        <v>796</v>
      </c>
      <c r="C45" s="213">
        <f t="shared" ref="C45:J45" si="5">+C23+C44</f>
        <v>0</v>
      </c>
      <c r="D45" s="213">
        <f t="shared" si="5"/>
        <v>0</v>
      </c>
      <c r="E45" s="213">
        <f t="shared" si="5"/>
        <v>0</v>
      </c>
      <c r="F45" s="213">
        <f t="shared" si="5"/>
        <v>0</v>
      </c>
      <c r="G45" s="213">
        <f t="shared" ref="G45" si="6">+G23+G44</f>
        <v>0</v>
      </c>
      <c r="H45" s="213">
        <f t="shared" si="5"/>
        <v>0</v>
      </c>
      <c r="I45" s="213">
        <f t="shared" si="5"/>
        <v>0</v>
      </c>
      <c r="J45" s="213">
        <f t="shared" si="5"/>
        <v>0</v>
      </c>
    </row>
    <row r="46" spans="1:10" ht="16.5" thickTop="1" x14ac:dyDescent="0.25">
      <c r="A46" s="289"/>
      <c r="B46" s="455"/>
      <c r="C46" s="210"/>
      <c r="D46" s="210"/>
      <c r="E46" s="210"/>
      <c r="F46" s="210"/>
      <c r="G46" s="210"/>
      <c r="H46" s="210"/>
      <c r="I46" s="210"/>
      <c r="J46" s="210"/>
    </row>
    <row r="47" spans="1:10" ht="15.75" x14ac:dyDescent="0.25">
      <c r="A47" s="289"/>
      <c r="B47" s="455" t="s">
        <v>1343</v>
      </c>
      <c r="C47" s="210"/>
      <c r="D47" s="210"/>
      <c r="E47" s="210"/>
      <c r="F47" s="210"/>
      <c r="G47" s="210"/>
      <c r="H47" s="210"/>
      <c r="I47" s="210"/>
      <c r="J47" s="210"/>
    </row>
    <row r="48" spans="1:10" ht="15" x14ac:dyDescent="0.2">
      <c r="A48" s="228">
        <v>199000</v>
      </c>
      <c r="B48" s="196" t="s">
        <v>2014</v>
      </c>
      <c r="C48" s="202"/>
      <c r="D48" s="202"/>
      <c r="E48" s="202"/>
      <c r="F48" s="202"/>
      <c r="G48" s="202"/>
      <c r="H48" s="210">
        <f>'NET POSIT-NONMAJOR ENTERPR(79)'!H47</f>
        <v>0</v>
      </c>
      <c r="I48" s="210">
        <f>SUM(C48:H48)</f>
        <v>0</v>
      </c>
      <c r="J48" s="210">
        <f>'COMB. NET POS-IN. SER.(82)'!F47</f>
        <v>0</v>
      </c>
    </row>
    <row r="49" spans="1:10" ht="15" x14ac:dyDescent="0.2">
      <c r="A49" s="228" t="s">
        <v>1481</v>
      </c>
      <c r="B49" s="196" t="s">
        <v>2007</v>
      </c>
      <c r="C49" s="202"/>
      <c r="D49" s="202"/>
      <c r="E49" s="202"/>
      <c r="F49" s="202"/>
      <c r="G49" s="202"/>
      <c r="H49" s="210">
        <f>'NET POSIT-NONMAJOR ENTERPR(79)'!H48</f>
        <v>0</v>
      </c>
      <c r="I49" s="210">
        <f>SUM(C49:H49)</f>
        <v>0</v>
      </c>
      <c r="J49" s="210">
        <f>'COMB. NET POS-IN. SER.(82)'!F48</f>
        <v>0</v>
      </c>
    </row>
    <row r="50" spans="1:10" ht="15" x14ac:dyDescent="0.2">
      <c r="A50" s="228">
        <v>199500</v>
      </c>
      <c r="B50" s="196" t="s">
        <v>2518</v>
      </c>
      <c r="C50" s="202"/>
      <c r="D50" s="202"/>
      <c r="E50" s="202"/>
      <c r="F50" s="202"/>
      <c r="G50" s="202"/>
      <c r="H50" s="210">
        <f>'NET POSIT-NONMAJOR ENTERPR(79)'!H49</f>
        <v>0</v>
      </c>
      <c r="I50" s="210">
        <f>SUM(C50:H50)</f>
        <v>0</v>
      </c>
      <c r="J50" s="210">
        <f>'COMB. NET POS-IN. SER.(82)'!F49</f>
        <v>0</v>
      </c>
    </row>
    <row r="51" spans="1:10" ht="15.75" thickBot="1" x14ac:dyDescent="0.25">
      <c r="A51" s="228" t="s">
        <v>1481</v>
      </c>
      <c r="B51" s="196" t="s">
        <v>2016</v>
      </c>
      <c r="C51" s="204"/>
      <c r="D51" s="204"/>
      <c r="E51" s="204"/>
      <c r="F51" s="204"/>
      <c r="G51" s="204"/>
      <c r="H51" s="211">
        <f>'NET POSIT-NONMAJOR ENTERPR(79)'!H50</f>
        <v>0</v>
      </c>
      <c r="I51" s="210">
        <f>SUM(C51:H51)</f>
        <v>0</v>
      </c>
      <c r="J51" s="211">
        <f>'COMB. NET POS-IN. SER.(82)'!F50</f>
        <v>0</v>
      </c>
    </row>
    <row r="52" spans="1:10" ht="16.5" thickBot="1" x14ac:dyDescent="0.3">
      <c r="A52" s="289"/>
      <c r="B52" s="9" t="s">
        <v>1345</v>
      </c>
      <c r="C52" s="213">
        <f>SUM(C48:C51)</f>
        <v>0</v>
      </c>
      <c r="D52" s="213">
        <f t="shared" ref="D52:J52" si="7">SUM(D48:D51)</f>
        <v>0</v>
      </c>
      <c r="E52" s="213">
        <f t="shared" si="7"/>
        <v>0</v>
      </c>
      <c r="F52" s="213">
        <f t="shared" si="7"/>
        <v>0</v>
      </c>
      <c r="G52" s="213">
        <f t="shared" si="7"/>
        <v>0</v>
      </c>
      <c r="H52" s="213">
        <f t="shared" si="7"/>
        <v>0</v>
      </c>
      <c r="I52" s="213">
        <f t="shared" si="7"/>
        <v>0</v>
      </c>
      <c r="J52" s="213">
        <f t="shared" si="7"/>
        <v>0</v>
      </c>
    </row>
    <row r="53" spans="1:10" ht="15.75" thickTop="1" x14ac:dyDescent="0.2">
      <c r="A53" s="289"/>
      <c r="B53" s="6"/>
      <c r="C53" s="202"/>
      <c r="D53" s="202"/>
      <c r="E53" s="202"/>
      <c r="F53" s="202"/>
      <c r="G53" s="202"/>
      <c r="H53" s="210"/>
      <c r="I53" s="210"/>
      <c r="J53" s="210"/>
    </row>
    <row r="54" spans="1:10" ht="15.75" x14ac:dyDescent="0.25">
      <c r="A54" s="289"/>
      <c r="B54" s="8" t="s">
        <v>797</v>
      </c>
      <c r="C54" s="202"/>
      <c r="D54" s="202"/>
      <c r="E54" s="202"/>
      <c r="F54" s="202"/>
      <c r="G54" s="202"/>
      <c r="H54" s="210"/>
      <c r="I54" s="210"/>
      <c r="J54" s="210"/>
    </row>
    <row r="55" spans="1:10" ht="15.75" x14ac:dyDescent="0.25">
      <c r="A55" s="289"/>
      <c r="B55" s="8" t="s">
        <v>150</v>
      </c>
      <c r="C55" s="202"/>
      <c r="D55" s="202"/>
      <c r="E55" s="202"/>
      <c r="F55" s="202"/>
      <c r="G55" s="202"/>
      <c r="H55" s="210"/>
      <c r="I55" s="210"/>
      <c r="J55" s="210"/>
    </row>
    <row r="56" spans="1:10" ht="15" x14ac:dyDescent="0.2">
      <c r="A56" s="289">
        <v>202100</v>
      </c>
      <c r="B56" s="6" t="s">
        <v>151</v>
      </c>
      <c r="C56" s="202"/>
      <c r="D56" s="202"/>
      <c r="E56" s="202"/>
      <c r="F56" s="202"/>
      <c r="G56" s="202"/>
      <c r="H56" s="210">
        <f>+'NET POSIT-NONMAJOR ENTERPR(79)'!H55</f>
        <v>0</v>
      </c>
      <c r="I56" s="210">
        <f>SUM(C56:H56)</f>
        <v>0</v>
      </c>
      <c r="J56" s="210">
        <f>+'COMB. NET POS-IN. SER.(82)'!F55</f>
        <v>0</v>
      </c>
    </row>
    <row r="57" spans="1:10" ht="15" x14ac:dyDescent="0.2">
      <c r="A57" s="289">
        <v>203100</v>
      </c>
      <c r="B57" s="6" t="s">
        <v>215</v>
      </c>
      <c r="C57" s="202"/>
      <c r="D57" s="202"/>
      <c r="E57" s="202"/>
      <c r="F57" s="202"/>
      <c r="G57" s="202"/>
      <c r="H57" s="210">
        <f>+'NET POSIT-NONMAJOR ENTERPR(79)'!H56</f>
        <v>0</v>
      </c>
      <c r="I57" s="210">
        <f t="shared" ref="I57:I67" si="8">SUM(C57:H57)</f>
        <v>0</v>
      </c>
      <c r="J57" s="210">
        <f>+'COMB. NET POS-IN. SER.(82)'!F56</f>
        <v>0</v>
      </c>
    </row>
    <row r="58" spans="1:10" ht="15" x14ac:dyDescent="0.2">
      <c r="A58" s="289">
        <v>204000</v>
      </c>
      <c r="B58" s="6" t="s">
        <v>594</v>
      </c>
      <c r="C58" s="202"/>
      <c r="D58" s="202"/>
      <c r="E58" s="202"/>
      <c r="F58" s="202"/>
      <c r="G58" s="202"/>
      <c r="H58" s="210">
        <f>+'NET POSIT-NONMAJOR ENTERPR(79)'!H57</f>
        <v>0</v>
      </c>
      <c r="I58" s="210">
        <f t="shared" si="8"/>
        <v>0</v>
      </c>
      <c r="J58" s="210">
        <f>+'COMB. NET POS-IN. SER.(82)'!F57</f>
        <v>0</v>
      </c>
    </row>
    <row r="59" spans="1:10" ht="15" x14ac:dyDescent="0.2">
      <c r="A59" s="289">
        <v>204300</v>
      </c>
      <c r="B59" s="6" t="s">
        <v>2741</v>
      </c>
      <c r="C59" s="202"/>
      <c r="D59" s="202"/>
      <c r="E59" s="202"/>
      <c r="F59" s="202"/>
      <c r="G59" s="202"/>
      <c r="H59" s="210">
        <f>'NET POSIT-NONMAJOR ENTERPR(79)'!H58</f>
        <v>0</v>
      </c>
      <c r="I59" s="210">
        <f t="shared" si="8"/>
        <v>0</v>
      </c>
      <c r="J59" s="210">
        <f>+'COMB. NET POS-IN. SER.(82)'!F58</f>
        <v>0</v>
      </c>
    </row>
    <row r="60" spans="1:10" ht="15" x14ac:dyDescent="0.2">
      <c r="A60" s="289">
        <v>205200</v>
      </c>
      <c r="B60" s="6" t="s">
        <v>1453</v>
      </c>
      <c r="C60" s="202"/>
      <c r="D60" s="202"/>
      <c r="E60" s="202"/>
      <c r="F60" s="202"/>
      <c r="G60" s="202"/>
      <c r="H60" s="210">
        <f>+'NET POSIT-NONMAJOR ENTERPR(79)'!H59</f>
        <v>0</v>
      </c>
      <c r="I60" s="210">
        <f t="shared" si="8"/>
        <v>0</v>
      </c>
      <c r="J60" s="210">
        <f>+'COMB. NET POS-IN. SER.(82)'!F59</f>
        <v>0</v>
      </c>
    </row>
    <row r="61" spans="1:10" ht="15" x14ac:dyDescent="0.2">
      <c r="A61" s="289">
        <v>205500</v>
      </c>
      <c r="B61" s="6" t="s">
        <v>2516</v>
      </c>
      <c r="C61" s="202"/>
      <c r="D61" s="202"/>
      <c r="E61" s="202"/>
      <c r="F61" s="202"/>
      <c r="G61" s="202"/>
      <c r="H61" s="210">
        <f>+'NET POSIT-NONMAJOR ENTERPR(79)'!H60</f>
        <v>0</v>
      </c>
      <c r="I61" s="210">
        <f t="shared" si="8"/>
        <v>0</v>
      </c>
      <c r="J61" s="210">
        <f>+'COMB. NET POS-IN. SER.(82)'!F60</f>
        <v>0</v>
      </c>
    </row>
    <row r="62" spans="1:10" ht="15" x14ac:dyDescent="0.2">
      <c r="A62" s="289">
        <v>206100</v>
      </c>
      <c r="B62" s="6" t="s">
        <v>875</v>
      </c>
      <c r="C62" s="202"/>
      <c r="D62" s="202"/>
      <c r="E62" s="202"/>
      <c r="F62" s="202"/>
      <c r="G62" s="202"/>
      <c r="H62" s="210">
        <f>+'NET POSIT-NONMAJOR ENTERPR(79)'!H61</f>
        <v>0</v>
      </c>
      <c r="I62" s="210">
        <f t="shared" si="8"/>
        <v>0</v>
      </c>
      <c r="J62" s="210">
        <f>+'COMB. NET POS-IN. SER.(82)'!F61</f>
        <v>0</v>
      </c>
    </row>
    <row r="63" spans="1:10" ht="15" x14ac:dyDescent="0.2">
      <c r="A63" s="289">
        <v>209100</v>
      </c>
      <c r="B63" s="6" t="s">
        <v>595</v>
      </c>
      <c r="C63" s="202"/>
      <c r="D63" s="202"/>
      <c r="E63" s="202"/>
      <c r="F63" s="202"/>
      <c r="G63" s="202"/>
      <c r="H63" s="210">
        <f>+'NET POSIT-NONMAJOR ENTERPR(79)'!H62</f>
        <v>0</v>
      </c>
      <c r="I63" s="210">
        <f t="shared" si="8"/>
        <v>0</v>
      </c>
      <c r="J63" s="210">
        <f>+'COMB. NET POS-IN. SER.(82)'!F62</f>
        <v>0</v>
      </c>
    </row>
    <row r="64" spans="1:10" ht="15" x14ac:dyDescent="0.2">
      <c r="A64" s="289">
        <v>211000</v>
      </c>
      <c r="B64" s="6" t="s">
        <v>877</v>
      </c>
      <c r="C64" s="202"/>
      <c r="D64" s="202"/>
      <c r="E64" s="202"/>
      <c r="F64" s="202"/>
      <c r="G64" s="202"/>
      <c r="H64" s="210">
        <f>+'NET POSIT-NONMAJOR ENTERPR(79)'!H63</f>
        <v>0</v>
      </c>
      <c r="I64" s="210">
        <f t="shared" si="8"/>
        <v>0</v>
      </c>
      <c r="J64" s="210">
        <f>+'COMB. NET POS-IN. SER.(82)'!F63</f>
        <v>0</v>
      </c>
    </row>
    <row r="65" spans="1:10" ht="15" x14ac:dyDescent="0.2">
      <c r="A65" s="289">
        <v>212000</v>
      </c>
      <c r="B65" s="6" t="s">
        <v>885</v>
      </c>
      <c r="C65" s="202"/>
      <c r="D65" s="202"/>
      <c r="E65" s="202"/>
      <c r="F65" s="202"/>
      <c r="G65" s="202"/>
      <c r="H65" s="210">
        <f>+'NET POSIT-NONMAJOR ENTERPR(79)'!H64</f>
        <v>0</v>
      </c>
      <c r="I65" s="210">
        <f t="shared" si="8"/>
        <v>0</v>
      </c>
      <c r="J65" s="210">
        <f>+'COMB. NET POS-IN. SER.(82)'!F64</f>
        <v>0</v>
      </c>
    </row>
    <row r="66" spans="1:10" ht="15" x14ac:dyDescent="0.2">
      <c r="A66" s="289">
        <v>214000</v>
      </c>
      <c r="B66" s="6" t="s">
        <v>591</v>
      </c>
      <c r="C66" s="202"/>
      <c r="D66" s="202"/>
      <c r="E66" s="202"/>
      <c r="F66" s="202"/>
      <c r="G66" s="202"/>
      <c r="H66" s="210">
        <f>+'NET POSIT-NONMAJOR ENTERPR(79)'!H65</f>
        <v>0</v>
      </c>
      <c r="I66" s="210">
        <f t="shared" si="8"/>
        <v>0</v>
      </c>
      <c r="J66" s="210">
        <f>+'COMB. NET POS-IN. SER.(82)'!F65</f>
        <v>0</v>
      </c>
    </row>
    <row r="67" spans="1:10" ht="15.75" thickBot="1" x14ac:dyDescent="0.25">
      <c r="A67" s="289">
        <v>216000</v>
      </c>
      <c r="B67" s="6" t="s">
        <v>1405</v>
      </c>
      <c r="C67" s="202"/>
      <c r="D67" s="202"/>
      <c r="E67" s="202"/>
      <c r="F67" s="202"/>
      <c r="G67" s="202"/>
      <c r="H67" s="210">
        <f>'NET POSIT-NONMAJOR ENTERPR(79)'!H66</f>
        <v>0</v>
      </c>
      <c r="I67" s="210">
        <f t="shared" si="8"/>
        <v>0</v>
      </c>
      <c r="J67" s="210">
        <f>'COMB. NET POS-IN. SER.(82)'!F66</f>
        <v>0</v>
      </c>
    </row>
    <row r="68" spans="1:10" ht="16.5" thickBot="1" x14ac:dyDescent="0.3">
      <c r="A68" s="289"/>
      <c r="B68" s="9" t="s">
        <v>597</v>
      </c>
      <c r="C68" s="212">
        <f t="shared" ref="C68:J68" si="9">SUM(C56:C67)</f>
        <v>0</v>
      </c>
      <c r="D68" s="212">
        <f t="shared" si="9"/>
        <v>0</v>
      </c>
      <c r="E68" s="212">
        <f t="shared" si="9"/>
        <v>0</v>
      </c>
      <c r="F68" s="212">
        <f t="shared" si="9"/>
        <v>0</v>
      </c>
      <c r="G68" s="212">
        <f t="shared" si="9"/>
        <v>0</v>
      </c>
      <c r="H68" s="212">
        <f t="shared" si="9"/>
        <v>0</v>
      </c>
      <c r="I68" s="212">
        <f t="shared" si="9"/>
        <v>0</v>
      </c>
      <c r="J68" s="212">
        <f t="shared" si="9"/>
        <v>0</v>
      </c>
    </row>
    <row r="69" spans="1:10" ht="15.75" x14ac:dyDescent="0.25">
      <c r="A69" s="289"/>
      <c r="B69" s="8" t="s">
        <v>876</v>
      </c>
      <c r="C69" s="210"/>
      <c r="D69" s="210"/>
      <c r="E69" s="210"/>
      <c r="F69" s="210"/>
      <c r="G69" s="210"/>
      <c r="H69" s="210"/>
      <c r="I69" s="210"/>
      <c r="J69" s="210"/>
    </row>
    <row r="70" spans="1:10" ht="15" x14ac:dyDescent="0.2">
      <c r="A70" s="289">
        <v>231000</v>
      </c>
      <c r="B70" s="6" t="s">
        <v>592</v>
      </c>
      <c r="C70" s="202"/>
      <c r="D70" s="202"/>
      <c r="E70" s="202"/>
      <c r="F70" s="202"/>
      <c r="G70" s="202"/>
      <c r="H70" s="210">
        <f>+'NET POSIT-NONMAJOR ENTERPR(79)'!H69</f>
        <v>0</v>
      </c>
      <c r="I70" s="210">
        <f t="shared" ref="I70:I78" si="10">SUM(C70:H70)</f>
        <v>0</v>
      </c>
      <c r="J70" s="210">
        <f>+'COMB. NET POS-IN. SER.(82)'!F69</f>
        <v>0</v>
      </c>
    </row>
    <row r="71" spans="1:10" ht="15" x14ac:dyDescent="0.2">
      <c r="A71" s="289">
        <v>233000</v>
      </c>
      <c r="B71" s="6" t="s">
        <v>593</v>
      </c>
      <c r="C71" s="202"/>
      <c r="D71" s="202"/>
      <c r="E71" s="202"/>
      <c r="F71" s="202"/>
      <c r="G71" s="202"/>
      <c r="H71" s="210">
        <f>+'NET POSIT-NONMAJOR ENTERPR(79)'!H70</f>
        <v>0</v>
      </c>
      <c r="I71" s="210">
        <f t="shared" si="10"/>
        <v>0</v>
      </c>
      <c r="J71" s="210">
        <f>+'COMB. NET POS-IN. SER.(82)'!F70</f>
        <v>0</v>
      </c>
    </row>
    <row r="72" spans="1:10" ht="15" x14ac:dyDescent="0.2">
      <c r="A72" s="289">
        <v>234000</v>
      </c>
      <c r="B72" s="6" t="s">
        <v>215</v>
      </c>
      <c r="C72" s="202"/>
      <c r="D72" s="202"/>
      <c r="E72" s="202"/>
      <c r="F72" s="202"/>
      <c r="G72" s="202"/>
      <c r="H72" s="210">
        <f>+'NET POSIT-NONMAJOR ENTERPR(79)'!H71</f>
        <v>0</v>
      </c>
      <c r="I72" s="210">
        <f t="shared" si="10"/>
        <v>0</v>
      </c>
      <c r="J72" s="210">
        <f>+'COMB. NET POS-IN. SER.(82)'!F71</f>
        <v>0</v>
      </c>
    </row>
    <row r="73" spans="1:10" ht="15" x14ac:dyDescent="0.2">
      <c r="A73" s="289">
        <v>235000</v>
      </c>
      <c r="B73" s="6" t="s">
        <v>594</v>
      </c>
      <c r="C73" s="202"/>
      <c r="D73" s="202"/>
      <c r="E73" s="202"/>
      <c r="F73" s="202"/>
      <c r="G73" s="202"/>
      <c r="H73" s="210">
        <f>+'NET POSIT-NONMAJOR ENTERPR(79)'!H72</f>
        <v>0</v>
      </c>
      <c r="I73" s="210">
        <f t="shared" si="10"/>
        <v>0</v>
      </c>
      <c r="J73" s="210">
        <f>+'COMB. NET POS-IN. SER.(82)'!F73</f>
        <v>0</v>
      </c>
    </row>
    <row r="74" spans="1:10" ht="15" x14ac:dyDescent="0.2">
      <c r="A74" s="289">
        <v>235500</v>
      </c>
      <c r="B74" s="6" t="s">
        <v>2741</v>
      </c>
      <c r="C74" s="202"/>
      <c r="D74" s="202"/>
      <c r="E74" s="202"/>
      <c r="F74" s="202"/>
      <c r="G74" s="202"/>
      <c r="H74" s="210">
        <f>+'NET POSIT-NONMAJOR ENTERPR(79)'!H73</f>
        <v>0</v>
      </c>
      <c r="I74" s="210">
        <f t="shared" ref="I74" si="11">SUM(C74:H74)</f>
        <v>0</v>
      </c>
      <c r="J74" s="210">
        <f>+'COMB. NET POS-IN. SER.(82)'!F74</f>
        <v>0</v>
      </c>
    </row>
    <row r="75" spans="1:10" ht="15" x14ac:dyDescent="0.2">
      <c r="A75" s="289">
        <v>236000</v>
      </c>
      <c r="B75" s="6" t="s">
        <v>596</v>
      </c>
      <c r="C75" s="202"/>
      <c r="D75" s="202"/>
      <c r="E75" s="202"/>
      <c r="F75" s="202"/>
      <c r="G75" s="202"/>
      <c r="H75" s="210">
        <f>+'NET POSIT-NONMAJOR ENTERPR(79)'!H74</f>
        <v>0</v>
      </c>
      <c r="I75" s="210">
        <f t="shared" si="10"/>
        <v>0</v>
      </c>
      <c r="J75" s="210">
        <f>+'COMB. NET POS-IN. SER.(82)'!F74</f>
        <v>0</v>
      </c>
    </row>
    <row r="76" spans="1:10" ht="15" x14ac:dyDescent="0.2">
      <c r="A76" s="289">
        <v>237000</v>
      </c>
      <c r="B76" s="6" t="s">
        <v>1753</v>
      </c>
      <c r="C76" s="202"/>
      <c r="D76" s="202"/>
      <c r="E76" s="202"/>
      <c r="F76" s="202"/>
      <c r="G76" s="202"/>
      <c r="H76" s="210">
        <f>'NET POSIT-NONMAJOR ENTERPR(79)'!H75</f>
        <v>0</v>
      </c>
      <c r="I76" s="210">
        <f t="shared" si="10"/>
        <v>0</v>
      </c>
      <c r="J76" s="210">
        <f>'COMB. NET POS-IN. SER.(82)'!F75</f>
        <v>0</v>
      </c>
    </row>
    <row r="77" spans="1:10" ht="15" x14ac:dyDescent="0.2">
      <c r="A77" s="289">
        <v>238000</v>
      </c>
      <c r="B77" s="6" t="s">
        <v>1033</v>
      </c>
      <c r="C77" s="202"/>
      <c r="D77" s="202"/>
      <c r="E77" s="202"/>
      <c r="F77" s="202"/>
      <c r="G77" s="202"/>
      <c r="H77" s="210">
        <f>'NET POSIT-NONMAJOR ENTERPR(79)'!H76</f>
        <v>0</v>
      </c>
      <c r="I77" s="210">
        <f>SUM(C77:H77)</f>
        <v>0</v>
      </c>
      <c r="J77" s="210">
        <f>'COMB. NET POS-IN. SER.(82)'!F76</f>
        <v>0</v>
      </c>
    </row>
    <row r="78" spans="1:10" ht="15.75" thickBot="1" x14ac:dyDescent="0.25">
      <c r="A78" s="289">
        <v>239000</v>
      </c>
      <c r="B78" s="6" t="s">
        <v>595</v>
      </c>
      <c r="C78" s="204"/>
      <c r="D78" s="204"/>
      <c r="E78" s="204"/>
      <c r="F78" s="204"/>
      <c r="G78" s="204"/>
      <c r="H78" s="211">
        <f>+'NET POSIT-NONMAJOR ENTERPR(79)'!H77</f>
        <v>0</v>
      </c>
      <c r="I78" s="210">
        <f t="shared" si="10"/>
        <v>0</v>
      </c>
      <c r="J78" s="211">
        <f>+'COMB. NET POS-IN. SER.(82)'!F77</f>
        <v>0</v>
      </c>
    </row>
    <row r="79" spans="1:10" ht="16.5" thickBot="1" x14ac:dyDescent="0.3">
      <c r="A79" s="289"/>
      <c r="B79" s="9" t="s">
        <v>598</v>
      </c>
      <c r="C79" s="212">
        <f>SUM(C70:C78)</f>
        <v>0</v>
      </c>
      <c r="D79" s="212">
        <f t="shared" ref="D79:J79" si="12">SUM(D70:D78)</f>
        <v>0</v>
      </c>
      <c r="E79" s="212">
        <f t="shared" si="12"/>
        <v>0</v>
      </c>
      <c r="F79" s="212">
        <f t="shared" si="12"/>
        <v>0</v>
      </c>
      <c r="G79" s="212">
        <f t="shared" ref="G79" si="13">SUM(G70:G78)</f>
        <v>0</v>
      </c>
      <c r="H79" s="212">
        <f t="shared" si="12"/>
        <v>0</v>
      </c>
      <c r="I79" s="212">
        <f t="shared" si="12"/>
        <v>0</v>
      </c>
      <c r="J79" s="212">
        <f t="shared" si="12"/>
        <v>0</v>
      </c>
    </row>
    <row r="80" spans="1:10" ht="15" x14ac:dyDescent="0.2">
      <c r="A80" s="289"/>
      <c r="B80" s="6"/>
      <c r="C80" s="210"/>
      <c r="D80" s="210"/>
      <c r="E80" s="210"/>
      <c r="F80" s="210"/>
      <c r="G80" s="210"/>
      <c r="H80" s="210"/>
      <c r="I80" s="210"/>
      <c r="J80" s="210"/>
    </row>
    <row r="81" spans="1:10" ht="16.5" thickBot="1" x14ac:dyDescent="0.3">
      <c r="A81" s="289"/>
      <c r="B81" s="455" t="s">
        <v>801</v>
      </c>
      <c r="C81" s="211">
        <f>+C68+C79</f>
        <v>0</v>
      </c>
      <c r="D81" s="211">
        <f t="shared" ref="D81:J81" si="14">+D68+D79</f>
        <v>0</v>
      </c>
      <c r="E81" s="211">
        <f t="shared" si="14"/>
        <v>0</v>
      </c>
      <c r="F81" s="211">
        <f t="shared" si="14"/>
        <v>0</v>
      </c>
      <c r="G81" s="211">
        <f t="shared" ref="G81" si="15">+G68+G79</f>
        <v>0</v>
      </c>
      <c r="H81" s="211">
        <f t="shared" si="14"/>
        <v>0</v>
      </c>
      <c r="I81" s="211">
        <f t="shared" si="14"/>
        <v>0</v>
      </c>
      <c r="J81" s="211">
        <f t="shared" si="14"/>
        <v>0</v>
      </c>
    </row>
    <row r="82" spans="1:10" ht="15.75" x14ac:dyDescent="0.25">
      <c r="A82" s="289"/>
      <c r="B82" s="455"/>
      <c r="C82" s="210"/>
      <c r="D82" s="210"/>
      <c r="E82" s="210"/>
      <c r="F82" s="210"/>
      <c r="G82" s="210"/>
      <c r="H82" s="210"/>
      <c r="I82" s="210"/>
      <c r="J82" s="210"/>
    </row>
    <row r="83" spans="1:10" ht="15.75" x14ac:dyDescent="0.25">
      <c r="A83" s="289"/>
      <c r="B83" s="455" t="s">
        <v>1346</v>
      </c>
      <c r="C83" s="210"/>
      <c r="D83" s="210"/>
      <c r="E83" s="210"/>
      <c r="F83" s="210"/>
      <c r="G83" s="210"/>
      <c r="H83" s="210"/>
      <c r="I83" s="210"/>
      <c r="J83" s="210"/>
    </row>
    <row r="84" spans="1:10" ht="15" x14ac:dyDescent="0.2">
      <c r="A84" s="228">
        <v>220000</v>
      </c>
      <c r="B84" s="196" t="s">
        <v>2013</v>
      </c>
      <c r="C84" s="202"/>
      <c r="D84" s="202"/>
      <c r="E84" s="202"/>
      <c r="F84" s="202"/>
      <c r="G84" s="202"/>
      <c r="H84" s="210">
        <f>'NET POSIT-NONMAJOR ENTERPR(79)'!H83</f>
        <v>0</v>
      </c>
      <c r="I84" s="210">
        <f>SUM(C84:H84)</f>
        <v>0</v>
      </c>
      <c r="J84" s="210">
        <f>'COMB. NET POS-IN. SER.(82)'!F83</f>
        <v>0</v>
      </c>
    </row>
    <row r="85" spans="1:10" ht="15" x14ac:dyDescent="0.2">
      <c r="A85" s="228" t="s">
        <v>1409</v>
      </c>
      <c r="B85" s="196" t="s">
        <v>2008</v>
      </c>
      <c r="C85" s="202"/>
      <c r="D85" s="202"/>
      <c r="E85" s="202"/>
      <c r="F85" s="202"/>
      <c r="G85" s="202"/>
      <c r="H85" s="210">
        <f>'NET POSIT-NONMAJOR ENTERPR(79)'!H84</f>
        <v>0</v>
      </c>
      <c r="I85" s="210">
        <f>SUM(C85:H85)</f>
        <v>0</v>
      </c>
      <c r="J85" s="210">
        <f>'COMB. NET POS-IN. SER.(82)'!F84</f>
        <v>0</v>
      </c>
    </row>
    <row r="86" spans="1:10" ht="15" x14ac:dyDescent="0.2">
      <c r="A86" s="228">
        <v>225000</v>
      </c>
      <c r="B86" s="196" t="s">
        <v>2517</v>
      </c>
      <c r="C86" s="202"/>
      <c r="D86" s="202"/>
      <c r="E86" s="202"/>
      <c r="F86" s="202"/>
      <c r="G86" s="202"/>
      <c r="H86" s="210">
        <f>'NET POSIT-NONMAJOR ENTERPR(79)'!H85</f>
        <v>0</v>
      </c>
      <c r="I86" s="210">
        <f>SUM(C86:H86)</f>
        <v>0</v>
      </c>
      <c r="J86" s="210">
        <f>'COMB. NET POS-IN. SER.(82)'!F85</f>
        <v>0</v>
      </c>
    </row>
    <row r="87" spans="1:10" ht="15.75" thickBot="1" x14ac:dyDescent="0.25">
      <c r="A87" s="228" t="s">
        <v>1409</v>
      </c>
      <c r="B87" s="196" t="s">
        <v>2012</v>
      </c>
      <c r="C87" s="204"/>
      <c r="D87" s="204"/>
      <c r="E87" s="204"/>
      <c r="F87" s="204"/>
      <c r="G87" s="204"/>
      <c r="H87" s="211">
        <f>'NET POSIT-NONMAJOR ENTERPR(79)'!H86</f>
        <v>0</v>
      </c>
      <c r="I87" s="210">
        <f>SUM(C87:H87)</f>
        <v>0</v>
      </c>
      <c r="J87" s="211">
        <f>'COMB. NET POS-IN. SER.(82)'!F86</f>
        <v>0</v>
      </c>
    </row>
    <row r="88" spans="1:10" ht="16.5" thickBot="1" x14ac:dyDescent="0.3">
      <c r="A88" s="229"/>
      <c r="B88" s="199" t="s">
        <v>1349</v>
      </c>
      <c r="C88" s="213">
        <f>SUM(C84:C87)</f>
        <v>0</v>
      </c>
      <c r="D88" s="213">
        <f t="shared" ref="D88:J88" si="16">SUM(D84:D87)</f>
        <v>0</v>
      </c>
      <c r="E88" s="213">
        <f t="shared" si="16"/>
        <v>0</v>
      </c>
      <c r="F88" s="213">
        <f t="shared" si="16"/>
        <v>0</v>
      </c>
      <c r="G88" s="213">
        <f t="shared" si="16"/>
        <v>0</v>
      </c>
      <c r="H88" s="213">
        <f t="shared" si="16"/>
        <v>0</v>
      </c>
      <c r="I88" s="213">
        <f t="shared" si="16"/>
        <v>0</v>
      </c>
      <c r="J88" s="213">
        <f t="shared" si="16"/>
        <v>0</v>
      </c>
    </row>
    <row r="89" spans="1:10" ht="16.5" thickTop="1" x14ac:dyDescent="0.25">
      <c r="A89" s="229"/>
      <c r="B89" s="242"/>
      <c r="C89" s="210"/>
      <c r="D89" s="210"/>
      <c r="E89" s="210"/>
      <c r="F89" s="210"/>
      <c r="G89" s="210"/>
      <c r="H89" s="210"/>
      <c r="I89" s="210"/>
      <c r="J89" s="210"/>
    </row>
    <row r="90" spans="1:10" ht="15.75" x14ac:dyDescent="0.25">
      <c r="A90" s="229"/>
      <c r="B90" s="8" t="s">
        <v>1281</v>
      </c>
      <c r="C90" s="210"/>
      <c r="D90" s="210"/>
      <c r="E90" s="210"/>
      <c r="F90" s="210"/>
      <c r="G90" s="210"/>
      <c r="H90" s="210"/>
      <c r="I90" s="210"/>
      <c r="J90" s="210"/>
    </row>
    <row r="91" spans="1:10" ht="15" x14ac:dyDescent="0.2">
      <c r="A91" s="229"/>
      <c r="B91" s="6" t="s">
        <v>2106</v>
      </c>
      <c r="C91" s="210">
        <f>C43-C58-C59-C60-C70-C73-C74</f>
        <v>0</v>
      </c>
      <c r="D91" s="210">
        <f t="shared" ref="D91:G91" si="17">D43-D58-D59-D60-D70-D73-D74</f>
        <v>0</v>
      </c>
      <c r="E91" s="210">
        <f t="shared" si="17"/>
        <v>0</v>
      </c>
      <c r="F91" s="210">
        <f t="shared" si="17"/>
        <v>0</v>
      </c>
      <c r="G91" s="210">
        <f t="shared" si="17"/>
        <v>0</v>
      </c>
      <c r="H91" s="210">
        <f>+'NET POSIT-NONMAJOR ENTERPR(79)'!H90</f>
        <v>0</v>
      </c>
      <c r="I91" s="210">
        <f>SUM(C91:H91)</f>
        <v>0</v>
      </c>
      <c r="J91" s="210">
        <f>+'COMB. NET POS-IN. SER.(82)'!F90</f>
        <v>0</v>
      </c>
    </row>
    <row r="92" spans="1:10" ht="15" x14ac:dyDescent="0.2">
      <c r="A92" s="229"/>
      <c r="B92" s="6" t="s">
        <v>979</v>
      </c>
      <c r="C92" s="210"/>
      <c r="D92" s="210"/>
      <c r="E92" s="210"/>
      <c r="F92" s="210"/>
      <c r="G92" s="210"/>
      <c r="H92" s="210"/>
      <c r="I92" s="210"/>
      <c r="J92" s="210"/>
    </row>
    <row r="93" spans="1:10" ht="15" x14ac:dyDescent="0.2">
      <c r="A93" s="229"/>
      <c r="B93" s="196" t="s">
        <v>2684</v>
      </c>
      <c r="C93" s="202"/>
      <c r="D93" s="202"/>
      <c r="E93" s="202"/>
      <c r="F93" s="202"/>
      <c r="G93" s="202"/>
      <c r="H93" s="210">
        <f>+'NET POSIT-NONMAJOR ENTERPR(79)'!H92</f>
        <v>0</v>
      </c>
      <c r="I93" s="210">
        <f>SUM(C93:H93)</f>
        <v>0</v>
      </c>
      <c r="J93" s="210">
        <f>+'COMB. NET POS-IN. SER.(82)'!F92</f>
        <v>0</v>
      </c>
    </row>
    <row r="94" spans="1:10" ht="15" x14ac:dyDescent="0.2">
      <c r="A94" s="229"/>
      <c r="B94" s="196"/>
      <c r="C94" s="202"/>
      <c r="D94" s="202"/>
      <c r="E94" s="202"/>
      <c r="F94" s="202"/>
      <c r="G94" s="202"/>
      <c r="H94" s="210">
        <f>+'NET POSIT-NONMAJOR ENTERPR(79)'!H93</f>
        <v>0</v>
      </c>
      <c r="I94" s="210">
        <f>SUM(C94:H94)</f>
        <v>0</v>
      </c>
      <c r="J94" s="210">
        <f>+'COMB. NET POS-IN. SER.(82)'!F93</f>
        <v>0</v>
      </c>
    </row>
    <row r="95" spans="1:10" ht="15" x14ac:dyDescent="0.2">
      <c r="A95" s="229"/>
      <c r="B95" s="196"/>
      <c r="C95" s="202"/>
      <c r="D95" s="202"/>
      <c r="E95" s="202"/>
      <c r="F95" s="202"/>
      <c r="G95" s="202"/>
      <c r="H95" s="210">
        <f>+'NET POSIT-NONMAJOR ENTERPR(79)'!H94</f>
        <v>0</v>
      </c>
      <c r="I95" s="210">
        <f>SUM(C95:H95)</f>
        <v>0</v>
      </c>
      <c r="J95" s="210"/>
    </row>
    <row r="96" spans="1:10" ht="15" x14ac:dyDescent="0.2">
      <c r="A96" s="229"/>
      <c r="B96" s="196"/>
      <c r="C96" s="202"/>
      <c r="D96" s="202"/>
      <c r="E96" s="202"/>
      <c r="F96" s="202"/>
      <c r="G96" s="202"/>
      <c r="H96" s="210">
        <f>+'NET POSIT-NONMAJOR ENTERPR(79)'!H95</f>
        <v>0</v>
      </c>
      <c r="I96" s="210">
        <f>SUM(C96:H96)</f>
        <v>0</v>
      </c>
      <c r="J96" s="210"/>
    </row>
    <row r="97" spans="1:10" ht="15.75" thickBot="1" x14ac:dyDescent="0.25">
      <c r="A97" s="229"/>
      <c r="B97" s="196" t="s">
        <v>980</v>
      </c>
      <c r="C97" s="211">
        <f>C45+C52-C81-C88-C91-C93-C94-C95-C96</f>
        <v>0</v>
      </c>
      <c r="D97" s="211">
        <f>D45+D52-D81-D88-D91-D93-D94-D95-D96</f>
        <v>0</v>
      </c>
      <c r="E97" s="211">
        <f>E45+E52-E81-E88-E91-E93-E94-E95-E96</f>
        <v>0</v>
      </c>
      <c r="F97" s="211">
        <f>F45+F52-F81-F88-F91-F93-F94-F95-F96</f>
        <v>0</v>
      </c>
      <c r="G97" s="211">
        <f>G45+G52-G81-G88-G91-G93-G94-G95-G96</f>
        <v>0</v>
      </c>
      <c r="H97" s="211">
        <f>+'NET POSIT-NONMAJOR ENTERPR(79)'!H96</f>
        <v>0</v>
      </c>
      <c r="I97" s="210">
        <f>SUM(C97:H97)</f>
        <v>0</v>
      </c>
      <c r="J97" s="211">
        <f>+'COMB. NET POS-IN. SER.(82)'!F94</f>
        <v>0</v>
      </c>
    </row>
    <row r="98" spans="1:10" ht="16.5" thickBot="1" x14ac:dyDescent="0.3">
      <c r="A98" s="229"/>
      <c r="B98" s="243" t="s">
        <v>1275</v>
      </c>
      <c r="C98" s="213">
        <f>SUM(C90:C97)</f>
        <v>0</v>
      </c>
      <c r="D98" s="213">
        <f t="shared" ref="D98:J98" si="18">SUM(D90:D97)</f>
        <v>0</v>
      </c>
      <c r="E98" s="213">
        <f t="shared" si="18"/>
        <v>0</v>
      </c>
      <c r="F98" s="213">
        <f t="shared" si="18"/>
        <v>0</v>
      </c>
      <c r="G98" s="213">
        <f t="shared" ref="G98" si="19">SUM(G90:G97)</f>
        <v>0</v>
      </c>
      <c r="H98" s="213">
        <f t="shared" si="18"/>
        <v>0</v>
      </c>
      <c r="I98" s="232">
        <f t="shared" si="18"/>
        <v>0</v>
      </c>
      <c r="J98" s="213">
        <f t="shared" si="18"/>
        <v>0</v>
      </c>
    </row>
    <row r="99" spans="1:10" ht="15.75" thickTop="1" x14ac:dyDescent="0.2">
      <c r="A99" s="229"/>
      <c r="B99" s="359" t="s">
        <v>1082</v>
      </c>
      <c r="C99" s="360">
        <f>C98-'CHANGE NET POSITION-PROP.(19)'!C51</f>
        <v>0</v>
      </c>
      <c r="D99" s="360">
        <f>D98-'CHANGE NET POSITION-PROP.(19)'!D51</f>
        <v>0</v>
      </c>
      <c r="E99" s="360">
        <f>E98-'CHANGE NET POSITION-PROP.(19)'!E51</f>
        <v>0</v>
      </c>
      <c r="F99" s="360">
        <f>F98-'CHANGE NET POSITION-PROP.(19)'!G51</f>
        <v>0</v>
      </c>
      <c r="G99" s="360">
        <f>G98-'CHANGE NET POSITION-PROP.(19)'!H51</f>
        <v>0</v>
      </c>
      <c r="H99" s="366">
        <f>H98-'CHANGE NET POSITION-PROP.(19)'!H51</f>
        <v>0</v>
      </c>
      <c r="I99" s="6"/>
      <c r="J99" s="6"/>
    </row>
    <row r="100" spans="1:10" ht="15" x14ac:dyDescent="0.2">
      <c r="A100" s="229"/>
      <c r="B100" s="196"/>
      <c r="C100" s="196"/>
      <c r="D100" s="196" t="s">
        <v>1282</v>
      </c>
      <c r="E100" s="196"/>
      <c r="F100" s="196"/>
      <c r="G100" s="196"/>
      <c r="H100" s="6"/>
      <c r="I100" s="210"/>
      <c r="J100" s="6"/>
    </row>
    <row r="101" spans="1:10" ht="15" x14ac:dyDescent="0.2">
      <c r="A101" s="229"/>
      <c r="B101" s="196"/>
      <c r="C101" s="196"/>
      <c r="D101" s="196" t="s">
        <v>79</v>
      </c>
      <c r="E101" s="196"/>
      <c r="F101" s="196"/>
      <c r="G101" s="196"/>
      <c r="H101" s="6"/>
      <c r="I101" s="210"/>
      <c r="J101" s="6"/>
    </row>
    <row r="102" spans="1:10" ht="15.75" thickBot="1" x14ac:dyDescent="0.25">
      <c r="A102" s="229"/>
      <c r="B102" s="196"/>
      <c r="C102" s="196"/>
      <c r="D102" s="196" t="s">
        <v>80</v>
      </c>
      <c r="E102" s="196"/>
      <c r="F102" s="196"/>
      <c r="G102" s="196"/>
      <c r="H102" s="6"/>
      <c r="I102" s="211"/>
      <c r="J102" s="6"/>
    </row>
    <row r="103" spans="1:10" ht="16.5" thickBot="1" x14ac:dyDescent="0.3">
      <c r="A103" s="229"/>
      <c r="B103" s="201"/>
      <c r="C103" s="196"/>
      <c r="D103" s="201" t="s">
        <v>1283</v>
      </c>
      <c r="E103" s="196"/>
      <c r="F103" s="196"/>
      <c r="G103" s="196"/>
      <c r="H103" s="6"/>
      <c r="I103" s="213">
        <f>+I98+I102</f>
        <v>0</v>
      </c>
      <c r="J103" s="6"/>
    </row>
    <row r="104" spans="1:10" ht="16.5" thickTop="1" x14ac:dyDescent="0.25">
      <c r="A104" s="1359" t="s">
        <v>1022</v>
      </c>
      <c r="B104" s="1359"/>
      <c r="C104" s="1359"/>
      <c r="D104" s="1359"/>
      <c r="E104" s="1359"/>
      <c r="F104" s="1359"/>
      <c r="G104" s="1359"/>
      <c r="H104" s="1359"/>
      <c r="I104" s="1359"/>
      <c r="J104" s="1359"/>
    </row>
    <row r="105" spans="1:10" ht="15" x14ac:dyDescent="0.2">
      <c r="A105" s="229"/>
      <c r="B105" s="196"/>
      <c r="C105" s="196"/>
      <c r="D105" s="196"/>
      <c r="E105" s="196"/>
      <c r="F105" s="196"/>
      <c r="G105" s="196"/>
      <c r="H105" s="196"/>
      <c r="I105" s="196"/>
      <c r="J105" s="196"/>
    </row>
    <row r="106" spans="1:10" ht="15" x14ac:dyDescent="0.2">
      <c r="A106" s="229"/>
      <c r="B106" s="196"/>
      <c r="C106" s="196"/>
      <c r="D106" s="196"/>
      <c r="E106" s="196"/>
      <c r="F106" s="196"/>
      <c r="G106" s="196"/>
      <c r="H106" s="196"/>
      <c r="I106" s="196"/>
      <c r="J106" s="196"/>
    </row>
    <row r="107" spans="1:10" ht="15" x14ac:dyDescent="0.2">
      <c r="A107" s="229"/>
      <c r="B107" s="196"/>
      <c r="C107" s="196"/>
      <c r="D107" s="196"/>
      <c r="E107" s="196"/>
      <c r="F107" s="196"/>
      <c r="G107" s="196"/>
      <c r="H107" s="196"/>
      <c r="I107" s="196"/>
      <c r="J107" s="196"/>
    </row>
    <row r="108" spans="1:10" ht="15" x14ac:dyDescent="0.2">
      <c r="A108" s="229"/>
      <c r="B108" s="196"/>
      <c r="C108" s="196"/>
      <c r="D108" s="196"/>
      <c r="E108" s="196"/>
      <c r="F108" s="196"/>
      <c r="G108" s="196"/>
      <c r="H108" s="196"/>
      <c r="I108" s="196"/>
      <c r="J108" s="196"/>
    </row>
    <row r="109" spans="1:10" ht="15" x14ac:dyDescent="0.2">
      <c r="A109" s="229"/>
      <c r="B109" s="196"/>
      <c r="C109" s="196"/>
      <c r="D109" s="196"/>
      <c r="E109" s="196"/>
      <c r="F109" s="196"/>
      <c r="G109" s="196"/>
      <c r="H109" s="196"/>
      <c r="I109" s="196"/>
      <c r="J109" s="196"/>
    </row>
    <row r="110" spans="1:10" ht="15" x14ac:dyDescent="0.2">
      <c r="A110" s="229"/>
      <c r="B110" s="196"/>
      <c r="C110" s="196"/>
      <c r="D110" s="196"/>
      <c r="E110" s="196"/>
      <c r="F110" s="196"/>
      <c r="G110" s="196"/>
      <c r="H110" s="196"/>
      <c r="I110" s="196"/>
      <c r="J110" s="196"/>
    </row>
    <row r="111" spans="1:10" ht="15" x14ac:dyDescent="0.2">
      <c r="A111" s="229"/>
      <c r="B111" s="196"/>
      <c r="C111" s="196"/>
      <c r="D111" s="196"/>
      <c r="E111" s="196"/>
      <c r="F111" s="196"/>
      <c r="G111" s="196"/>
      <c r="H111" s="196"/>
      <c r="I111" s="196"/>
      <c r="J111" s="196"/>
    </row>
    <row r="112" spans="1:10" ht="15" x14ac:dyDescent="0.2">
      <c r="A112" s="229"/>
      <c r="B112" s="196"/>
      <c r="C112" s="196"/>
      <c r="D112" s="196"/>
      <c r="E112" s="196"/>
      <c r="F112" s="196"/>
      <c r="G112" s="196"/>
      <c r="H112" s="196"/>
      <c r="I112" s="196"/>
      <c r="J112" s="196"/>
    </row>
    <row r="113" spans="1:10" ht="15" x14ac:dyDescent="0.2">
      <c r="A113" s="229"/>
      <c r="B113" s="196"/>
      <c r="C113" s="196"/>
      <c r="D113" s="196"/>
      <c r="E113" s="196"/>
      <c r="F113" s="196"/>
      <c r="G113" s="196"/>
      <c r="H113" s="196"/>
      <c r="I113" s="196"/>
      <c r="J113" s="196"/>
    </row>
    <row r="114" spans="1:10" ht="15" x14ac:dyDescent="0.2">
      <c r="A114" s="229"/>
      <c r="B114" s="196"/>
      <c r="C114" s="196"/>
      <c r="D114" s="196"/>
      <c r="E114" s="196"/>
      <c r="F114" s="196"/>
      <c r="G114" s="196"/>
      <c r="H114" s="196"/>
      <c r="I114" s="196"/>
      <c r="J114" s="196"/>
    </row>
    <row r="115" spans="1:10" ht="15" x14ac:dyDescent="0.2">
      <c r="A115" s="229"/>
      <c r="B115" s="196"/>
      <c r="C115" s="196"/>
      <c r="D115" s="196"/>
      <c r="E115" s="196"/>
      <c r="F115" s="196"/>
      <c r="G115" s="196"/>
      <c r="H115" s="196"/>
      <c r="I115" s="196"/>
      <c r="J115" s="196"/>
    </row>
    <row r="116" spans="1:10" ht="15" x14ac:dyDescent="0.2">
      <c r="A116" s="229"/>
      <c r="B116" s="196"/>
      <c r="C116" s="196"/>
      <c r="D116" s="196"/>
      <c r="E116" s="196"/>
      <c r="F116" s="196"/>
      <c r="G116" s="196"/>
      <c r="H116" s="196"/>
      <c r="I116" s="196"/>
      <c r="J116" s="196"/>
    </row>
    <row r="117" spans="1:10" ht="15" x14ac:dyDescent="0.2">
      <c r="A117" s="229"/>
      <c r="B117" s="196"/>
      <c r="C117" s="196"/>
      <c r="D117" s="196"/>
      <c r="E117" s="196"/>
      <c r="F117" s="196"/>
      <c r="G117" s="196"/>
      <c r="H117" s="196"/>
      <c r="I117" s="196"/>
      <c r="J117" s="196"/>
    </row>
    <row r="118" spans="1:10" ht="15" x14ac:dyDescent="0.2">
      <c r="A118" s="229"/>
      <c r="B118" s="196"/>
      <c r="C118" s="196"/>
      <c r="D118" s="196"/>
      <c r="E118" s="196"/>
      <c r="F118" s="196"/>
      <c r="G118" s="196"/>
      <c r="H118" s="196"/>
      <c r="I118" s="196"/>
      <c r="J118" s="196"/>
    </row>
    <row r="119" spans="1:10" ht="15" x14ac:dyDescent="0.2">
      <c r="A119" s="229"/>
      <c r="B119" s="196"/>
      <c r="C119" s="196"/>
      <c r="D119" s="196"/>
      <c r="E119" s="196"/>
      <c r="F119" s="196"/>
      <c r="G119" s="196"/>
      <c r="H119" s="196"/>
      <c r="I119" s="196"/>
      <c r="J119" s="196"/>
    </row>
    <row r="120" spans="1:10" ht="15" x14ac:dyDescent="0.2">
      <c r="A120" s="229"/>
      <c r="B120" s="196"/>
      <c r="C120" s="196"/>
      <c r="D120" s="196"/>
      <c r="E120" s="196"/>
      <c r="F120" s="196"/>
      <c r="G120" s="196"/>
      <c r="H120" s="196"/>
      <c r="I120" s="196"/>
      <c r="J120" s="196"/>
    </row>
    <row r="121" spans="1:10" ht="15" x14ac:dyDescent="0.2">
      <c r="A121" s="229"/>
      <c r="B121" s="196"/>
      <c r="C121" s="196"/>
      <c r="D121" s="196"/>
      <c r="E121" s="196"/>
      <c r="F121" s="196"/>
      <c r="G121" s="196"/>
      <c r="H121" s="196"/>
      <c r="I121" s="196"/>
      <c r="J121" s="196"/>
    </row>
    <row r="122" spans="1:10" ht="15" x14ac:dyDescent="0.2">
      <c r="A122" s="229"/>
      <c r="B122" s="196"/>
      <c r="C122" s="196"/>
      <c r="D122" s="196"/>
      <c r="E122" s="196"/>
      <c r="F122" s="196"/>
      <c r="G122" s="196"/>
      <c r="H122" s="196"/>
      <c r="I122" s="196"/>
      <c r="J122" s="196"/>
    </row>
    <row r="123" spans="1:10" ht="15" x14ac:dyDescent="0.2">
      <c r="A123" s="229"/>
      <c r="B123" s="196"/>
      <c r="C123" s="196"/>
      <c r="D123" s="196"/>
      <c r="E123" s="196"/>
      <c r="F123" s="196"/>
      <c r="G123" s="196"/>
      <c r="H123" s="196"/>
      <c r="I123" s="196"/>
      <c r="J123" s="196"/>
    </row>
    <row r="124" spans="1:10" ht="15" x14ac:dyDescent="0.2">
      <c r="A124" s="229"/>
      <c r="B124" s="196"/>
      <c r="C124" s="196"/>
      <c r="D124" s="196"/>
      <c r="E124" s="196"/>
      <c r="F124" s="196"/>
      <c r="G124" s="196"/>
      <c r="H124" s="196"/>
      <c r="I124" s="196"/>
      <c r="J124" s="196"/>
    </row>
    <row r="125" spans="1:10" ht="15" x14ac:dyDescent="0.2">
      <c r="A125" s="229"/>
      <c r="B125" s="196"/>
      <c r="C125" s="196"/>
      <c r="D125" s="196"/>
      <c r="E125" s="196"/>
      <c r="F125" s="196"/>
      <c r="G125" s="196"/>
      <c r="H125" s="196"/>
      <c r="I125" s="196"/>
      <c r="J125" s="196"/>
    </row>
    <row r="126" spans="1:10" ht="15" x14ac:dyDescent="0.2">
      <c r="A126" s="229"/>
      <c r="B126" s="196"/>
      <c r="C126" s="196"/>
      <c r="D126" s="196"/>
      <c r="E126" s="196"/>
      <c r="F126" s="196"/>
      <c r="G126" s="196"/>
      <c r="H126" s="196"/>
      <c r="I126" s="196"/>
      <c r="J126" s="196"/>
    </row>
    <row r="127" spans="1:10" ht="15" x14ac:dyDescent="0.2">
      <c r="A127" s="229"/>
      <c r="B127" s="196"/>
      <c r="C127" s="196"/>
      <c r="D127" s="196"/>
      <c r="E127" s="196"/>
      <c r="F127" s="196"/>
      <c r="G127" s="196"/>
      <c r="H127" s="196"/>
      <c r="I127" s="196"/>
      <c r="J127" s="196"/>
    </row>
    <row r="128" spans="1:10" ht="15" x14ac:dyDescent="0.2">
      <c r="A128" s="229"/>
      <c r="B128" s="196"/>
      <c r="C128" s="196"/>
      <c r="D128" s="196"/>
      <c r="E128" s="196"/>
      <c r="F128" s="196"/>
      <c r="G128" s="196"/>
      <c r="H128" s="196"/>
      <c r="I128" s="196"/>
      <c r="J128" s="196"/>
    </row>
    <row r="129" spans="1:10" ht="15" x14ac:dyDescent="0.2">
      <c r="A129" s="229"/>
      <c r="B129" s="196"/>
      <c r="C129" s="196"/>
      <c r="D129" s="196"/>
      <c r="E129" s="196"/>
      <c r="F129" s="196"/>
      <c r="G129" s="196"/>
      <c r="H129" s="196"/>
      <c r="I129" s="196"/>
      <c r="J129" s="196"/>
    </row>
    <row r="130" spans="1:10" ht="15" x14ac:dyDescent="0.2">
      <c r="A130" s="229"/>
      <c r="B130" s="196"/>
      <c r="C130" s="196"/>
      <c r="D130" s="196"/>
      <c r="E130" s="196"/>
      <c r="F130" s="196"/>
      <c r="G130" s="196"/>
      <c r="H130" s="196"/>
      <c r="I130" s="196"/>
      <c r="J130" s="196"/>
    </row>
    <row r="131" spans="1:10" ht="15" x14ac:dyDescent="0.2">
      <c r="A131" s="229"/>
      <c r="B131" s="196"/>
      <c r="C131" s="196"/>
      <c r="D131" s="196"/>
      <c r="E131" s="196"/>
      <c r="F131" s="196"/>
      <c r="G131" s="196"/>
      <c r="H131" s="196"/>
      <c r="I131" s="196"/>
      <c r="J131" s="196"/>
    </row>
    <row r="132" spans="1:10" ht="15" x14ac:dyDescent="0.2">
      <c r="A132" s="229"/>
      <c r="B132" s="196"/>
      <c r="C132" s="196"/>
      <c r="D132" s="196"/>
      <c r="E132" s="196"/>
      <c r="F132" s="196"/>
      <c r="G132" s="196"/>
      <c r="H132" s="196"/>
      <c r="I132" s="196"/>
      <c r="J132" s="196"/>
    </row>
    <row r="133" spans="1:10" ht="15" x14ac:dyDescent="0.2">
      <c r="A133" s="229"/>
      <c r="B133" s="196"/>
      <c r="C133" s="196"/>
      <c r="D133" s="196"/>
      <c r="E133" s="196"/>
      <c r="F133" s="196"/>
      <c r="G133" s="196"/>
      <c r="H133" s="196"/>
      <c r="I133" s="196"/>
      <c r="J133" s="196"/>
    </row>
    <row r="134" spans="1:10" ht="15" x14ac:dyDescent="0.2">
      <c r="A134" s="229"/>
      <c r="B134" s="196"/>
      <c r="C134" s="196"/>
      <c r="D134" s="196"/>
      <c r="E134" s="196"/>
      <c r="F134" s="196"/>
      <c r="G134" s="196"/>
      <c r="H134" s="196"/>
      <c r="I134" s="196"/>
      <c r="J134" s="196"/>
    </row>
    <row r="135" spans="1:10" ht="15" x14ac:dyDescent="0.2">
      <c r="A135" s="229"/>
      <c r="B135" s="196"/>
      <c r="C135" s="196"/>
      <c r="D135" s="196"/>
      <c r="E135" s="196"/>
      <c r="F135" s="196"/>
      <c r="G135" s="196"/>
      <c r="H135" s="196"/>
      <c r="I135" s="196"/>
      <c r="J135" s="196"/>
    </row>
    <row r="136" spans="1:10" ht="15" x14ac:dyDescent="0.2">
      <c r="A136" s="229"/>
      <c r="B136" s="196"/>
      <c r="C136" s="196"/>
      <c r="D136" s="196"/>
      <c r="E136" s="196"/>
      <c r="F136" s="196"/>
      <c r="G136" s="196"/>
      <c r="H136" s="196"/>
      <c r="I136" s="196"/>
      <c r="J136" s="196"/>
    </row>
    <row r="137" spans="1:10" ht="15" x14ac:dyDescent="0.2">
      <c r="A137" s="229"/>
      <c r="B137" s="196"/>
      <c r="C137" s="196"/>
      <c r="D137" s="196"/>
      <c r="E137" s="196"/>
      <c r="F137" s="196"/>
      <c r="G137" s="196"/>
      <c r="H137" s="196"/>
      <c r="I137" s="196"/>
      <c r="J137" s="196"/>
    </row>
    <row r="138" spans="1:10" ht="15" x14ac:dyDescent="0.2">
      <c r="A138" s="229"/>
      <c r="B138" s="196"/>
      <c r="C138" s="196"/>
      <c r="D138" s="196"/>
      <c r="E138" s="196"/>
      <c r="F138" s="196"/>
      <c r="G138" s="196"/>
      <c r="H138" s="196"/>
      <c r="I138" s="196"/>
      <c r="J138" s="196"/>
    </row>
    <row r="139" spans="1:10" ht="15" x14ac:dyDescent="0.2">
      <c r="A139" s="229"/>
      <c r="B139" s="196"/>
      <c r="C139" s="196"/>
      <c r="D139" s="196"/>
      <c r="E139" s="196"/>
      <c r="F139" s="196"/>
      <c r="G139" s="196"/>
      <c r="H139" s="196"/>
      <c r="I139" s="196"/>
      <c r="J139" s="196"/>
    </row>
    <row r="140" spans="1:10" ht="15" x14ac:dyDescent="0.2">
      <c r="A140" s="229"/>
      <c r="B140" s="196"/>
      <c r="C140" s="196"/>
      <c r="D140" s="196"/>
      <c r="E140" s="196"/>
      <c r="F140" s="196"/>
      <c r="G140" s="196"/>
      <c r="H140" s="196"/>
      <c r="I140" s="196"/>
      <c r="J140" s="196"/>
    </row>
    <row r="141" spans="1:10" ht="15" x14ac:dyDescent="0.2">
      <c r="A141" s="229"/>
      <c r="B141" s="196"/>
      <c r="C141" s="196"/>
      <c r="D141" s="196"/>
      <c r="E141" s="196"/>
      <c r="F141" s="196"/>
      <c r="G141" s="196"/>
      <c r="H141" s="196"/>
      <c r="I141" s="196"/>
      <c r="J141" s="196"/>
    </row>
    <row r="142" spans="1:10" ht="15" x14ac:dyDescent="0.2">
      <c r="A142" s="229"/>
      <c r="B142" s="196"/>
      <c r="C142" s="196"/>
      <c r="D142" s="196"/>
      <c r="E142" s="196"/>
      <c r="F142" s="196"/>
      <c r="G142" s="196"/>
      <c r="H142" s="196"/>
      <c r="I142" s="196"/>
      <c r="J142" s="196"/>
    </row>
    <row r="143" spans="1:10" ht="15" x14ac:dyDescent="0.2">
      <c r="A143" s="229"/>
      <c r="B143" s="196"/>
      <c r="C143" s="196"/>
      <c r="D143" s="196"/>
      <c r="E143" s="196"/>
      <c r="F143" s="196"/>
      <c r="G143" s="196"/>
      <c r="H143" s="196"/>
      <c r="I143" s="196"/>
      <c r="J143" s="196"/>
    </row>
    <row r="144" spans="1:10" ht="15" x14ac:dyDescent="0.2">
      <c r="A144" s="229"/>
      <c r="B144" s="196"/>
      <c r="C144" s="196"/>
      <c r="D144" s="196"/>
      <c r="E144" s="196"/>
      <c r="F144" s="196"/>
      <c r="G144" s="196"/>
      <c r="H144" s="196"/>
      <c r="I144" s="196"/>
      <c r="J144" s="196"/>
    </row>
    <row r="145" spans="1:10" ht="15" x14ac:dyDescent="0.2">
      <c r="A145" s="229"/>
      <c r="B145" s="196"/>
      <c r="C145" s="196"/>
      <c r="D145" s="196"/>
      <c r="E145" s="196"/>
      <c r="F145" s="196"/>
      <c r="G145" s="196"/>
      <c r="H145" s="196"/>
      <c r="I145" s="196"/>
      <c r="J145" s="196"/>
    </row>
    <row r="146" spans="1:10" ht="15" x14ac:dyDescent="0.2">
      <c r="A146" s="229"/>
      <c r="B146" s="196"/>
      <c r="C146" s="196"/>
      <c r="D146" s="196"/>
      <c r="E146" s="196"/>
      <c r="F146" s="196"/>
      <c r="G146" s="196"/>
      <c r="H146" s="196"/>
      <c r="I146" s="196"/>
      <c r="J146" s="196"/>
    </row>
    <row r="147" spans="1:10" ht="15" x14ac:dyDescent="0.2">
      <c r="A147" s="229"/>
      <c r="B147" s="196"/>
      <c r="C147" s="196"/>
      <c r="D147" s="196"/>
      <c r="E147" s="196"/>
      <c r="F147" s="196"/>
      <c r="G147" s="196"/>
      <c r="H147" s="196"/>
      <c r="I147" s="196"/>
      <c r="J147" s="196"/>
    </row>
    <row r="148" spans="1:10" ht="15" x14ac:dyDescent="0.2">
      <c r="A148" s="229"/>
      <c r="B148" s="196"/>
      <c r="C148" s="196"/>
      <c r="D148" s="196"/>
      <c r="E148" s="196"/>
      <c r="F148" s="196"/>
      <c r="G148" s="196"/>
      <c r="H148" s="196"/>
      <c r="I148" s="196"/>
      <c r="J148" s="196"/>
    </row>
    <row r="149" spans="1:10" ht="15" x14ac:dyDescent="0.2">
      <c r="A149" s="229"/>
      <c r="B149" s="196"/>
      <c r="C149" s="196"/>
      <c r="D149" s="196"/>
      <c r="E149" s="196"/>
      <c r="F149" s="196"/>
      <c r="G149" s="196"/>
      <c r="H149" s="196"/>
      <c r="I149" s="196"/>
      <c r="J149" s="196"/>
    </row>
    <row r="150" spans="1:10" ht="15" x14ac:dyDescent="0.2">
      <c r="A150" s="229"/>
      <c r="B150" s="196"/>
      <c r="C150" s="196"/>
      <c r="D150" s="196"/>
      <c r="E150" s="196"/>
      <c r="F150" s="196"/>
      <c r="G150" s="196"/>
      <c r="H150" s="196"/>
      <c r="I150" s="196"/>
      <c r="J150" s="196"/>
    </row>
    <row r="151" spans="1:10" ht="15" x14ac:dyDescent="0.2">
      <c r="A151" s="229"/>
      <c r="B151" s="196"/>
      <c r="C151" s="196"/>
      <c r="D151" s="196"/>
      <c r="E151" s="196"/>
      <c r="F151" s="196"/>
      <c r="G151" s="196"/>
      <c r="H151" s="196"/>
      <c r="I151" s="196"/>
      <c r="J151" s="196"/>
    </row>
    <row r="152" spans="1:10" ht="15" x14ac:dyDescent="0.2">
      <c r="A152" s="229"/>
      <c r="B152" s="196"/>
      <c r="C152" s="196"/>
      <c r="D152" s="196"/>
      <c r="E152" s="196"/>
      <c r="F152" s="196"/>
      <c r="G152" s="196"/>
      <c r="H152" s="196"/>
      <c r="I152" s="196"/>
      <c r="J152" s="196"/>
    </row>
    <row r="153" spans="1:10" ht="15" x14ac:dyDescent="0.2">
      <c r="A153" s="229"/>
      <c r="B153" s="196"/>
      <c r="C153" s="196"/>
      <c r="D153" s="196"/>
      <c r="E153" s="196"/>
      <c r="F153" s="196"/>
      <c r="G153" s="196"/>
      <c r="H153" s="196"/>
      <c r="I153" s="196"/>
      <c r="J153" s="196"/>
    </row>
    <row r="154" spans="1:10" ht="15" x14ac:dyDescent="0.2">
      <c r="A154" s="229"/>
      <c r="B154" s="196"/>
      <c r="C154" s="196"/>
      <c r="D154" s="196"/>
      <c r="E154" s="196"/>
      <c r="F154" s="196"/>
      <c r="G154" s="196"/>
      <c r="H154" s="196"/>
      <c r="I154" s="196"/>
      <c r="J154" s="196"/>
    </row>
    <row r="155" spans="1:10" ht="15" x14ac:dyDescent="0.2">
      <c r="A155" s="196"/>
      <c r="B155" s="196"/>
      <c r="C155" s="196"/>
      <c r="D155" s="196"/>
      <c r="E155" s="196"/>
      <c r="F155" s="196"/>
      <c r="G155" s="196"/>
      <c r="H155" s="196"/>
      <c r="I155" s="196"/>
      <c r="J155" s="196"/>
    </row>
    <row r="156" spans="1:10" ht="15" x14ac:dyDescent="0.2">
      <c r="A156" s="196"/>
      <c r="B156" s="196"/>
      <c r="C156" s="196"/>
      <c r="D156" s="196"/>
      <c r="E156" s="196"/>
      <c r="F156" s="196"/>
      <c r="G156" s="196"/>
      <c r="H156" s="196"/>
      <c r="I156" s="196"/>
      <c r="J156" s="196"/>
    </row>
    <row r="157" spans="1:10" ht="15" x14ac:dyDescent="0.2">
      <c r="A157" s="196"/>
      <c r="B157" s="196"/>
      <c r="C157" s="196"/>
      <c r="D157" s="196"/>
      <c r="E157" s="196"/>
      <c r="F157" s="196"/>
      <c r="G157" s="196"/>
      <c r="H157" s="196"/>
      <c r="I157" s="196"/>
      <c r="J157" s="196"/>
    </row>
    <row r="158" spans="1:10" ht="15" x14ac:dyDescent="0.2">
      <c r="A158" s="196"/>
      <c r="B158" s="196"/>
      <c r="C158" s="196"/>
      <c r="D158" s="196"/>
      <c r="E158" s="196"/>
      <c r="F158" s="196"/>
      <c r="G158" s="196"/>
      <c r="H158" s="196"/>
      <c r="I158" s="196"/>
      <c r="J158" s="196"/>
    </row>
    <row r="159" spans="1:10" ht="15" x14ac:dyDescent="0.2">
      <c r="A159" s="196"/>
      <c r="B159" s="196"/>
      <c r="C159" s="196"/>
      <c r="D159" s="196"/>
      <c r="E159" s="196"/>
      <c r="F159" s="196"/>
      <c r="G159" s="196"/>
      <c r="H159" s="196"/>
      <c r="I159" s="196"/>
      <c r="J159" s="196"/>
    </row>
    <row r="160" spans="1:10" ht="15" x14ac:dyDescent="0.2">
      <c r="A160" s="196"/>
      <c r="B160" s="196"/>
      <c r="C160" s="196"/>
      <c r="D160" s="196"/>
      <c r="E160" s="196"/>
      <c r="F160" s="196"/>
      <c r="G160" s="196"/>
      <c r="H160" s="196"/>
      <c r="I160" s="196"/>
      <c r="J160" s="196"/>
    </row>
    <row r="161" spans="1:10" ht="15" x14ac:dyDescent="0.2">
      <c r="A161" s="196"/>
      <c r="B161" s="196"/>
      <c r="C161" s="196"/>
      <c r="D161" s="196"/>
      <c r="E161" s="196"/>
      <c r="F161" s="196"/>
      <c r="G161" s="196"/>
      <c r="H161" s="196"/>
      <c r="I161" s="196"/>
      <c r="J161" s="196"/>
    </row>
    <row r="162" spans="1:10" ht="15" x14ac:dyDescent="0.2">
      <c r="A162" s="196"/>
      <c r="B162" s="196"/>
      <c r="C162" s="196"/>
      <c r="D162" s="196"/>
      <c r="E162" s="196"/>
      <c r="F162" s="196"/>
      <c r="G162" s="196"/>
      <c r="H162" s="196"/>
      <c r="I162" s="196"/>
      <c r="J162" s="196"/>
    </row>
    <row r="163" spans="1:10" ht="15" x14ac:dyDescent="0.2">
      <c r="A163" s="196"/>
      <c r="B163" s="196"/>
      <c r="C163" s="196"/>
      <c r="D163" s="196"/>
      <c r="E163" s="196"/>
      <c r="F163" s="196"/>
      <c r="G163" s="196"/>
      <c r="H163" s="196"/>
      <c r="I163" s="196"/>
      <c r="J163" s="196"/>
    </row>
    <row r="164" spans="1:10" ht="15" x14ac:dyDescent="0.2">
      <c r="A164" s="196"/>
      <c r="B164" s="196"/>
      <c r="C164" s="196"/>
      <c r="D164" s="196"/>
      <c r="E164" s="196"/>
      <c r="F164" s="196"/>
      <c r="G164" s="196"/>
      <c r="H164" s="196"/>
      <c r="I164" s="196"/>
      <c r="J164" s="196"/>
    </row>
    <row r="165" spans="1:10" ht="15" x14ac:dyDescent="0.2">
      <c r="A165" s="196"/>
      <c r="B165" s="196"/>
      <c r="C165" s="196"/>
      <c r="D165" s="196"/>
      <c r="E165" s="196"/>
      <c r="F165" s="196"/>
      <c r="G165" s="196"/>
      <c r="H165" s="196"/>
      <c r="I165" s="196"/>
      <c r="J165" s="196"/>
    </row>
    <row r="166" spans="1:10" ht="15" x14ac:dyDescent="0.2">
      <c r="A166" s="196"/>
      <c r="B166" s="196"/>
      <c r="C166" s="196"/>
      <c r="D166" s="196"/>
      <c r="E166" s="196"/>
      <c r="F166" s="196"/>
      <c r="G166" s="196"/>
      <c r="H166" s="196"/>
      <c r="I166" s="196"/>
      <c r="J166" s="196"/>
    </row>
    <row r="167" spans="1:10" ht="15" x14ac:dyDescent="0.2">
      <c r="A167" s="196"/>
      <c r="B167" s="196"/>
      <c r="C167" s="196"/>
      <c r="D167" s="196"/>
      <c r="E167" s="196"/>
      <c r="F167" s="196"/>
      <c r="G167" s="196"/>
      <c r="H167" s="196"/>
      <c r="I167" s="196"/>
      <c r="J167" s="196"/>
    </row>
    <row r="168" spans="1:10" ht="15" x14ac:dyDescent="0.2">
      <c r="A168" s="196"/>
      <c r="B168" s="196"/>
      <c r="C168" s="196"/>
      <c r="D168" s="196"/>
      <c r="E168" s="196"/>
      <c r="F168" s="196"/>
      <c r="G168" s="196"/>
      <c r="H168" s="196"/>
      <c r="I168" s="196"/>
      <c r="J168" s="196"/>
    </row>
    <row r="169" spans="1:10" ht="15" x14ac:dyDescent="0.2">
      <c r="A169" s="196"/>
      <c r="B169" s="196"/>
      <c r="C169" s="196"/>
      <c r="D169" s="196"/>
      <c r="E169" s="196"/>
      <c r="F169" s="196"/>
      <c r="G169" s="196"/>
      <c r="H169" s="196"/>
      <c r="I169" s="196"/>
      <c r="J169" s="196"/>
    </row>
    <row r="170" spans="1:10" ht="15" x14ac:dyDescent="0.2">
      <c r="A170" s="196"/>
      <c r="B170" s="196"/>
      <c r="C170" s="196"/>
      <c r="D170" s="196"/>
      <c r="E170" s="196"/>
      <c r="F170" s="196"/>
      <c r="G170" s="196"/>
      <c r="H170" s="196"/>
      <c r="I170" s="196"/>
      <c r="J170" s="196"/>
    </row>
    <row r="171" spans="1:10" ht="15" x14ac:dyDescent="0.2">
      <c r="A171" s="196"/>
      <c r="B171" s="196"/>
      <c r="C171" s="196"/>
      <c r="D171" s="196"/>
      <c r="E171" s="196"/>
      <c r="F171" s="196"/>
      <c r="G171" s="196"/>
      <c r="H171" s="196"/>
      <c r="I171" s="196"/>
      <c r="J171" s="196"/>
    </row>
    <row r="172" spans="1:10" ht="15" x14ac:dyDescent="0.2">
      <c r="A172" s="196"/>
      <c r="B172" s="196"/>
      <c r="C172" s="196"/>
      <c r="D172" s="196"/>
      <c r="E172" s="196"/>
      <c r="F172" s="196"/>
      <c r="G172" s="196"/>
      <c r="H172" s="196"/>
      <c r="I172" s="196"/>
      <c r="J172" s="196"/>
    </row>
    <row r="173" spans="1:10" ht="15" x14ac:dyDescent="0.2">
      <c r="A173" s="196"/>
      <c r="B173" s="196"/>
      <c r="C173" s="196"/>
      <c r="D173" s="196"/>
      <c r="E173" s="196"/>
      <c r="F173" s="196"/>
      <c r="G173" s="196"/>
      <c r="H173" s="196"/>
      <c r="I173" s="196"/>
      <c r="J173" s="196"/>
    </row>
    <row r="174" spans="1:10" ht="15" x14ac:dyDescent="0.2">
      <c r="A174" s="196"/>
      <c r="B174" s="196"/>
      <c r="C174" s="196"/>
      <c r="D174" s="196"/>
      <c r="E174" s="196"/>
      <c r="F174" s="196"/>
      <c r="G174" s="196"/>
      <c r="H174" s="196"/>
      <c r="I174" s="196"/>
      <c r="J174" s="196"/>
    </row>
    <row r="175" spans="1:10" ht="15" x14ac:dyDescent="0.2">
      <c r="A175" s="196"/>
      <c r="B175" s="196"/>
      <c r="C175" s="196"/>
      <c r="D175" s="196"/>
      <c r="E175" s="196"/>
      <c r="F175" s="196"/>
      <c r="G175" s="196"/>
      <c r="H175" s="196"/>
      <c r="I175" s="196"/>
      <c r="J175" s="196"/>
    </row>
    <row r="176" spans="1:10" ht="15" x14ac:dyDescent="0.2">
      <c r="A176" s="196"/>
      <c r="B176" s="196"/>
      <c r="C176" s="196"/>
      <c r="D176" s="196"/>
      <c r="E176" s="196"/>
      <c r="F176" s="196"/>
      <c r="G176" s="196"/>
      <c r="H176" s="196"/>
      <c r="I176" s="196"/>
      <c r="J176" s="196"/>
    </row>
    <row r="177" spans="1:10" ht="15" x14ac:dyDescent="0.2">
      <c r="A177" s="196"/>
      <c r="B177" s="196"/>
      <c r="C177" s="196"/>
      <c r="D177" s="196"/>
      <c r="E177" s="196"/>
      <c r="F177" s="196"/>
      <c r="G177" s="196"/>
      <c r="H177" s="196"/>
      <c r="I177" s="196"/>
      <c r="J177" s="196"/>
    </row>
    <row r="178" spans="1:10" ht="15" x14ac:dyDescent="0.2">
      <c r="A178" s="196"/>
      <c r="B178" s="196"/>
      <c r="C178" s="196"/>
      <c r="D178" s="196"/>
      <c r="E178" s="196"/>
      <c r="F178" s="196"/>
      <c r="G178" s="196"/>
      <c r="H178" s="196"/>
      <c r="I178" s="196"/>
      <c r="J178" s="196"/>
    </row>
    <row r="179" spans="1:10" ht="15" x14ac:dyDescent="0.2">
      <c r="A179" s="196"/>
      <c r="B179" s="196"/>
      <c r="C179" s="196"/>
      <c r="D179" s="196"/>
      <c r="E179" s="196"/>
      <c r="F179" s="196"/>
      <c r="G179" s="196"/>
      <c r="H179" s="196"/>
      <c r="I179" s="196"/>
      <c r="J179" s="196"/>
    </row>
    <row r="180" spans="1:10" ht="15" x14ac:dyDescent="0.2">
      <c r="A180" s="196"/>
      <c r="B180" s="196"/>
      <c r="C180" s="196"/>
      <c r="D180" s="196"/>
      <c r="E180" s="196"/>
      <c r="F180" s="196"/>
      <c r="G180" s="196"/>
      <c r="H180" s="196"/>
      <c r="I180" s="196"/>
      <c r="J180" s="196"/>
    </row>
    <row r="181" spans="1:10" ht="15" x14ac:dyDescent="0.2">
      <c r="A181" s="196"/>
      <c r="B181" s="196"/>
      <c r="C181" s="196"/>
      <c r="D181" s="196"/>
      <c r="E181" s="196"/>
      <c r="F181" s="196"/>
      <c r="G181" s="196"/>
      <c r="H181" s="196"/>
      <c r="I181" s="196"/>
      <c r="J181" s="196"/>
    </row>
    <row r="182" spans="1:10" ht="15" x14ac:dyDescent="0.2">
      <c r="A182" s="196"/>
      <c r="B182" s="196"/>
      <c r="C182" s="196"/>
      <c r="D182" s="196"/>
      <c r="E182" s="196"/>
      <c r="F182" s="196"/>
      <c r="G182" s="196"/>
      <c r="H182" s="196"/>
      <c r="I182" s="196"/>
      <c r="J182" s="196"/>
    </row>
    <row r="183" spans="1:10" ht="15" x14ac:dyDescent="0.2">
      <c r="A183" s="196"/>
      <c r="B183" s="196"/>
      <c r="C183" s="196"/>
      <c r="D183" s="196"/>
      <c r="E183" s="196"/>
      <c r="F183" s="196"/>
      <c r="G183" s="196"/>
      <c r="H183" s="196"/>
      <c r="I183" s="196"/>
      <c r="J183" s="196"/>
    </row>
    <row r="184" spans="1:10" ht="15" x14ac:dyDescent="0.2">
      <c r="A184" s="196"/>
      <c r="B184" s="196"/>
      <c r="C184" s="196"/>
      <c r="D184" s="196"/>
      <c r="E184" s="196"/>
      <c r="F184" s="196"/>
      <c r="G184" s="196"/>
      <c r="H184" s="196"/>
      <c r="I184" s="196"/>
      <c r="J184" s="196"/>
    </row>
    <row r="185" spans="1:10" ht="15" x14ac:dyDescent="0.2">
      <c r="A185" s="196"/>
      <c r="B185" s="196"/>
      <c r="C185" s="196"/>
      <c r="D185" s="196"/>
      <c r="E185" s="196"/>
      <c r="F185" s="196"/>
      <c r="G185" s="196"/>
      <c r="H185" s="196"/>
      <c r="I185" s="196"/>
      <c r="J185" s="196"/>
    </row>
    <row r="186" spans="1:10" ht="15" x14ac:dyDescent="0.2">
      <c r="A186" s="196"/>
      <c r="B186" s="196"/>
      <c r="C186" s="196"/>
      <c r="D186" s="196"/>
      <c r="E186" s="196"/>
      <c r="F186" s="196"/>
      <c r="G186" s="196"/>
      <c r="H186" s="196"/>
      <c r="I186" s="196"/>
      <c r="J186" s="196"/>
    </row>
    <row r="187" spans="1:10" ht="15" x14ac:dyDescent="0.2">
      <c r="A187" s="196"/>
      <c r="B187" s="196"/>
      <c r="C187" s="196"/>
      <c r="D187" s="196"/>
      <c r="E187" s="196"/>
      <c r="F187" s="196"/>
      <c r="G187" s="196"/>
      <c r="H187" s="196"/>
      <c r="I187" s="196"/>
      <c r="J187" s="196"/>
    </row>
    <row r="188" spans="1:10" ht="15" x14ac:dyDescent="0.2">
      <c r="A188" s="196"/>
      <c r="B188" s="196"/>
      <c r="C188" s="196"/>
      <c r="D188" s="196"/>
      <c r="E188" s="196"/>
      <c r="F188" s="196"/>
      <c r="G188" s="196"/>
      <c r="H188" s="196"/>
      <c r="I188" s="196"/>
      <c r="J188" s="196"/>
    </row>
    <row r="189" spans="1:10" ht="15" x14ac:dyDescent="0.2">
      <c r="A189" s="196"/>
      <c r="B189" s="196"/>
      <c r="C189" s="196"/>
      <c r="D189" s="196"/>
      <c r="E189" s="196"/>
      <c r="F189" s="196"/>
      <c r="G189" s="196"/>
      <c r="H189" s="196"/>
      <c r="I189" s="196"/>
      <c r="J189" s="196"/>
    </row>
  </sheetData>
  <sheetProtection algorithmName="SHA-512" hashValue="IbTWUL66aU/S31DrvgFTfKEBG8pjjFQBx7JUn62+T9cYJbF4Tu2JubYvATZHC7/IOL4c+EVe4UNr7G+znHnJNQ==" saltValue="3zDMZ8xvA8NrU90A+T0QLw==" spinCount="100000" sheet="1" formatCells="0" formatColumns="0" formatRows="0"/>
  <customSheetViews>
    <customSheetView guid="{FC3B3501-CA52-40D7-B049-0E027A15B235}" fitToPage="1">
      <pane xSplit="2" ySplit="11" topLeftCell="C66" activePane="bottomRight" state="frozen"/>
      <selection pane="bottomRight" activeCell="E80" sqref="E80"/>
      <pageMargins left="0.25" right="0.25" top="0.25" bottom="0.25" header="0.5" footer="0.5"/>
      <printOptions horizontalCentered="1" verticalCentered="1" gridLines="1"/>
      <pageSetup scale="52" orientation="portrait" horizontalDpi="360" verticalDpi="360" r:id="rId1"/>
      <headerFooter alignWithMargins="0"/>
    </customSheetView>
  </customSheetViews>
  <mergeCells count="2">
    <mergeCell ref="A104:J104"/>
    <mergeCell ref="C8:G8"/>
  </mergeCells>
  <phoneticPr fontId="0" type="noConversion"/>
  <printOptions horizontalCentered="1" verticalCentered="1" gridLines="1"/>
  <pageMargins left="0.25" right="0.25" top="0.25" bottom="0.25" header="0.5" footer="0.5"/>
  <pageSetup scale="47" orientation="portrait" r:id="rId2"/>
  <headerFooter alignWithMargins="0"/>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F30FA-BD4D-4DC6-B929-FD799985C30E}">
  <dimension ref="A1:Z48"/>
  <sheetViews>
    <sheetView workbookViewId="0">
      <selection activeCell="B1" sqref="B1:L1"/>
    </sheetView>
  </sheetViews>
  <sheetFormatPr defaultRowHeight="12.75" x14ac:dyDescent="0.2"/>
  <cols>
    <col min="1" max="1" width="4.7109375" customWidth="1"/>
    <col min="2" max="2" width="119" customWidth="1"/>
    <col min="3" max="3" width="4.140625" customWidth="1"/>
    <col min="4" max="4" width="2.5703125" customWidth="1"/>
    <col min="5" max="5" width="2.42578125" customWidth="1"/>
    <col min="6" max="6" width="3" customWidth="1"/>
    <col min="7" max="7" width="1.85546875" customWidth="1"/>
    <col min="8" max="8" width="4.28515625" customWidth="1"/>
  </cols>
  <sheetData>
    <row r="1" spans="1:12" s="543" customFormat="1" ht="18.75" thickBot="1" x14ac:dyDescent="0.3">
      <c r="B1" s="1228" t="s">
        <v>1648</v>
      </c>
      <c r="C1" s="1228"/>
      <c r="D1" s="1228"/>
      <c r="E1" s="1228"/>
      <c r="F1" s="1228"/>
      <c r="G1" s="1228"/>
      <c r="H1" s="1228"/>
      <c r="I1" s="1228"/>
      <c r="J1" s="1228"/>
      <c r="K1" s="1228"/>
      <c r="L1" s="1228"/>
    </row>
    <row r="2" spans="1:12" s="543" customFormat="1" ht="12" customHeight="1" x14ac:dyDescent="0.2">
      <c r="A2" s="996"/>
    </row>
    <row r="3" spans="1:12" s="543" customFormat="1" ht="27" customHeight="1" x14ac:dyDescent="0.2">
      <c r="B3" s="1161" t="s">
        <v>3202</v>
      </c>
    </row>
    <row r="4" spans="1:12" s="543" customFormat="1" x14ac:dyDescent="0.2">
      <c r="B4" s="543" t="s">
        <v>1357</v>
      </c>
    </row>
    <row r="5" spans="1:12" s="543" customFormat="1" ht="12" customHeight="1" x14ac:dyDescent="0.2">
      <c r="A5" s="996"/>
    </row>
    <row r="6" spans="1:12" s="543" customFormat="1" x14ac:dyDescent="0.2">
      <c r="B6" s="906" t="s">
        <v>1358</v>
      </c>
    </row>
    <row r="7" spans="1:12" s="543" customFormat="1" x14ac:dyDescent="0.2">
      <c r="B7" s="542" t="s">
        <v>2789</v>
      </c>
    </row>
    <row r="8" spans="1:12" s="543" customFormat="1" x14ac:dyDescent="0.2">
      <c r="B8" s="543" t="s">
        <v>2461</v>
      </c>
    </row>
    <row r="9" spans="1:12" s="543" customFormat="1" ht="12" customHeight="1" x14ac:dyDescent="0.2">
      <c r="A9" s="996"/>
    </row>
    <row r="10" spans="1:12" s="543" customFormat="1" x14ac:dyDescent="0.2">
      <c r="B10" s="542" t="s">
        <v>1199</v>
      </c>
    </row>
    <row r="11" spans="1:12" s="543" customFormat="1" x14ac:dyDescent="0.2">
      <c r="B11" s="1217" t="s">
        <v>2462</v>
      </c>
      <c r="C11" s="1217"/>
      <c r="D11" s="1217"/>
      <c r="E11" s="1217"/>
      <c r="F11" s="1217"/>
      <c r="G11" s="1217"/>
      <c r="H11" s="1217"/>
      <c r="I11" s="1217"/>
      <c r="J11" s="1217"/>
      <c r="K11" s="1217"/>
      <c r="L11" s="1217"/>
    </row>
    <row r="12" spans="1:12" s="543" customFormat="1" ht="12.75" customHeight="1" x14ac:dyDescent="0.2">
      <c r="A12" s="996"/>
      <c r="B12" s="1217" t="s">
        <v>2463</v>
      </c>
      <c r="C12" s="1217"/>
      <c r="D12" s="1217"/>
      <c r="E12" s="1217"/>
      <c r="F12" s="1217"/>
      <c r="G12" s="1217"/>
      <c r="H12" s="1217"/>
      <c r="I12" s="1217"/>
      <c r="J12" s="1217"/>
      <c r="K12" s="1217"/>
      <c r="L12" s="1217"/>
    </row>
    <row r="13" spans="1:12" s="543" customFormat="1" ht="25.5" customHeight="1" x14ac:dyDescent="0.2">
      <c r="A13" s="996"/>
      <c r="B13" s="1229" t="s">
        <v>2464</v>
      </c>
      <c r="C13" s="1229"/>
      <c r="D13" s="1229"/>
      <c r="E13" s="1229"/>
      <c r="F13" s="1229"/>
      <c r="G13" s="1229"/>
      <c r="H13" s="1229"/>
      <c r="I13" s="1229"/>
      <c r="J13" s="1229"/>
      <c r="K13" s="1229"/>
      <c r="L13" s="1229"/>
    </row>
    <row r="14" spans="1:12" s="543" customFormat="1" ht="26.25" customHeight="1" x14ac:dyDescent="0.2">
      <c r="A14" s="996"/>
      <c r="B14" s="1229" t="s">
        <v>3204</v>
      </c>
      <c r="C14" s="1229"/>
      <c r="D14" s="1229"/>
      <c r="E14" s="1229"/>
      <c r="F14" s="1229"/>
      <c r="G14" s="1229"/>
      <c r="H14" s="1229"/>
      <c r="I14" s="1229"/>
      <c r="J14" s="1229"/>
      <c r="K14" s="1229"/>
      <c r="L14" s="1229"/>
    </row>
    <row r="15" spans="1:12" s="543" customFormat="1" ht="12" customHeight="1" x14ac:dyDescent="0.2">
      <c r="A15" s="996"/>
    </row>
    <row r="16" spans="1:12" s="543" customFormat="1" x14ac:dyDescent="0.2">
      <c r="B16" s="542" t="s">
        <v>2465</v>
      </c>
    </row>
    <row r="17" spans="1:26" s="543" customFormat="1" x14ac:dyDescent="0.2">
      <c r="B17" s="1217" t="s">
        <v>2466</v>
      </c>
      <c r="C17" s="1217"/>
      <c r="D17" s="1217"/>
      <c r="E17" s="1217"/>
      <c r="F17" s="1217"/>
      <c r="G17" s="1217"/>
      <c r="H17" s="1217"/>
      <c r="I17" s="1217"/>
      <c r="J17" s="1217"/>
      <c r="K17" s="1217"/>
      <c r="L17" s="1217"/>
    </row>
    <row r="18" spans="1:26" s="543" customFormat="1" ht="24" customHeight="1" x14ac:dyDescent="0.2">
      <c r="A18" s="996"/>
      <c r="B18" s="1217" t="s">
        <v>2467</v>
      </c>
      <c r="C18" s="1217"/>
      <c r="D18" s="1217"/>
      <c r="E18" s="1217"/>
      <c r="F18" s="1217"/>
      <c r="G18" s="1217"/>
      <c r="H18" s="1217"/>
      <c r="I18" s="1217"/>
      <c r="J18" s="1217"/>
      <c r="K18" s="1217"/>
      <c r="L18" s="1217"/>
    </row>
    <row r="19" spans="1:26" s="543" customFormat="1" ht="12" customHeight="1" x14ac:dyDescent="0.2">
      <c r="A19" s="996"/>
    </row>
    <row r="20" spans="1:26" s="543" customFormat="1" x14ac:dyDescent="0.2">
      <c r="B20" s="542" t="s">
        <v>1373</v>
      </c>
    </row>
    <row r="21" spans="1:26" s="543" customFormat="1" x14ac:dyDescent="0.2">
      <c r="B21" s="1217" t="s">
        <v>2468</v>
      </c>
      <c r="C21" s="1217"/>
      <c r="D21" s="1217"/>
      <c r="E21" s="1217"/>
      <c r="F21" s="1217"/>
      <c r="G21" s="1217"/>
      <c r="H21" s="1217"/>
      <c r="I21" s="1217"/>
      <c r="J21" s="1217"/>
      <c r="K21" s="1217"/>
      <c r="L21" s="1217"/>
    </row>
    <row r="22" spans="1:26" s="543" customFormat="1" ht="12" customHeight="1" x14ac:dyDescent="0.2">
      <c r="A22" s="997"/>
    </row>
    <row r="23" spans="1:26" s="543" customFormat="1" x14ac:dyDescent="0.2">
      <c r="B23" s="542" t="s">
        <v>1374</v>
      </c>
    </row>
    <row r="24" spans="1:26" s="543" customFormat="1" x14ac:dyDescent="0.2">
      <c r="B24" s="1217" t="s">
        <v>1375</v>
      </c>
      <c r="C24" s="1217"/>
      <c r="D24" s="1217"/>
      <c r="E24" s="1217"/>
      <c r="F24" s="1217"/>
      <c r="G24" s="1217"/>
      <c r="H24" s="1217"/>
      <c r="I24" s="1217"/>
      <c r="J24" s="1217"/>
      <c r="K24" s="1217"/>
      <c r="L24" s="1217"/>
    </row>
    <row r="25" spans="1:26" s="543" customFormat="1" ht="39" customHeight="1" x14ac:dyDescent="0.2">
      <c r="A25" s="996"/>
      <c r="B25" s="1229" t="s">
        <v>3203</v>
      </c>
      <c r="C25" s="1229"/>
      <c r="D25" s="1229"/>
      <c r="E25" s="1229"/>
      <c r="F25" s="1229"/>
      <c r="G25" s="1229"/>
      <c r="H25" s="1229"/>
      <c r="I25" s="1229"/>
      <c r="J25" s="1229"/>
      <c r="K25" s="1229"/>
      <c r="L25" s="1229"/>
    </row>
    <row r="26" spans="1:26" s="543" customFormat="1" ht="12" customHeight="1" x14ac:dyDescent="0.25">
      <c r="N26" s="1227"/>
      <c r="O26" s="1224"/>
      <c r="P26" s="1224"/>
      <c r="Q26" s="1224"/>
      <c r="R26" s="1224"/>
      <c r="S26" s="1224"/>
      <c r="T26" s="1224"/>
      <c r="U26" s="1224"/>
      <c r="V26" s="1224"/>
      <c r="W26" s="1224"/>
      <c r="X26" s="1224"/>
      <c r="Y26" s="1224"/>
      <c r="Z26" s="1224"/>
    </row>
    <row r="27" spans="1:26" s="543" customFormat="1" ht="12" customHeight="1" x14ac:dyDescent="0.2">
      <c r="A27" s="996"/>
    </row>
    <row r="28" spans="1:26" s="543" customFormat="1" x14ac:dyDescent="0.2">
      <c r="B28" s="1141" t="s">
        <v>1378</v>
      </c>
      <c r="C28" s="1137"/>
      <c r="D28" s="1137"/>
      <c r="E28" s="1137"/>
    </row>
    <row r="29" spans="1:26" s="543" customFormat="1" x14ac:dyDescent="0.2">
      <c r="B29" s="542" t="s">
        <v>2788</v>
      </c>
      <c r="C29" s="543" t="s">
        <v>2785</v>
      </c>
    </row>
    <row r="30" spans="1:26" s="543" customFormat="1" x14ac:dyDescent="0.2">
      <c r="B30" s="543" t="s">
        <v>2790</v>
      </c>
    </row>
    <row r="31" spans="1:26" s="543" customFormat="1" x14ac:dyDescent="0.2">
      <c r="B31" s="543" t="s">
        <v>2786</v>
      </c>
    </row>
    <row r="32" spans="1:26" s="543" customFormat="1" ht="12" customHeight="1" x14ac:dyDescent="0.2">
      <c r="B32" s="543" t="s">
        <v>2791</v>
      </c>
    </row>
    <row r="33" spans="1:12" s="543" customFormat="1" ht="12" customHeight="1" x14ac:dyDescent="0.2"/>
    <row r="34" spans="1:12" s="543" customFormat="1" ht="51" customHeight="1" x14ac:dyDescent="0.2">
      <c r="B34" s="1230" t="s">
        <v>3205</v>
      </c>
      <c r="C34" s="1230"/>
      <c r="D34" s="1230"/>
      <c r="E34" s="1230"/>
      <c r="F34" s="1230"/>
      <c r="G34" s="1230"/>
      <c r="H34" s="1230"/>
      <c r="I34" s="1230"/>
      <c r="J34" s="1230"/>
      <c r="K34" s="1230"/>
      <c r="L34" s="1230"/>
    </row>
    <row r="35" spans="1:12" s="543" customFormat="1" ht="12" customHeight="1" x14ac:dyDescent="0.2"/>
    <row r="36" spans="1:12" s="543" customFormat="1" ht="27.75" customHeight="1" x14ac:dyDescent="0.2">
      <c r="B36" s="1217" t="s">
        <v>2469</v>
      </c>
      <c r="C36" s="1217"/>
      <c r="D36" s="1217"/>
      <c r="E36" s="1217"/>
      <c r="F36" s="1217"/>
      <c r="G36" s="1217"/>
      <c r="H36" s="1217"/>
      <c r="I36" s="1217"/>
      <c r="J36" s="1217"/>
      <c r="K36" s="1217"/>
      <c r="L36" s="1217"/>
    </row>
    <row r="37" spans="1:12" s="543" customFormat="1" x14ac:dyDescent="0.2"/>
    <row r="38" spans="1:12" s="543" customFormat="1" ht="15.75" x14ac:dyDescent="0.25">
      <c r="A38" s="1219" t="s">
        <v>1503</v>
      </c>
      <c r="B38" s="1219"/>
      <c r="C38" s="1219"/>
      <c r="D38" s="1219"/>
      <c r="E38" s="1219"/>
      <c r="F38" s="1219"/>
      <c r="G38" s="1219"/>
      <c r="H38" s="1219"/>
      <c r="I38" s="1219"/>
      <c r="J38" s="1219"/>
      <c r="K38" s="1219"/>
      <c r="L38" s="1219"/>
    </row>
    <row r="39" spans="1:12" s="543" customFormat="1" x14ac:dyDescent="0.2">
      <c r="B39" s="543" t="s">
        <v>3250</v>
      </c>
    </row>
    <row r="40" spans="1:12" s="543" customFormat="1" x14ac:dyDescent="0.2">
      <c r="B40" s="543" t="s">
        <v>3196</v>
      </c>
    </row>
    <row r="41" spans="1:12" s="543" customFormat="1" x14ac:dyDescent="0.2">
      <c r="B41" s="543" t="s">
        <v>3197</v>
      </c>
    </row>
    <row r="42" spans="1:12" s="543" customFormat="1" x14ac:dyDescent="0.2">
      <c r="B42" s="543" t="s">
        <v>1395</v>
      </c>
    </row>
    <row r="43" spans="1:12" s="543" customFormat="1" x14ac:dyDescent="0.2">
      <c r="B43" s="543" t="s">
        <v>3198</v>
      </c>
    </row>
    <row r="44" spans="1:12" s="543" customFormat="1" x14ac:dyDescent="0.2">
      <c r="B44" s="543" t="s">
        <v>3199</v>
      </c>
    </row>
    <row r="45" spans="1:12" s="543" customFormat="1" x14ac:dyDescent="0.2">
      <c r="B45" s="543" t="s">
        <v>3200</v>
      </c>
    </row>
    <row r="46" spans="1:12" s="543" customFormat="1" x14ac:dyDescent="0.2">
      <c r="B46" s="543" t="s">
        <v>3201</v>
      </c>
    </row>
    <row r="47" spans="1:12" s="543" customFormat="1" ht="12" customHeight="1" x14ac:dyDescent="0.2">
      <c r="B47" s="542" t="s">
        <v>3195</v>
      </c>
    </row>
    <row r="48" spans="1:12" s="543" customFormat="1" x14ac:dyDescent="0.2"/>
  </sheetData>
  <mergeCells count="14">
    <mergeCell ref="A38:L38"/>
    <mergeCell ref="N26:Z26"/>
    <mergeCell ref="B21:L21"/>
    <mergeCell ref="B1:L1"/>
    <mergeCell ref="B11:L11"/>
    <mergeCell ref="B12:L12"/>
    <mergeCell ref="B13:L13"/>
    <mergeCell ref="B14:L14"/>
    <mergeCell ref="B17:L17"/>
    <mergeCell ref="B18:L18"/>
    <mergeCell ref="B36:L36"/>
    <mergeCell ref="B24:L24"/>
    <mergeCell ref="B25:L25"/>
    <mergeCell ref="B34:L34"/>
  </mergeCells>
  <pageMargins left="0.7" right="0.7" top="0.75" bottom="0.75" header="0.3" footer="0.3"/>
  <pageSetup orientation="portrait" horizontalDpi="1200" verticalDpi="1200"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R90"/>
  <sheetViews>
    <sheetView zoomScale="90" zoomScaleNormal="90" workbookViewId="0">
      <pane xSplit="2" ySplit="10" topLeftCell="C11" activePane="bottomRight" state="frozen"/>
      <selection activeCell="A53" sqref="A53:K53"/>
      <selection pane="topRight" activeCell="A53" sqref="A53:K53"/>
      <selection pane="bottomLeft" activeCell="A53" sqref="A53:K53"/>
      <selection pane="bottomRight" activeCell="C26" sqref="C26"/>
    </sheetView>
  </sheetViews>
  <sheetFormatPr defaultColWidth="8.85546875" defaultRowHeight="12.75" x14ac:dyDescent="0.2"/>
  <cols>
    <col min="1" max="1" width="12.7109375" style="194" customWidth="1"/>
    <col min="2" max="2" width="55.7109375" style="194" customWidth="1"/>
    <col min="3" max="10" width="18.7109375" style="194" customWidth="1"/>
    <col min="11" max="14" width="8.85546875" style="194"/>
    <col min="15" max="15" width="37.28515625" style="194" customWidth="1"/>
    <col min="16" max="16384" width="8.85546875" style="194"/>
  </cols>
  <sheetData>
    <row r="1" spans="1:18" ht="18" x14ac:dyDescent="0.25">
      <c r="A1" s="2"/>
      <c r="B1" s="4" t="str">
        <f>+'COVER PAGE'!A9</f>
        <v>LOCAL GOVERNMENT NAME:</v>
      </c>
      <c r="C1" s="2"/>
      <c r="D1" s="2"/>
      <c r="E1" s="2"/>
      <c r="F1" s="2"/>
      <c r="G1" s="2"/>
      <c r="H1" s="2"/>
      <c r="I1" s="2"/>
      <c r="J1" s="2"/>
    </row>
    <row r="2" spans="1:18" ht="18" x14ac:dyDescent="0.25">
      <c r="A2" s="209"/>
      <c r="B2" s="192" t="s">
        <v>1284</v>
      </c>
      <c r="C2" s="209"/>
      <c r="D2" s="209"/>
      <c r="E2" s="209"/>
      <c r="F2" s="209"/>
      <c r="G2" s="209"/>
      <c r="H2" s="209"/>
      <c r="I2" s="209"/>
      <c r="J2" s="209"/>
    </row>
    <row r="3" spans="1:18" ht="18" x14ac:dyDescent="0.25">
      <c r="A3" s="209"/>
      <c r="B3" s="192" t="s">
        <v>139</v>
      </c>
      <c r="C3" s="209"/>
      <c r="D3" s="209"/>
      <c r="E3" s="209"/>
      <c r="F3" s="209"/>
      <c r="G3" s="209"/>
      <c r="H3" s="209"/>
      <c r="I3" s="209"/>
      <c r="J3" s="209"/>
    </row>
    <row r="4" spans="1:18" ht="18" x14ac:dyDescent="0.25">
      <c r="A4" s="2"/>
      <c r="B4" s="5" t="str">
        <f>+'COVER PAGE'!A30</f>
        <v>FISCAL YEAR ENDING JUNE 30, 2025</v>
      </c>
      <c r="C4" s="2"/>
      <c r="D4" s="2"/>
      <c r="E4" s="2"/>
      <c r="F4" s="2"/>
      <c r="G4" s="2"/>
      <c r="H4" s="2"/>
      <c r="I4" s="2"/>
      <c r="J4" s="2"/>
    </row>
    <row r="5" spans="1:18" ht="18" x14ac:dyDescent="0.25">
      <c r="B5" s="195"/>
      <c r="H5"/>
      <c r="I5"/>
      <c r="J5" s="9" t="s">
        <v>783</v>
      </c>
    </row>
    <row r="6" spans="1:18" ht="30.75" customHeight="1" thickBot="1" x14ac:dyDescent="0.3">
      <c r="B6" s="195"/>
      <c r="C6" s="197" t="s">
        <v>143</v>
      </c>
      <c r="D6" s="241"/>
      <c r="E6" s="241"/>
      <c r="F6" s="241"/>
      <c r="G6" s="241"/>
      <c r="H6" s="11"/>
      <c r="I6" s="11"/>
      <c r="J6" s="454" t="s">
        <v>786</v>
      </c>
      <c r="O6" s="1358" t="s">
        <v>3293</v>
      </c>
      <c r="P6" s="1184"/>
      <c r="Q6" s="1184"/>
      <c r="R6" s="1184"/>
    </row>
    <row r="7" spans="1:18" x14ac:dyDescent="0.2">
      <c r="H7"/>
      <c r="I7"/>
      <c r="J7"/>
      <c r="O7" s="1358"/>
      <c r="P7" s="1184"/>
      <c r="Q7" s="1184"/>
      <c r="R7" s="1184"/>
    </row>
    <row r="8" spans="1:18" ht="16.5" thickBot="1" x14ac:dyDescent="0.3">
      <c r="A8" s="196"/>
      <c r="B8" s="196"/>
      <c r="C8" s="197" t="s">
        <v>601</v>
      </c>
      <c r="D8" s="198"/>
      <c r="E8" s="198"/>
      <c r="F8" s="198"/>
      <c r="G8" s="198"/>
      <c r="H8" s="9" t="s">
        <v>140</v>
      </c>
      <c r="I8" s="6"/>
      <c r="J8" s="6"/>
      <c r="O8" s="1358"/>
    </row>
    <row r="9" spans="1:18" ht="15.75" x14ac:dyDescent="0.25">
      <c r="A9" s="9" t="s">
        <v>123</v>
      </c>
      <c r="B9" s="9"/>
      <c r="C9" s="9" t="str">
        <f>'NET POSITION-PROPRIETARY(18)'!C9</f>
        <v>Fund #</v>
      </c>
      <c r="D9" s="9" t="str">
        <f>'NET POSITION-PROPRIETARY(18)'!D9</f>
        <v>Fund #</v>
      </c>
      <c r="E9" s="9" t="str">
        <f>'NET POSITION-PROPRIETARY(18)'!E9</f>
        <v>Fund #</v>
      </c>
      <c r="F9" s="9" t="str">
        <f>'NET POSITION-PROPRIETARY(18)'!F9</f>
        <v>Fund #</v>
      </c>
      <c r="G9" s="9" t="str">
        <f>'NET POSITION-PROPRIETARY(18)'!G9</f>
        <v>Fund #</v>
      </c>
      <c r="H9" s="9" t="s">
        <v>141</v>
      </c>
      <c r="I9" s="9" t="s">
        <v>785</v>
      </c>
      <c r="J9" s="9" t="s">
        <v>144</v>
      </c>
    </row>
    <row r="10" spans="1:18" ht="16.5" thickBot="1" x14ac:dyDescent="0.3">
      <c r="A10" s="454" t="s">
        <v>124</v>
      </c>
      <c r="B10" s="454" t="s">
        <v>125</v>
      </c>
      <c r="C10" s="454" t="str">
        <f>'NET POSITION-PROPRIETARY(18)'!C10</f>
        <v>Name</v>
      </c>
      <c r="D10" s="454" t="str">
        <f>'NET POSITION-PROPRIETARY(18)'!D10</f>
        <v>Name</v>
      </c>
      <c r="E10" s="454" t="str">
        <f>'NET POSITION-PROPRIETARY(18)'!E10</f>
        <v>Name</v>
      </c>
      <c r="F10" s="454" t="str">
        <f>'NET POSITION-PROPRIETARY(18)'!F10</f>
        <v>Name</v>
      </c>
      <c r="G10" s="454" t="str">
        <f>'NET POSITION-PROPRIETARY(18)'!G10</f>
        <v>Name</v>
      </c>
      <c r="H10" s="454" t="s">
        <v>884</v>
      </c>
      <c r="I10" s="454" t="s">
        <v>3294</v>
      </c>
      <c r="J10" s="454" t="s">
        <v>145</v>
      </c>
    </row>
    <row r="11" spans="1:18" ht="24.95" customHeight="1" x14ac:dyDescent="0.25">
      <c r="A11" s="289"/>
      <c r="B11" s="8" t="s">
        <v>602</v>
      </c>
      <c r="C11" s="249"/>
      <c r="D11" s="249"/>
      <c r="E11" s="249"/>
      <c r="F11" s="249"/>
      <c r="G11" s="249"/>
      <c r="H11" s="249"/>
      <c r="I11" s="249"/>
      <c r="J11" s="249"/>
    </row>
    <row r="12" spans="1:18" ht="24.95" customHeight="1" x14ac:dyDescent="0.2">
      <c r="A12" s="289">
        <v>340000</v>
      </c>
      <c r="B12" s="6" t="s">
        <v>603</v>
      </c>
      <c r="C12" s="202"/>
      <c r="D12" s="202"/>
      <c r="E12" s="202"/>
      <c r="F12" s="202"/>
      <c r="G12" s="202"/>
      <c r="H12" s="210">
        <f>+'CHG. IN NP-NONMAJOR ENTERPR(80)'!H12</f>
        <v>0</v>
      </c>
      <c r="I12" s="210">
        <f>SUM(C12:H12)</f>
        <v>0</v>
      </c>
      <c r="J12" s="210">
        <f>+'COMB. CHGE IN NP IN. SERV.(83)'!G12</f>
        <v>0</v>
      </c>
    </row>
    <row r="13" spans="1:18" ht="24.95" customHeight="1" x14ac:dyDescent="0.2">
      <c r="A13" s="289">
        <v>360000</v>
      </c>
      <c r="B13" s="6" t="s">
        <v>604</v>
      </c>
      <c r="C13" s="202"/>
      <c r="D13" s="202"/>
      <c r="E13" s="202"/>
      <c r="F13" s="202"/>
      <c r="G13" s="202"/>
      <c r="H13" s="210">
        <f>+'CHG. IN NP-NONMAJOR ENTERPR(80)'!H13</f>
        <v>0</v>
      </c>
      <c r="I13" s="210">
        <f>SUM(C13:H13)</f>
        <v>0</v>
      </c>
      <c r="J13" s="210">
        <f>+'COMB. CHGE IN NP IN. SERV.(83)'!G13</f>
        <v>0</v>
      </c>
    </row>
    <row r="14" spans="1:18" ht="24.95" customHeight="1" x14ac:dyDescent="0.2">
      <c r="A14" s="289">
        <v>363000</v>
      </c>
      <c r="B14" s="6" t="s">
        <v>605</v>
      </c>
      <c r="C14" s="202"/>
      <c r="D14" s="202"/>
      <c r="E14" s="202"/>
      <c r="F14" s="202"/>
      <c r="G14" s="202"/>
      <c r="H14" s="210">
        <f>+'CHG. IN NP-NONMAJOR ENTERPR(80)'!H14</f>
        <v>0</v>
      </c>
      <c r="I14" s="210">
        <f>SUM(C14:H14)</f>
        <v>0</v>
      </c>
      <c r="J14" s="210">
        <f>+'COMB. CHGE IN NP IN. SERV.(83)'!G14</f>
        <v>0</v>
      </c>
    </row>
    <row r="15" spans="1:18" ht="24.95" customHeight="1" thickBot="1" x14ac:dyDescent="0.25">
      <c r="A15" s="289"/>
      <c r="B15" s="6"/>
      <c r="C15" s="204"/>
      <c r="D15" s="204"/>
      <c r="E15" s="204"/>
      <c r="F15" s="204"/>
      <c r="G15" s="204"/>
      <c r="H15" s="211">
        <f>+'CHG. IN NP-NONMAJOR ENTERPR(80)'!H15</f>
        <v>0</v>
      </c>
      <c r="I15" s="211">
        <f>SUM(C15:H15)</f>
        <v>0</v>
      </c>
      <c r="J15" s="211"/>
    </row>
    <row r="16" spans="1:18" ht="24.95" customHeight="1" thickBot="1" x14ac:dyDescent="0.3">
      <c r="A16" s="289"/>
      <c r="B16" s="9" t="s">
        <v>606</v>
      </c>
      <c r="C16" s="211">
        <f>SUM(C12:C15)</f>
        <v>0</v>
      </c>
      <c r="D16" s="211">
        <f t="shared" ref="D16:J16" si="0">SUM(D12:D15)</f>
        <v>0</v>
      </c>
      <c r="E16" s="211">
        <f t="shared" si="0"/>
        <v>0</v>
      </c>
      <c r="F16" s="211">
        <f t="shared" ref="F16" si="1">SUM(F12:F15)</f>
        <v>0</v>
      </c>
      <c r="G16" s="211">
        <f t="shared" si="0"/>
        <v>0</v>
      </c>
      <c r="H16" s="211">
        <f t="shared" si="0"/>
        <v>0</v>
      </c>
      <c r="I16" s="211">
        <f t="shared" si="0"/>
        <v>0</v>
      </c>
      <c r="J16" s="211">
        <f t="shared" si="0"/>
        <v>0</v>
      </c>
      <c r="K16"/>
    </row>
    <row r="17" spans="1:11" ht="24.95" customHeight="1" x14ac:dyDescent="0.2">
      <c r="A17" s="289"/>
      <c r="B17" s="6"/>
      <c r="C17" s="210"/>
      <c r="D17" s="210"/>
      <c r="E17" s="210"/>
      <c r="F17" s="210"/>
      <c r="G17" s="210"/>
      <c r="H17" s="210"/>
      <c r="I17" s="210"/>
      <c r="J17" s="210"/>
      <c r="K17"/>
    </row>
    <row r="18" spans="1:11" ht="24.95" customHeight="1" x14ac:dyDescent="0.25">
      <c r="A18" s="289"/>
      <c r="B18" s="8" t="s">
        <v>607</v>
      </c>
      <c r="C18" s="210"/>
      <c r="D18" s="210"/>
      <c r="E18" s="210"/>
      <c r="F18" s="210"/>
      <c r="G18" s="210"/>
      <c r="H18" s="210"/>
      <c r="I18" s="210"/>
      <c r="J18" s="210"/>
      <c r="K18"/>
    </row>
    <row r="19" spans="1:11" ht="24.95" customHeight="1" x14ac:dyDescent="0.2">
      <c r="A19" s="289">
        <v>100</v>
      </c>
      <c r="B19" s="6" t="s">
        <v>608</v>
      </c>
      <c r="C19" s="202"/>
      <c r="D19" s="202"/>
      <c r="E19" s="202"/>
      <c r="F19" s="202"/>
      <c r="G19" s="202"/>
      <c r="H19" s="210">
        <f>+'CHG. IN NP-NONMAJOR ENTERPR(80)'!H19</f>
        <v>0</v>
      </c>
      <c r="I19" s="210">
        <f t="shared" ref="I19:I26" si="2">SUM(C19:H19)</f>
        <v>0</v>
      </c>
      <c r="J19" s="210">
        <f>+'COMB. CHGE IN NP IN. SERV.(83)'!G19</f>
        <v>0</v>
      </c>
    </row>
    <row r="20" spans="1:11" ht="24.95" customHeight="1" x14ac:dyDescent="0.2">
      <c r="A20" s="289">
        <v>200</v>
      </c>
      <c r="B20" s="6" t="s">
        <v>609</v>
      </c>
      <c r="C20" s="202"/>
      <c r="D20" s="202"/>
      <c r="E20" s="202"/>
      <c r="F20" s="202"/>
      <c r="G20" s="202"/>
      <c r="H20" s="210">
        <f>+'CHG. IN NP-NONMAJOR ENTERPR(80)'!H20</f>
        <v>0</v>
      </c>
      <c r="I20" s="210">
        <f t="shared" si="2"/>
        <v>0</v>
      </c>
      <c r="J20" s="210">
        <f>+'COMB. CHGE IN NP IN. SERV.(83)'!G20</f>
        <v>0</v>
      </c>
    </row>
    <row r="21" spans="1:11" ht="24.95" customHeight="1" x14ac:dyDescent="0.2">
      <c r="A21" s="289">
        <v>300</v>
      </c>
      <c r="B21" s="6" t="s">
        <v>610</v>
      </c>
      <c r="C21" s="202"/>
      <c r="D21" s="202"/>
      <c r="E21" s="202"/>
      <c r="F21" s="202"/>
      <c r="G21" s="202"/>
      <c r="H21" s="210">
        <f>+'CHG. IN NP-NONMAJOR ENTERPR(80)'!H21</f>
        <v>0</v>
      </c>
      <c r="I21" s="210">
        <f t="shared" si="2"/>
        <v>0</v>
      </c>
      <c r="J21" s="210">
        <f>+'COMB. CHGE IN NP IN. SERV.(83)'!G21</f>
        <v>0</v>
      </c>
    </row>
    <row r="22" spans="1:11" ht="24.95" customHeight="1" x14ac:dyDescent="0.2">
      <c r="A22" s="289">
        <v>400</v>
      </c>
      <c r="B22" s="6" t="s">
        <v>611</v>
      </c>
      <c r="C22" s="202"/>
      <c r="D22" s="202"/>
      <c r="E22" s="202"/>
      <c r="F22" s="202"/>
      <c r="G22" s="202"/>
      <c r="H22" s="210">
        <f>+'CHG. IN NP-NONMAJOR ENTERPR(80)'!H22</f>
        <v>0</v>
      </c>
      <c r="I22" s="210">
        <f t="shared" si="2"/>
        <v>0</v>
      </c>
      <c r="J22" s="210">
        <f>+'COMB. CHGE IN NP IN. SERV.(83)'!G22</f>
        <v>0</v>
      </c>
    </row>
    <row r="23" spans="1:11" ht="24.95" customHeight="1" x14ac:dyDescent="0.2">
      <c r="A23" s="289">
        <v>500</v>
      </c>
      <c r="B23" s="6" t="s">
        <v>612</v>
      </c>
      <c r="C23" s="202"/>
      <c r="D23" s="202"/>
      <c r="E23" s="202"/>
      <c r="F23" s="202"/>
      <c r="G23" s="202"/>
      <c r="H23" s="210">
        <f>+'CHG. IN NP-NONMAJOR ENTERPR(80)'!H23</f>
        <v>0</v>
      </c>
      <c r="I23" s="210">
        <f t="shared" si="2"/>
        <v>0</v>
      </c>
      <c r="J23" s="210">
        <f>+'COMB. CHGE IN NP IN. SERV.(83)'!G23</f>
        <v>0</v>
      </c>
    </row>
    <row r="24" spans="1:11" ht="24.95" customHeight="1" x14ac:dyDescent="0.2">
      <c r="A24" s="289">
        <v>810</v>
      </c>
      <c r="B24" s="6" t="s">
        <v>613</v>
      </c>
      <c r="C24" s="202"/>
      <c r="D24" s="202"/>
      <c r="E24" s="202"/>
      <c r="F24" s="202"/>
      <c r="G24" s="202"/>
      <c r="H24" s="210">
        <f>+'CHG. IN NP-NONMAJOR ENTERPR(80)'!H24</f>
        <v>0</v>
      </c>
      <c r="I24" s="210">
        <f t="shared" si="2"/>
        <v>0</v>
      </c>
      <c r="J24" s="210">
        <f>+'COMB. CHGE IN NP IN. SERV.(83)'!G24</f>
        <v>0</v>
      </c>
    </row>
    <row r="25" spans="1:11" ht="24.95" customHeight="1" x14ac:dyDescent="0.2">
      <c r="A25" s="289">
        <v>830</v>
      </c>
      <c r="B25" s="6" t="s">
        <v>2534</v>
      </c>
      <c r="C25" s="202"/>
      <c r="D25" s="202"/>
      <c r="E25" s="202"/>
      <c r="F25" s="202"/>
      <c r="G25" s="202"/>
      <c r="H25" s="210">
        <f>+'CHG. IN NP-NONMAJOR ENTERPR(80)'!H25</f>
        <v>0</v>
      </c>
      <c r="I25" s="210">
        <f t="shared" si="2"/>
        <v>0</v>
      </c>
      <c r="J25" s="210">
        <f>+'COMB. CHGE IN NP IN. SERV.(83)'!G25</f>
        <v>0</v>
      </c>
    </row>
    <row r="26" spans="1:11" ht="24.95" customHeight="1" thickBot="1" x14ac:dyDescent="0.25">
      <c r="A26" s="289"/>
      <c r="B26" s="6"/>
      <c r="C26" s="204"/>
      <c r="D26" s="204"/>
      <c r="E26" s="204"/>
      <c r="F26" s="204"/>
      <c r="G26" s="204"/>
      <c r="H26" s="211">
        <f>+'CHG. IN NP-NONMAJOR ENTERPR(80)'!H26</f>
        <v>0</v>
      </c>
      <c r="I26" s="211">
        <f t="shared" si="2"/>
        <v>0</v>
      </c>
      <c r="J26" s="210">
        <f>+'COMB. CHGE IN NP IN. SERV.(83)'!G26</f>
        <v>0</v>
      </c>
    </row>
    <row r="27" spans="1:11" ht="24.95" customHeight="1" thickBot="1" x14ac:dyDescent="0.3">
      <c r="A27" s="289"/>
      <c r="B27" s="9" t="s">
        <v>281</v>
      </c>
      <c r="C27" s="211">
        <f>SUM(C18:C26)</f>
        <v>0</v>
      </c>
      <c r="D27" s="211">
        <f t="shared" ref="D27:J27" si="3">SUM(D18:D26)</f>
        <v>0</v>
      </c>
      <c r="E27" s="211">
        <f t="shared" si="3"/>
        <v>0</v>
      </c>
      <c r="F27" s="211">
        <f t="shared" ref="F27" si="4">SUM(F18:F26)</f>
        <v>0</v>
      </c>
      <c r="G27" s="211">
        <f t="shared" si="3"/>
        <v>0</v>
      </c>
      <c r="H27" s="211">
        <f t="shared" si="3"/>
        <v>0</v>
      </c>
      <c r="I27" s="211">
        <f t="shared" si="3"/>
        <v>0</v>
      </c>
      <c r="J27" s="211">
        <f t="shared" si="3"/>
        <v>0</v>
      </c>
    </row>
    <row r="28" spans="1:11" ht="24.95" customHeight="1" thickBot="1" x14ac:dyDescent="0.25">
      <c r="A28" s="289"/>
      <c r="B28" s="6" t="s">
        <v>911</v>
      </c>
      <c r="C28" s="211">
        <f>+C16-C27</f>
        <v>0</v>
      </c>
      <c r="D28" s="211">
        <f t="shared" ref="D28:J28" si="5">+D16-D27</f>
        <v>0</v>
      </c>
      <c r="E28" s="211">
        <f t="shared" si="5"/>
        <v>0</v>
      </c>
      <c r="F28" s="211">
        <f t="shared" ref="F28" si="6">+F16-F27</f>
        <v>0</v>
      </c>
      <c r="G28" s="211">
        <f t="shared" si="5"/>
        <v>0</v>
      </c>
      <c r="H28" s="211">
        <f t="shared" si="5"/>
        <v>0</v>
      </c>
      <c r="I28" s="211">
        <f t="shared" si="5"/>
        <v>0</v>
      </c>
      <c r="J28" s="211">
        <f t="shared" si="5"/>
        <v>0</v>
      </c>
    </row>
    <row r="29" spans="1:11" ht="24.95" customHeight="1" x14ac:dyDescent="0.25">
      <c r="A29" s="289"/>
      <c r="B29" s="8" t="s">
        <v>614</v>
      </c>
      <c r="C29" s="202"/>
      <c r="D29" s="202"/>
      <c r="E29" s="202"/>
      <c r="F29" s="202"/>
      <c r="G29" s="202"/>
      <c r="H29" s="210"/>
      <c r="I29" s="210"/>
      <c r="J29" s="210"/>
    </row>
    <row r="30" spans="1:11" ht="24.95" customHeight="1" x14ac:dyDescent="0.2">
      <c r="A30" s="289">
        <v>310000</v>
      </c>
      <c r="B30" s="6" t="s">
        <v>615</v>
      </c>
      <c r="C30" s="202"/>
      <c r="D30" s="202"/>
      <c r="E30" s="202"/>
      <c r="F30" s="202"/>
      <c r="G30" s="202"/>
      <c r="H30" s="210">
        <f>+'CHG. IN NP-NONMAJOR ENTERPR(80)'!H30</f>
        <v>0</v>
      </c>
      <c r="I30" s="210">
        <f t="shared" ref="I30:I36" si="7">SUM(C30:H30)</f>
        <v>0</v>
      </c>
      <c r="J30" s="210">
        <f>+'COMB. CHGE IN NP IN. SERV.(83)'!G30</f>
        <v>0</v>
      </c>
    </row>
    <row r="31" spans="1:11" ht="24.95" customHeight="1" x14ac:dyDescent="0.2">
      <c r="A31" s="289">
        <v>320000</v>
      </c>
      <c r="B31" s="6" t="s">
        <v>616</v>
      </c>
      <c r="C31" s="202"/>
      <c r="D31" s="202"/>
      <c r="E31" s="202"/>
      <c r="F31" s="202"/>
      <c r="G31" s="202"/>
      <c r="H31" s="210">
        <f>+'CHG. IN NP-NONMAJOR ENTERPR(80)'!H31</f>
        <v>0</v>
      </c>
      <c r="I31" s="210">
        <f t="shared" si="7"/>
        <v>0</v>
      </c>
      <c r="J31" s="210">
        <f>+'COMB. CHGE IN NP IN. SERV.(83)'!G31</f>
        <v>0</v>
      </c>
    </row>
    <row r="32" spans="1:11" ht="24.95" customHeight="1" x14ac:dyDescent="0.2">
      <c r="A32" s="289">
        <v>330000</v>
      </c>
      <c r="B32" s="6" t="s">
        <v>913</v>
      </c>
      <c r="C32" s="202"/>
      <c r="D32" s="202"/>
      <c r="E32" s="202"/>
      <c r="F32" s="202"/>
      <c r="G32" s="202"/>
      <c r="H32" s="210">
        <f>+'CHG. IN NP-NONMAJOR ENTERPR(80)'!H32</f>
        <v>0</v>
      </c>
      <c r="I32" s="210">
        <f t="shared" si="7"/>
        <v>0</v>
      </c>
      <c r="J32" s="210">
        <f>+'COMB. CHGE IN NP IN. SERV.(83)'!G32</f>
        <v>0</v>
      </c>
    </row>
    <row r="33" spans="1:10" ht="24.95" customHeight="1" x14ac:dyDescent="0.2">
      <c r="A33" s="289">
        <v>371000</v>
      </c>
      <c r="B33" s="6" t="s">
        <v>914</v>
      </c>
      <c r="C33" s="202"/>
      <c r="D33" s="202"/>
      <c r="E33" s="202"/>
      <c r="F33" s="202"/>
      <c r="G33" s="202"/>
      <c r="H33" s="210">
        <f>+'CHG. IN NP-NONMAJOR ENTERPR(80)'!H33</f>
        <v>0</v>
      </c>
      <c r="I33" s="210">
        <f t="shared" si="7"/>
        <v>0</v>
      </c>
      <c r="J33" s="210">
        <f>+'COMB. CHGE IN NP IN. SERV.(83)'!G33</f>
        <v>0</v>
      </c>
    </row>
    <row r="34" spans="1:10" ht="24.95" customHeight="1" x14ac:dyDescent="0.2">
      <c r="A34" s="289">
        <v>382030</v>
      </c>
      <c r="B34" s="6" t="s">
        <v>1266</v>
      </c>
      <c r="C34" s="202"/>
      <c r="D34" s="202"/>
      <c r="E34" s="202"/>
      <c r="F34" s="202"/>
      <c r="G34" s="202"/>
      <c r="H34" s="210">
        <f>+'CHG. IN NP-NONMAJOR ENTERPR(80)'!H34</f>
        <v>0</v>
      </c>
      <c r="I34" s="210">
        <f t="shared" si="7"/>
        <v>0</v>
      </c>
      <c r="J34" s="210">
        <f>+'COMB. CHGE IN NP IN. SERV.(83)'!G34</f>
        <v>0</v>
      </c>
    </row>
    <row r="35" spans="1:10" ht="24.95" customHeight="1" x14ac:dyDescent="0.2">
      <c r="A35" s="289">
        <v>490000</v>
      </c>
      <c r="B35" s="6" t="s">
        <v>1267</v>
      </c>
      <c r="C35" s="202"/>
      <c r="D35" s="202"/>
      <c r="E35" s="202"/>
      <c r="F35" s="202"/>
      <c r="G35" s="202"/>
      <c r="H35" s="210">
        <f>+'CHG. IN NP-NONMAJOR ENTERPR(80)'!H35</f>
        <v>0</v>
      </c>
      <c r="I35" s="210">
        <f t="shared" si="7"/>
        <v>0</v>
      </c>
      <c r="J35" s="210">
        <f>+'COMB. CHGE IN NP IN. SERV.(83)'!G35</f>
        <v>0</v>
      </c>
    </row>
    <row r="36" spans="1:10" ht="24.95" customHeight="1" x14ac:dyDescent="0.2">
      <c r="A36" s="289">
        <v>490500</v>
      </c>
      <c r="B36" s="6" t="s">
        <v>2522</v>
      </c>
      <c r="C36" s="202"/>
      <c r="D36" s="202"/>
      <c r="E36" s="202"/>
      <c r="F36" s="202"/>
      <c r="G36" s="202"/>
      <c r="H36" s="210">
        <f>'CHG. IN NP-NONMAJOR ENTERPR(80)'!H36</f>
        <v>0</v>
      </c>
      <c r="I36" s="210">
        <f t="shared" si="7"/>
        <v>0</v>
      </c>
      <c r="J36" s="210">
        <f>'COMB. CHGE IN NP IN. SERV.(83)'!G36</f>
        <v>0</v>
      </c>
    </row>
    <row r="37" spans="1:10" ht="24.95" customHeight="1" x14ac:dyDescent="0.2">
      <c r="A37" s="289">
        <v>384000</v>
      </c>
      <c r="B37" s="6" t="s">
        <v>1248</v>
      </c>
      <c r="C37" s="202"/>
      <c r="D37" s="202"/>
      <c r="E37" s="202"/>
      <c r="F37" s="202"/>
      <c r="G37" s="202"/>
      <c r="H37" s="210">
        <f>+'CHG. IN NP-NONMAJOR ENTERPR(80)'!H37</f>
        <v>0</v>
      </c>
      <c r="I37" s="210">
        <f>SUM(C37:H37)</f>
        <v>0</v>
      </c>
      <c r="J37" s="210">
        <f>+'COMB. CHGE IN NP IN. SERV.(83)'!G37</f>
        <v>0</v>
      </c>
    </row>
    <row r="38" spans="1:10" ht="24.95" customHeight="1" x14ac:dyDescent="0.2">
      <c r="A38" s="289">
        <v>385000</v>
      </c>
      <c r="B38" s="6" t="s">
        <v>1249</v>
      </c>
      <c r="C38" s="202"/>
      <c r="D38" s="202"/>
      <c r="E38" s="202"/>
      <c r="F38" s="202"/>
      <c r="G38" s="202"/>
      <c r="H38" s="210">
        <f>+'CHG. IN NP-NONMAJOR ENTERPR(80)'!H38</f>
        <v>0</v>
      </c>
      <c r="I38" s="210">
        <f>SUM(C38:H38)</f>
        <v>0</v>
      </c>
      <c r="J38" s="210">
        <f>+'COMB. CHGE IN NP IN. SERV.(83)'!G38</f>
        <v>0</v>
      </c>
    </row>
    <row r="39" spans="1:10" ht="24.95" customHeight="1" x14ac:dyDescent="0.2">
      <c r="A39" s="289">
        <v>524000</v>
      </c>
      <c r="B39" s="6" t="s">
        <v>1250</v>
      </c>
      <c r="C39" s="202"/>
      <c r="D39" s="202"/>
      <c r="E39" s="202"/>
      <c r="F39" s="202"/>
      <c r="G39" s="202"/>
      <c r="H39" s="210">
        <f>+'CHG. IN NP-NONMAJOR ENTERPR(80)'!H39</f>
        <v>0</v>
      </c>
      <c r="I39" s="210">
        <f>SUM(C39:H39)</f>
        <v>0</v>
      </c>
      <c r="J39" s="210">
        <f>+'COMB. CHGE IN NP IN. SERV.(83)'!G39</f>
        <v>0</v>
      </c>
    </row>
    <row r="40" spans="1:10" ht="24.95" customHeight="1" thickBot="1" x14ac:dyDescent="0.25">
      <c r="A40" s="289">
        <v>525000</v>
      </c>
      <c r="B40" s="6" t="s">
        <v>1251</v>
      </c>
      <c r="C40" s="204"/>
      <c r="D40" s="204"/>
      <c r="E40" s="204"/>
      <c r="F40" s="204"/>
      <c r="G40" s="204"/>
      <c r="H40" s="211">
        <f>+'CHG. IN NP-NONMAJOR ENTERPR(80)'!H40</f>
        <v>0</v>
      </c>
      <c r="I40" s="211">
        <f>SUM(C40:H40)</f>
        <v>0</v>
      </c>
      <c r="J40" s="211">
        <f>+'COMB. CHGE IN NP IN. SERV.(83)'!G40</f>
        <v>0</v>
      </c>
    </row>
    <row r="41" spans="1:10" ht="24.95" customHeight="1" thickBot="1" x14ac:dyDescent="0.3">
      <c r="A41" s="289"/>
      <c r="B41" s="9" t="s">
        <v>833</v>
      </c>
      <c r="C41" s="211">
        <f>SUM(C29:C40)</f>
        <v>0</v>
      </c>
      <c r="D41" s="211">
        <f t="shared" ref="D41:J41" si="8">SUM(D29:D40)</f>
        <v>0</v>
      </c>
      <c r="E41" s="211">
        <f t="shared" si="8"/>
        <v>0</v>
      </c>
      <c r="F41" s="211">
        <f t="shared" ref="F41" si="9">SUM(F29:F40)</f>
        <v>0</v>
      </c>
      <c r="G41" s="211">
        <f t="shared" si="8"/>
        <v>0</v>
      </c>
      <c r="H41" s="211">
        <f t="shared" si="8"/>
        <v>0</v>
      </c>
      <c r="I41" s="211">
        <f t="shared" si="8"/>
        <v>0</v>
      </c>
      <c r="J41" s="211">
        <f t="shared" si="8"/>
        <v>0</v>
      </c>
    </row>
    <row r="42" spans="1:10" ht="24.95" customHeight="1" x14ac:dyDescent="0.2">
      <c r="A42" s="289"/>
      <c r="B42" s="6" t="s">
        <v>10</v>
      </c>
      <c r="C42" s="232">
        <f>+C28+C41</f>
        <v>0</v>
      </c>
      <c r="D42" s="232">
        <f t="shared" ref="D42:J42" si="10">+D28+D41</f>
        <v>0</v>
      </c>
      <c r="E42" s="232">
        <f t="shared" si="10"/>
        <v>0</v>
      </c>
      <c r="F42" s="232">
        <f t="shared" ref="F42" si="11">+F28+F41</f>
        <v>0</v>
      </c>
      <c r="G42" s="232">
        <f t="shared" si="10"/>
        <v>0</v>
      </c>
      <c r="H42" s="232">
        <f t="shared" si="10"/>
        <v>0</v>
      </c>
      <c r="I42" s="232">
        <f t="shared" si="10"/>
        <v>0</v>
      </c>
      <c r="J42" s="232">
        <f t="shared" si="10"/>
        <v>0</v>
      </c>
    </row>
    <row r="43" spans="1:10" ht="24.95" customHeight="1" x14ac:dyDescent="0.2">
      <c r="A43" s="289"/>
      <c r="B43" s="6" t="s">
        <v>621</v>
      </c>
      <c r="C43" s="202"/>
      <c r="D43" s="202"/>
      <c r="E43" s="202"/>
      <c r="F43" s="202"/>
      <c r="G43" s="202"/>
      <c r="H43" s="210">
        <f>+'CHG. IN NP-NONMAJOR ENTERPR(80)'!H43</f>
        <v>0</v>
      </c>
      <c r="I43" s="210">
        <f>SUM(C43:H43)</f>
        <v>0</v>
      </c>
      <c r="J43" s="210">
        <f>+'COMB. CHGE IN NP IN. SERV.(83)'!G43</f>
        <v>0</v>
      </c>
    </row>
    <row r="44" spans="1:10" ht="24.95" customHeight="1" thickBot="1" x14ac:dyDescent="0.25">
      <c r="A44" s="289"/>
      <c r="B44" s="6" t="s">
        <v>316</v>
      </c>
      <c r="C44" s="204"/>
      <c r="D44" s="204"/>
      <c r="E44" s="204"/>
      <c r="F44" s="204"/>
      <c r="G44" s="204"/>
      <c r="H44" s="211">
        <f>+'CHG. IN NP-NONMAJOR ENTERPR(80)'!H44</f>
        <v>0</v>
      </c>
      <c r="I44" s="211">
        <f>SUM(C44:H44)</f>
        <v>0</v>
      </c>
      <c r="J44" s="211">
        <f>+'COMB. CHGE IN NP IN. SERV.(83)'!G44</f>
        <v>0</v>
      </c>
    </row>
    <row r="45" spans="1:10" ht="24.95" customHeight="1" x14ac:dyDescent="0.2">
      <c r="A45" s="289"/>
      <c r="B45" s="6" t="s">
        <v>1285</v>
      </c>
      <c r="C45" s="210">
        <f>+C42+C43+C44</f>
        <v>0</v>
      </c>
      <c r="D45" s="210">
        <f t="shared" ref="D45:I45" si="12">+D42+D43+D44</f>
        <v>0</v>
      </c>
      <c r="E45" s="210">
        <f t="shared" si="12"/>
        <v>0</v>
      </c>
      <c r="F45" s="210">
        <f t="shared" ref="F45" si="13">+F42+F43+F44</f>
        <v>0</v>
      </c>
      <c r="G45" s="210">
        <f t="shared" si="12"/>
        <v>0</v>
      </c>
      <c r="H45" s="210">
        <f>+H42+H43+H44</f>
        <v>0</v>
      </c>
      <c r="I45" s="210">
        <f t="shared" si="12"/>
        <v>0</v>
      </c>
      <c r="J45" s="210">
        <f>+J42+J43+J44</f>
        <v>0</v>
      </c>
    </row>
    <row r="46" spans="1:10" ht="24.95" customHeight="1" x14ac:dyDescent="0.2">
      <c r="A46" s="289"/>
      <c r="B46" s="6" t="str">
        <f>+'GW-STATEMENT OF ACTIVITIES(14)'!C58</f>
        <v>Total net position - July 1, 2024 as previously reported</v>
      </c>
      <c r="C46" s="202"/>
      <c r="D46" s="202"/>
      <c r="E46" s="202"/>
      <c r="F46" s="202"/>
      <c r="G46" s="202"/>
      <c r="H46" s="210">
        <f>+'CHG. IN NP-NONMAJOR ENTERPR(80)'!H46</f>
        <v>0</v>
      </c>
      <c r="I46" s="210">
        <f>SUM(C46:H46)</f>
        <v>0</v>
      </c>
      <c r="J46" s="210">
        <f>+'COMB. CHGE IN NP IN. SERV.(83)'!G46</f>
        <v>0</v>
      </c>
    </row>
    <row r="47" spans="1:10" ht="31.5" customHeight="1" x14ac:dyDescent="0.25">
      <c r="A47" s="289"/>
      <c r="B47" s="1167" t="s">
        <v>3259</v>
      </c>
      <c r="C47" s="210"/>
      <c r="D47" s="210"/>
      <c r="E47" s="210"/>
      <c r="F47" s="210"/>
      <c r="G47" s="210"/>
      <c r="H47" s="210">
        <f>+'CHG. IN NP-NONMAJOR ENTERPR(80)'!H47</f>
        <v>0</v>
      </c>
      <c r="I47" s="210">
        <f>SUM(C47:H47)</f>
        <v>0</v>
      </c>
      <c r="J47" s="210">
        <f>+'COMB. CHGE IN NP IN. SERV.(83)'!G47</f>
        <v>0</v>
      </c>
    </row>
    <row r="48" spans="1:10" ht="33.75" customHeight="1" x14ac:dyDescent="0.25">
      <c r="A48" s="289"/>
      <c r="B48" s="1167" t="s">
        <v>3265</v>
      </c>
      <c r="C48" s="210"/>
      <c r="D48" s="210"/>
      <c r="E48" s="210"/>
      <c r="F48" s="210"/>
      <c r="G48" s="210"/>
      <c r="H48" s="210">
        <f>+'CHG. IN NP-NONMAJOR ENTERPR(80)'!H48</f>
        <v>0</v>
      </c>
      <c r="I48" s="210">
        <f>SUM(C48:H48)</f>
        <v>0</v>
      </c>
      <c r="J48" s="210">
        <f>+'COMB. CHGE IN NP IN. SERV.(83)'!G48</f>
        <v>0</v>
      </c>
    </row>
    <row r="49" spans="1:10" ht="24.95" customHeight="1" thickBot="1" x14ac:dyDescent="0.25">
      <c r="A49" s="289"/>
      <c r="B49" s="6" t="s">
        <v>3295</v>
      </c>
      <c r="C49" s="204"/>
      <c r="D49" s="204"/>
      <c r="E49" s="204"/>
      <c r="F49" s="204"/>
      <c r="G49" s="204"/>
      <c r="H49" s="211">
        <f>+'CHG. IN NP-NONMAJOR ENTERPR(80)'!H49</f>
        <v>0</v>
      </c>
      <c r="I49" s="211">
        <f>SUM(C49:H49)</f>
        <v>0</v>
      </c>
      <c r="J49" s="211">
        <f>+'COMB. CHGE IN NP IN. SERV.(83)'!G49</f>
        <v>0</v>
      </c>
    </row>
    <row r="50" spans="1:10" ht="24.95" customHeight="1" thickBot="1" x14ac:dyDescent="0.25">
      <c r="A50" s="289"/>
      <c r="B50" s="6" t="str">
        <f>+'GW-STATEMENT OF ACTIVITIES(14)'!C62</f>
        <v>Fund Balances, July 1, 2024 as adjusted or restated</v>
      </c>
      <c r="C50" s="210">
        <f t="shared" ref="C50:J50" si="14">+C46+C49+C47+C48</f>
        <v>0</v>
      </c>
      <c r="D50" s="210">
        <f t="shared" si="14"/>
        <v>0</v>
      </c>
      <c r="E50" s="210">
        <f t="shared" si="14"/>
        <v>0</v>
      </c>
      <c r="F50" s="210">
        <f t="shared" si="14"/>
        <v>0</v>
      </c>
      <c r="G50" s="210">
        <f t="shared" si="14"/>
        <v>0</v>
      </c>
      <c r="H50" s="210">
        <f t="shared" si="14"/>
        <v>0</v>
      </c>
      <c r="I50" s="210">
        <f t="shared" si="14"/>
        <v>0</v>
      </c>
      <c r="J50" s="210">
        <f t="shared" si="14"/>
        <v>0</v>
      </c>
    </row>
    <row r="51" spans="1:10" ht="24.95" customHeight="1" thickBot="1" x14ac:dyDescent="0.25">
      <c r="A51" s="289"/>
      <c r="B51" s="249" t="str">
        <f>+'GW-STATEMENT OF ACTIVITIES(14)'!C63</f>
        <v>Total net position - June 30, 2025</v>
      </c>
      <c r="C51" s="213">
        <f t="shared" ref="C51:J51" si="15">+C45+C50</f>
        <v>0</v>
      </c>
      <c r="D51" s="213">
        <f t="shared" si="15"/>
        <v>0</v>
      </c>
      <c r="E51" s="213">
        <f t="shared" si="15"/>
        <v>0</v>
      </c>
      <c r="F51" s="213">
        <f t="shared" si="15"/>
        <v>0</v>
      </c>
      <c r="G51" s="213">
        <f t="shared" si="15"/>
        <v>0</v>
      </c>
      <c r="H51" s="213">
        <f t="shared" si="15"/>
        <v>0</v>
      </c>
      <c r="I51" s="213">
        <f t="shared" si="15"/>
        <v>0</v>
      </c>
      <c r="J51" s="213">
        <f t="shared" si="15"/>
        <v>0</v>
      </c>
    </row>
    <row r="52" spans="1:10" ht="24.95" customHeight="1" thickTop="1" x14ac:dyDescent="0.2">
      <c r="A52" s="229"/>
      <c r="B52" s="196"/>
      <c r="C52" s="196"/>
      <c r="D52" s="196"/>
      <c r="E52" s="196"/>
      <c r="F52" s="196"/>
      <c r="G52" s="196"/>
      <c r="H52" s="196"/>
      <c r="I52" s="196"/>
      <c r="J52" s="196"/>
    </row>
    <row r="53" spans="1:10" ht="24.95" customHeight="1" x14ac:dyDescent="0.2">
      <c r="A53" s="229"/>
      <c r="B53" s="196"/>
      <c r="C53" s="196"/>
      <c r="D53" s="196" t="s">
        <v>81</v>
      </c>
      <c r="E53" s="196"/>
      <c r="F53" s="196"/>
      <c r="G53" s="196"/>
      <c r="H53" s="196"/>
      <c r="I53" s="196"/>
      <c r="J53" s="196"/>
    </row>
    <row r="54" spans="1:10" ht="24.95" customHeight="1" x14ac:dyDescent="0.2">
      <c r="A54" s="229"/>
      <c r="B54" s="196"/>
      <c r="C54" s="196"/>
      <c r="D54" s="196" t="s">
        <v>651</v>
      </c>
      <c r="E54" s="196"/>
      <c r="F54" s="196"/>
      <c r="G54" s="196"/>
      <c r="H54" s="196"/>
      <c r="I54" s="196"/>
      <c r="J54" s="196"/>
    </row>
    <row r="55" spans="1:10" ht="24.95" customHeight="1" x14ac:dyDescent="0.2">
      <c r="A55" s="229"/>
      <c r="B55" s="196"/>
      <c r="C55" s="196"/>
      <c r="D55" s="196" t="s">
        <v>652</v>
      </c>
      <c r="E55" s="196"/>
      <c r="F55" s="196"/>
      <c r="G55" s="196"/>
      <c r="H55" s="196"/>
      <c r="I55" s="244"/>
      <c r="J55" s="196"/>
    </row>
    <row r="56" spans="1:10" ht="24.95" customHeight="1" thickBot="1" x14ac:dyDescent="0.3">
      <c r="A56" s="229"/>
      <c r="B56" s="196"/>
      <c r="C56" s="196"/>
      <c r="D56" s="201" t="s">
        <v>1313</v>
      </c>
      <c r="E56" s="196"/>
      <c r="F56" s="196"/>
      <c r="G56" s="196"/>
      <c r="H56" s="196"/>
      <c r="I56" s="246">
        <f>+I45+I55</f>
        <v>0</v>
      </c>
      <c r="J56" s="196"/>
    </row>
    <row r="57" spans="1:10" ht="24.95" customHeight="1" thickTop="1" x14ac:dyDescent="0.2">
      <c r="A57" s="229"/>
      <c r="B57" s="196"/>
      <c r="C57" s="196"/>
      <c r="D57" s="196"/>
      <c r="E57" s="196"/>
      <c r="F57" s="196"/>
      <c r="G57" s="196"/>
      <c r="H57" s="196"/>
      <c r="I57" s="196"/>
      <c r="J57" s="196"/>
    </row>
    <row r="58" spans="1:10" ht="24.95" customHeight="1" x14ac:dyDescent="0.2">
      <c r="A58" s="229"/>
      <c r="B58" s="196"/>
      <c r="C58" s="196"/>
      <c r="D58" s="196"/>
      <c r="E58" s="196"/>
      <c r="F58" s="196"/>
      <c r="G58" s="196"/>
      <c r="H58" s="196"/>
      <c r="I58" s="196"/>
      <c r="J58" s="196"/>
    </row>
    <row r="59" spans="1:10" ht="24.95" customHeight="1" x14ac:dyDescent="0.2">
      <c r="A59" s="229"/>
      <c r="B59" s="196"/>
      <c r="C59" s="196"/>
      <c r="D59" s="196"/>
      <c r="E59" s="196"/>
      <c r="F59" s="196"/>
      <c r="G59" s="196"/>
      <c r="H59" s="196"/>
      <c r="I59" s="196"/>
      <c r="J59" s="196"/>
    </row>
    <row r="60" spans="1:10" ht="24.95" customHeight="1" x14ac:dyDescent="0.2">
      <c r="A60" s="245" t="s">
        <v>1023</v>
      </c>
      <c r="B60" s="215"/>
      <c r="C60" s="215"/>
      <c r="D60" s="215"/>
      <c r="E60" s="215"/>
      <c r="F60" s="215"/>
      <c r="G60" s="215"/>
      <c r="H60" s="215"/>
      <c r="I60" s="215"/>
      <c r="J60" s="215"/>
    </row>
    <row r="61" spans="1:10" ht="15" x14ac:dyDescent="0.2">
      <c r="A61" s="229"/>
      <c r="B61" s="196"/>
      <c r="C61" s="196"/>
      <c r="D61" s="196"/>
      <c r="E61" s="196"/>
      <c r="F61" s="196"/>
      <c r="G61" s="196"/>
      <c r="H61" s="196"/>
      <c r="I61" s="196"/>
      <c r="J61" s="196"/>
    </row>
    <row r="62" spans="1:10" ht="15" x14ac:dyDescent="0.2">
      <c r="A62" s="229"/>
      <c r="B62" s="196"/>
      <c r="C62" s="196"/>
      <c r="D62" s="196"/>
      <c r="E62" s="196"/>
      <c r="F62" s="196"/>
      <c r="G62" s="196"/>
      <c r="H62" s="196"/>
      <c r="I62" s="196"/>
      <c r="J62" s="196"/>
    </row>
    <row r="63" spans="1:10" ht="15" x14ac:dyDescent="0.2">
      <c r="A63" s="229"/>
      <c r="B63" s="196"/>
      <c r="C63" s="196"/>
      <c r="D63" s="196"/>
      <c r="E63" s="196"/>
      <c r="F63" s="196"/>
      <c r="G63" s="196"/>
      <c r="H63" s="196"/>
      <c r="I63" s="196"/>
      <c r="J63" s="196"/>
    </row>
    <row r="64" spans="1:10" ht="15" x14ac:dyDescent="0.2">
      <c r="A64" s="229"/>
      <c r="B64" s="196"/>
      <c r="C64" s="196"/>
      <c r="D64" s="196"/>
      <c r="E64" s="196"/>
      <c r="F64" s="196"/>
      <c r="G64" s="196"/>
      <c r="H64" s="196"/>
      <c r="I64" s="196"/>
      <c r="J64" s="196"/>
    </row>
    <row r="65" spans="1:10" ht="15" x14ac:dyDescent="0.2">
      <c r="A65" s="229"/>
      <c r="B65" s="196"/>
      <c r="C65" s="196"/>
      <c r="D65" s="196"/>
      <c r="E65" s="196"/>
      <c r="F65" s="196"/>
      <c r="G65" s="196"/>
      <c r="H65" s="196"/>
      <c r="I65" s="196"/>
      <c r="J65" s="196"/>
    </row>
    <row r="66" spans="1:10" ht="15" x14ac:dyDescent="0.2">
      <c r="A66" s="229"/>
      <c r="B66" s="196"/>
      <c r="C66" s="196"/>
      <c r="D66" s="196"/>
      <c r="E66" s="196"/>
      <c r="F66" s="196"/>
      <c r="G66" s="196"/>
      <c r="H66" s="196"/>
      <c r="I66" s="196"/>
      <c r="J66" s="196"/>
    </row>
    <row r="67" spans="1:10" ht="15" x14ac:dyDescent="0.2">
      <c r="A67" s="229"/>
      <c r="B67" s="196"/>
      <c r="C67" s="196"/>
      <c r="D67" s="196"/>
      <c r="E67" s="196"/>
      <c r="F67" s="196"/>
      <c r="G67" s="196"/>
      <c r="H67" s="196"/>
      <c r="I67" s="196"/>
      <c r="J67" s="196"/>
    </row>
    <row r="68" spans="1:10" ht="15" x14ac:dyDescent="0.2">
      <c r="A68" s="229"/>
      <c r="B68" s="196"/>
      <c r="C68" s="196"/>
      <c r="D68" s="196"/>
      <c r="E68" s="196"/>
      <c r="F68" s="196"/>
      <c r="G68" s="196"/>
      <c r="H68" s="196"/>
      <c r="I68" s="196"/>
      <c r="J68" s="196"/>
    </row>
    <row r="69" spans="1:10" ht="15" x14ac:dyDescent="0.2">
      <c r="A69" s="229"/>
      <c r="B69" s="196"/>
      <c r="C69" s="196"/>
      <c r="D69" s="196"/>
      <c r="E69" s="196"/>
      <c r="F69" s="196"/>
      <c r="G69" s="196"/>
      <c r="H69" s="196"/>
      <c r="I69" s="196"/>
      <c r="J69" s="196"/>
    </row>
    <row r="70" spans="1:10" ht="15" x14ac:dyDescent="0.2">
      <c r="A70" s="229"/>
      <c r="B70" s="196"/>
      <c r="C70" s="196"/>
      <c r="D70" s="196"/>
      <c r="E70" s="196"/>
      <c r="F70" s="196"/>
      <c r="G70" s="196"/>
      <c r="H70" s="196"/>
      <c r="I70" s="196"/>
      <c r="J70" s="196"/>
    </row>
    <row r="71" spans="1:10" ht="15" x14ac:dyDescent="0.2">
      <c r="A71" s="229"/>
      <c r="B71" s="196"/>
      <c r="C71" s="196"/>
      <c r="D71" s="196"/>
      <c r="E71" s="196"/>
      <c r="F71" s="196"/>
      <c r="G71" s="196"/>
      <c r="H71" s="196"/>
      <c r="I71" s="196"/>
      <c r="J71" s="196"/>
    </row>
    <row r="72" spans="1:10" ht="15" x14ac:dyDescent="0.2">
      <c r="A72" s="229"/>
      <c r="B72" s="196"/>
      <c r="C72" s="196"/>
      <c r="D72" s="196"/>
      <c r="E72" s="196"/>
      <c r="F72" s="196"/>
      <c r="G72" s="196"/>
      <c r="H72" s="196"/>
      <c r="I72" s="196"/>
      <c r="J72" s="196"/>
    </row>
    <row r="73" spans="1:10" ht="15" x14ac:dyDescent="0.2">
      <c r="A73" s="229"/>
      <c r="B73" s="196"/>
      <c r="C73" s="196"/>
      <c r="D73" s="196"/>
      <c r="E73" s="196"/>
      <c r="F73" s="196"/>
      <c r="G73" s="196"/>
      <c r="H73" s="196"/>
      <c r="I73" s="196"/>
      <c r="J73" s="196"/>
    </row>
    <row r="74" spans="1:10" ht="15" x14ac:dyDescent="0.2">
      <c r="A74" s="229"/>
      <c r="B74" s="196"/>
      <c r="C74" s="196"/>
      <c r="D74" s="196"/>
      <c r="E74" s="196"/>
      <c r="F74" s="196"/>
      <c r="G74" s="196"/>
      <c r="H74" s="196"/>
      <c r="I74" s="196"/>
      <c r="J74" s="196"/>
    </row>
    <row r="75" spans="1:10" ht="15" x14ac:dyDescent="0.2">
      <c r="A75" s="229"/>
      <c r="B75" s="196"/>
      <c r="C75" s="196"/>
      <c r="D75" s="196"/>
      <c r="E75" s="196"/>
      <c r="F75" s="196"/>
      <c r="G75" s="196"/>
      <c r="H75" s="196"/>
      <c r="I75" s="196"/>
      <c r="J75" s="196"/>
    </row>
    <row r="76" spans="1:10" ht="15" x14ac:dyDescent="0.2">
      <c r="A76" s="229"/>
      <c r="B76" s="196"/>
      <c r="C76" s="196"/>
      <c r="D76" s="196"/>
      <c r="E76" s="196"/>
      <c r="F76" s="196"/>
      <c r="G76" s="196"/>
      <c r="H76" s="196"/>
      <c r="I76" s="196"/>
      <c r="J76" s="196"/>
    </row>
    <row r="77" spans="1:10" ht="15" x14ac:dyDescent="0.2">
      <c r="A77" s="229"/>
      <c r="B77" s="196"/>
      <c r="C77" s="196"/>
      <c r="D77" s="196"/>
      <c r="E77" s="196"/>
      <c r="F77" s="196"/>
      <c r="G77" s="196"/>
      <c r="H77" s="196"/>
      <c r="I77" s="196"/>
      <c r="J77" s="196"/>
    </row>
    <row r="78" spans="1:10" ht="15" x14ac:dyDescent="0.2">
      <c r="A78" s="229"/>
      <c r="B78" s="196"/>
      <c r="C78" s="196"/>
      <c r="D78" s="196"/>
      <c r="E78" s="196"/>
      <c r="F78" s="196"/>
      <c r="G78" s="196"/>
      <c r="H78" s="196"/>
      <c r="I78" s="196"/>
      <c r="J78" s="196"/>
    </row>
    <row r="79" spans="1:10" ht="15" x14ac:dyDescent="0.2">
      <c r="A79" s="229"/>
      <c r="B79" s="196"/>
      <c r="C79" s="196"/>
      <c r="D79" s="196"/>
      <c r="E79" s="196"/>
      <c r="F79" s="196"/>
      <c r="G79" s="196"/>
      <c r="H79" s="196"/>
      <c r="I79" s="196"/>
      <c r="J79" s="196"/>
    </row>
    <row r="80" spans="1:10" ht="15" x14ac:dyDescent="0.2">
      <c r="A80" s="229"/>
      <c r="B80" s="196"/>
      <c r="C80" s="196"/>
      <c r="D80" s="196"/>
      <c r="E80" s="196"/>
      <c r="F80" s="196"/>
      <c r="G80" s="196"/>
      <c r="H80" s="196"/>
      <c r="I80" s="196"/>
      <c r="J80" s="196"/>
    </row>
    <row r="81" spans="1:10" ht="15" x14ac:dyDescent="0.2">
      <c r="A81" s="229"/>
      <c r="B81" s="196"/>
      <c r="C81" s="196"/>
      <c r="D81" s="196"/>
      <c r="E81" s="196"/>
      <c r="F81" s="196"/>
      <c r="G81" s="196"/>
      <c r="H81" s="196"/>
      <c r="I81" s="196"/>
      <c r="J81" s="196"/>
    </row>
    <row r="82" spans="1:10" ht="15" x14ac:dyDescent="0.2">
      <c r="A82" s="196"/>
      <c r="B82" s="196"/>
      <c r="C82" s="196"/>
      <c r="D82" s="196"/>
      <c r="E82" s="196"/>
      <c r="F82" s="196"/>
      <c r="G82" s="196"/>
      <c r="H82" s="196"/>
      <c r="I82" s="196"/>
      <c r="J82" s="196"/>
    </row>
    <row r="83" spans="1:10" ht="15" x14ac:dyDescent="0.2">
      <c r="A83" s="196"/>
      <c r="B83" s="196"/>
      <c r="C83" s="196"/>
      <c r="D83" s="196"/>
      <c r="E83" s="196"/>
      <c r="F83" s="196"/>
      <c r="G83" s="196"/>
      <c r="H83" s="196"/>
      <c r="I83" s="196"/>
      <c r="J83" s="196"/>
    </row>
    <row r="84" spans="1:10" ht="15" x14ac:dyDescent="0.2">
      <c r="A84" s="196"/>
      <c r="B84" s="196"/>
      <c r="C84" s="196"/>
      <c r="D84" s="196"/>
      <c r="E84" s="196"/>
      <c r="F84" s="196"/>
      <c r="G84" s="196"/>
      <c r="H84" s="196"/>
      <c r="I84" s="196"/>
      <c r="J84" s="196"/>
    </row>
    <row r="85" spans="1:10" ht="15" x14ac:dyDescent="0.2">
      <c r="A85" s="196"/>
      <c r="B85" s="196"/>
      <c r="C85" s="196"/>
      <c r="D85" s="196"/>
      <c r="E85" s="196"/>
      <c r="F85" s="196"/>
      <c r="G85" s="196"/>
      <c r="H85" s="196"/>
      <c r="I85" s="196"/>
      <c r="J85" s="196"/>
    </row>
    <row r="86" spans="1:10" ht="15" x14ac:dyDescent="0.2">
      <c r="A86" s="196"/>
      <c r="B86" s="196"/>
      <c r="C86" s="196"/>
      <c r="D86" s="196"/>
      <c r="E86" s="196"/>
      <c r="F86" s="196"/>
      <c r="G86" s="196"/>
      <c r="H86" s="196"/>
      <c r="I86" s="196"/>
      <c r="J86" s="196"/>
    </row>
    <row r="87" spans="1:10" ht="15" x14ac:dyDescent="0.2">
      <c r="A87" s="196"/>
      <c r="B87" s="196"/>
      <c r="C87" s="196"/>
      <c r="D87" s="196"/>
      <c r="E87" s="196"/>
      <c r="F87" s="196"/>
      <c r="G87" s="196"/>
      <c r="H87" s="196"/>
      <c r="I87" s="196"/>
      <c r="J87" s="196"/>
    </row>
    <row r="88" spans="1:10" ht="15" x14ac:dyDescent="0.2">
      <c r="A88" s="196"/>
      <c r="B88" s="196"/>
      <c r="C88" s="196"/>
      <c r="D88" s="196"/>
      <c r="E88" s="196"/>
      <c r="F88" s="196"/>
      <c r="G88" s="196"/>
      <c r="H88" s="196"/>
      <c r="I88" s="196"/>
      <c r="J88" s="196"/>
    </row>
    <row r="89" spans="1:10" ht="15" x14ac:dyDescent="0.2">
      <c r="A89" s="196"/>
      <c r="B89" s="196"/>
      <c r="C89" s="196"/>
      <c r="D89" s="196"/>
      <c r="E89" s="196"/>
      <c r="F89" s="196"/>
      <c r="G89" s="196"/>
      <c r="H89" s="196"/>
      <c r="I89" s="196"/>
      <c r="J89" s="196"/>
    </row>
    <row r="90" spans="1:10" ht="15" x14ac:dyDescent="0.2">
      <c r="A90" s="196"/>
      <c r="B90" s="196"/>
      <c r="C90" s="196"/>
      <c r="D90" s="196"/>
      <c r="E90" s="196"/>
      <c r="F90" s="196"/>
      <c r="G90" s="196"/>
      <c r="H90" s="196"/>
      <c r="I90" s="196"/>
      <c r="J90" s="196"/>
    </row>
  </sheetData>
  <sheetProtection algorithmName="SHA-512" hashValue="OlUSSJXv+Zj0nueDup9aLIvetIiO6O/EGHBysyD+e3ElS0m9yfnvPdDq0UJuLGEfPBs5hV+KsHC/aumWbDYmGw==" saltValue="IagtZw5m6b7Dtqn71eHg7A==" spinCount="100000" sheet="1" formatCells="0" formatColumns="0" formatRows="0"/>
  <customSheetViews>
    <customSheetView guid="{FC3B3501-CA52-40D7-B049-0E027A15B235}" scale="90" fitToPage="1">
      <pane xSplit="2" ySplit="10" topLeftCell="C11" activePane="bottomRight" state="frozen"/>
      <selection pane="bottomRight" activeCell="D22" sqref="D22"/>
      <pageMargins left="0" right="0" top="0.52" bottom="0.51" header="0.5" footer="0.5"/>
      <printOptions horizontalCentered="1" verticalCentered="1" gridLines="1"/>
      <pageSetup scale="53" orientation="portrait" horizontalDpi="360" verticalDpi="360" r:id="rId1"/>
      <headerFooter alignWithMargins="0"/>
    </customSheetView>
  </customSheetViews>
  <mergeCells count="1">
    <mergeCell ref="O6:O8"/>
  </mergeCells>
  <phoneticPr fontId="0" type="noConversion"/>
  <printOptions horizontalCentered="1" verticalCentered="1" gridLines="1"/>
  <pageMargins left="0" right="0" top="0.52" bottom="0.51" header="0.5" footer="0.5"/>
  <pageSetup scale="48" orientation="portrait" horizontalDpi="360" verticalDpi="360" r:id="rId2"/>
  <headerFooter alignWithMargins="0"/>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I75"/>
  <sheetViews>
    <sheetView workbookViewId="0">
      <pane xSplit="1" ySplit="11" topLeftCell="B12" activePane="bottomRight" state="frozen"/>
      <selection activeCell="A53" sqref="A53:K53"/>
      <selection pane="topRight" activeCell="A53" sqref="A53:K53"/>
      <selection pane="bottomLeft" activeCell="A53" sqref="A53:K53"/>
      <selection pane="bottomRight" activeCell="A31" sqref="A31"/>
    </sheetView>
  </sheetViews>
  <sheetFormatPr defaultColWidth="8.85546875" defaultRowHeight="12.75" x14ac:dyDescent="0.2"/>
  <cols>
    <col min="1" max="1" width="64.5703125" style="194" customWidth="1"/>
    <col min="2" max="9" width="20.7109375" style="194" customWidth="1"/>
    <col min="10" max="16384" width="8.85546875" style="194"/>
  </cols>
  <sheetData>
    <row r="1" spans="1:9" ht="18" x14ac:dyDescent="0.25">
      <c r="A1" s="4" t="str">
        <f>+'COVER PAGE'!A9</f>
        <v>LOCAL GOVERNMENT NAME:</v>
      </c>
      <c r="B1" s="2"/>
      <c r="C1" s="2"/>
      <c r="D1" s="2"/>
      <c r="E1" s="2"/>
      <c r="F1" s="2"/>
      <c r="G1" s="2"/>
      <c r="H1" s="2"/>
      <c r="I1" s="209"/>
    </row>
    <row r="2" spans="1:9" ht="18" x14ac:dyDescent="0.25">
      <c r="A2" s="4" t="s">
        <v>16</v>
      </c>
      <c r="B2" s="2"/>
      <c r="C2" s="2"/>
      <c r="D2" s="2"/>
      <c r="E2" s="2"/>
      <c r="F2" s="2"/>
      <c r="G2" s="2"/>
      <c r="H2" s="2"/>
      <c r="I2" s="209"/>
    </row>
    <row r="3" spans="1:9" ht="18" x14ac:dyDescent="0.25">
      <c r="A3" s="4" t="s">
        <v>139</v>
      </c>
      <c r="B3" s="2"/>
      <c r="C3" s="2"/>
      <c r="D3" s="2"/>
      <c r="E3" s="2"/>
      <c r="F3" s="2"/>
      <c r="G3" s="2"/>
      <c r="H3" s="2"/>
      <c r="I3" s="209"/>
    </row>
    <row r="4" spans="1:9" ht="18" x14ac:dyDescent="0.25">
      <c r="A4" s="5" t="str">
        <f>+'COVER PAGE'!A30</f>
        <v>FISCAL YEAR ENDING JUNE 30, 2025</v>
      </c>
      <c r="B4" s="2"/>
      <c r="C4" s="2"/>
      <c r="D4" s="2"/>
      <c r="E4" s="2"/>
      <c r="F4" s="2"/>
      <c r="G4" s="2"/>
      <c r="H4" s="2"/>
      <c r="I4" s="209"/>
    </row>
    <row r="5" spans="1:9" ht="18" x14ac:dyDescent="0.25">
      <c r="A5" s="195"/>
      <c r="I5" s="199" t="s">
        <v>783</v>
      </c>
    </row>
    <row r="6" spans="1:9" ht="18.75" thickBot="1" x14ac:dyDescent="0.3">
      <c r="A6" s="195"/>
      <c r="B6" s="197" t="s">
        <v>143</v>
      </c>
      <c r="C6" s="241"/>
      <c r="D6" s="241"/>
      <c r="E6" s="241"/>
      <c r="F6" s="241"/>
      <c r="G6" s="241"/>
      <c r="H6" s="241"/>
      <c r="I6" s="200" t="s">
        <v>786</v>
      </c>
    </row>
    <row r="8" spans="1:9" ht="16.5" thickBot="1" x14ac:dyDescent="0.3">
      <c r="A8" s="196"/>
      <c r="B8" s="197" t="s">
        <v>601</v>
      </c>
      <c r="C8" s="198"/>
      <c r="D8" s="198"/>
      <c r="E8" s="198"/>
      <c r="F8" s="198"/>
      <c r="G8" s="199" t="s">
        <v>140</v>
      </c>
      <c r="H8" s="196"/>
      <c r="I8" s="196"/>
    </row>
    <row r="9" spans="1:9" ht="15.75" x14ac:dyDescent="0.25">
      <c r="A9" s="199"/>
      <c r="B9" s="199" t="str">
        <f>'NET POSITION-PROPRIETARY(18)'!C9</f>
        <v>Fund #</v>
      </c>
      <c r="C9" s="199" t="str">
        <f>'NET POSITION-PROPRIETARY(18)'!D9</f>
        <v>Fund #</v>
      </c>
      <c r="D9" s="199" t="str">
        <f>'NET POSITION-PROPRIETARY(18)'!E9</f>
        <v>Fund #</v>
      </c>
      <c r="E9" s="199" t="str">
        <f>'NET POSITION-PROPRIETARY(18)'!F9</f>
        <v>Fund #</v>
      </c>
      <c r="F9" s="199" t="str">
        <f>'NET POSITION-PROPRIETARY(18)'!G9</f>
        <v>Fund #</v>
      </c>
      <c r="G9" s="199" t="s">
        <v>141</v>
      </c>
      <c r="H9" s="196"/>
      <c r="I9" s="199" t="s">
        <v>144</v>
      </c>
    </row>
    <row r="10" spans="1:9" ht="16.5" thickBot="1" x14ac:dyDescent="0.3">
      <c r="A10" s="200" t="s">
        <v>125</v>
      </c>
      <c r="B10" s="200" t="str">
        <f>'NET POSITION-PROPRIETARY(18)'!C10</f>
        <v>Name</v>
      </c>
      <c r="C10" s="200" t="str">
        <f>'NET POSITION-PROPRIETARY(18)'!D10</f>
        <v>Name</v>
      </c>
      <c r="D10" s="200" t="str">
        <f>'NET POSITION-PROPRIETARY(18)'!E10</f>
        <v>Name</v>
      </c>
      <c r="E10" s="200" t="str">
        <f>'NET POSITION-PROPRIETARY(18)'!F10</f>
        <v>Name</v>
      </c>
      <c r="F10" s="200" t="str">
        <f>'NET POSITION-PROPRIETARY(18)'!G10</f>
        <v>Name</v>
      </c>
      <c r="G10" s="200" t="s">
        <v>884</v>
      </c>
      <c r="H10" s="200" t="s">
        <v>142</v>
      </c>
      <c r="I10" s="200" t="s">
        <v>145</v>
      </c>
    </row>
    <row r="11" spans="1:9" ht="20.100000000000001" customHeight="1" x14ac:dyDescent="0.25">
      <c r="A11" s="201" t="s">
        <v>22</v>
      </c>
      <c r="B11" s="218"/>
      <c r="C11" s="218"/>
      <c r="D11" s="218"/>
      <c r="E11" s="218"/>
      <c r="F11" s="218"/>
      <c r="G11" s="249"/>
      <c r="H11" s="249"/>
      <c r="I11" s="249"/>
    </row>
    <row r="12" spans="1:9" ht="20.100000000000001" customHeight="1" x14ac:dyDescent="0.2">
      <c r="A12" s="196" t="s">
        <v>17</v>
      </c>
      <c r="B12" s="202">
        <f>'CHANGE NET POSITION-PROP.(19)'!C16+B45+B51</f>
        <v>0</v>
      </c>
      <c r="C12" s="202">
        <f>'CHANGE NET POSITION-PROP.(19)'!D16+C45</f>
        <v>0</v>
      </c>
      <c r="D12" s="202">
        <f>'CHANGE NET POSITION-PROP.(19)'!E16</f>
        <v>0</v>
      </c>
      <c r="E12" s="202">
        <f>'CHANGE NET POSITION-PROP.(19)'!F16</f>
        <v>0</v>
      </c>
      <c r="F12" s="202">
        <f>'CHANGE NET POSITION-PROP.(19)'!G16</f>
        <v>0</v>
      </c>
      <c r="G12" s="210">
        <f>+'NONMAJOR ENTERPR. CASH FLOW(81)'!F10</f>
        <v>0</v>
      </c>
      <c r="H12" s="210">
        <f>SUM(B12:G12)</f>
        <v>0</v>
      </c>
      <c r="I12" s="210">
        <f>+'ST. OF CASH FLOWS-INT.SER.(84)'!E10</f>
        <v>0</v>
      </c>
    </row>
    <row r="13" spans="1:9" ht="20.100000000000001" customHeight="1" x14ac:dyDescent="0.2">
      <c r="A13" s="196" t="s">
        <v>18</v>
      </c>
      <c r="B13" s="202">
        <f>-'CHANGE NET POSITION-PROP.(19)'!C20-'CHANGE NET POSITION-PROP.(19)'!C21-'CHANGE NET POSITION-PROP.(19)'!C22-'CHANGE NET POSITION-PROP.(19)'!C23-'CHANGE NET POSITION-PROP.(19)'!C24</f>
        <v>0</v>
      </c>
      <c r="C13" s="202">
        <f>-'CHANGE NET POSITION-PROP.(19)'!D20-'CHANGE NET POSITION-PROP.(19)'!D21-'CHANGE NET POSITION-PROP.(19)'!D22-'CHANGE NET POSITION-PROP.(19)'!D23-'CHANGE NET POSITION-PROP.(19)'!D24</f>
        <v>0</v>
      </c>
      <c r="D13" s="202">
        <f>-'CHANGE NET POSITION-PROP.(19)'!E20-'CHANGE NET POSITION-PROP.(19)'!E21-'CHANGE NET POSITION-PROP.(19)'!E22-'CHANGE NET POSITION-PROP.(19)'!E23-'CHANGE NET POSITION-PROP.(19)'!E24</f>
        <v>0</v>
      </c>
      <c r="E13" s="202">
        <f>-'CHANGE NET POSITION-PROP.(19)'!F20-'CHANGE NET POSITION-PROP.(19)'!F21-'CHANGE NET POSITION-PROP.(19)'!F22-'CHANGE NET POSITION-PROP.(19)'!F23-'CHANGE NET POSITION-PROP.(19)'!F24</f>
        <v>0</v>
      </c>
      <c r="F13" s="202">
        <f>-'CHANGE NET POSITION-PROP.(19)'!G20-'CHANGE NET POSITION-PROP.(19)'!G21-'CHANGE NET POSITION-PROP.(19)'!G22-'CHANGE NET POSITION-PROP.(19)'!G23-'CHANGE NET POSITION-PROP.(19)'!G24</f>
        <v>0</v>
      </c>
      <c r="G13" s="210">
        <f>+'NONMAJOR ENTERPR. CASH FLOW(81)'!F11</f>
        <v>0</v>
      </c>
      <c r="H13" s="210">
        <f>SUM(B13:G13)</f>
        <v>0</v>
      </c>
      <c r="I13" s="210">
        <f>+'ST. OF CASH FLOWS-INT.SER.(84)'!E11</f>
        <v>0</v>
      </c>
    </row>
    <row r="14" spans="1:9" ht="20.100000000000001" customHeight="1" x14ac:dyDescent="0.2">
      <c r="A14" s="196" t="s">
        <v>19</v>
      </c>
      <c r="B14" s="202">
        <f>-'CHANGE NET POSITION-PROP.(19)'!C19+B53+B55+B54</f>
        <v>0</v>
      </c>
      <c r="C14" s="202">
        <f>-'CHANGE NET POSITION-PROP.(19)'!D19+C53+C54+C55</f>
        <v>0</v>
      </c>
      <c r="D14" s="202">
        <f>-'CHANGE NET POSITION-PROP.(19)'!E19</f>
        <v>0</v>
      </c>
      <c r="E14" s="202">
        <f>-'CHANGE NET POSITION-PROP.(19)'!F19</f>
        <v>0</v>
      </c>
      <c r="F14" s="202">
        <f>-'CHANGE NET POSITION-PROP.(19)'!G19</f>
        <v>0</v>
      </c>
      <c r="G14" s="210">
        <f>+'NONMAJOR ENTERPR. CASH FLOW(81)'!F12</f>
        <v>0</v>
      </c>
      <c r="H14" s="210">
        <f>SUM(B14:G14)</f>
        <v>0</v>
      </c>
      <c r="I14" s="210">
        <f>+'ST. OF CASH FLOWS-INT.SER.(84)'!E12</f>
        <v>0</v>
      </c>
    </row>
    <row r="15" spans="1:9" ht="20.100000000000001" customHeight="1" x14ac:dyDescent="0.2">
      <c r="A15" s="196" t="s">
        <v>20</v>
      </c>
      <c r="B15" s="202"/>
      <c r="C15" s="202"/>
      <c r="D15" s="202"/>
      <c r="E15" s="202"/>
      <c r="F15" s="202"/>
      <c r="G15" s="210">
        <f>+'NONMAJOR ENTERPR. CASH FLOW(81)'!F13</f>
        <v>0</v>
      </c>
      <c r="H15" s="210">
        <f>SUM(B15:G15)</f>
        <v>0</v>
      </c>
      <c r="I15" s="210">
        <f>+'ST. OF CASH FLOWS-INT.SER.(84)'!E13</f>
        <v>0</v>
      </c>
    </row>
    <row r="16" spans="1:9" ht="20.100000000000001" customHeight="1" thickBot="1" x14ac:dyDescent="0.25">
      <c r="A16" s="240" t="s">
        <v>21</v>
      </c>
      <c r="B16" s="204"/>
      <c r="C16" s="204"/>
      <c r="D16" s="204"/>
      <c r="E16" s="204"/>
      <c r="F16" s="204"/>
      <c r="G16" s="211">
        <f>+'NONMAJOR ENTERPR. CASH FLOW(81)'!F14</f>
        <v>0</v>
      </c>
      <c r="H16" s="211">
        <f>SUM(B16:G16)</f>
        <v>0</v>
      </c>
      <c r="I16" s="211">
        <f>+'ST. OF CASH FLOWS-INT.SER.(84)'!E14</f>
        <v>0</v>
      </c>
    </row>
    <row r="17" spans="1:9" ht="20.100000000000001" customHeight="1" thickBot="1" x14ac:dyDescent="0.25">
      <c r="A17" s="196" t="s">
        <v>629</v>
      </c>
      <c r="B17" s="211">
        <f>SUM(B11:B16)</f>
        <v>0</v>
      </c>
      <c r="C17" s="211">
        <f t="shared" ref="C17:I17" si="0">SUM(C11:C16)</f>
        <v>0</v>
      </c>
      <c r="D17" s="211">
        <f t="shared" si="0"/>
        <v>0</v>
      </c>
      <c r="E17" s="211">
        <f t="shared" si="0"/>
        <v>0</v>
      </c>
      <c r="F17" s="211">
        <f t="shared" ref="F17" si="1">SUM(F11:F16)</f>
        <v>0</v>
      </c>
      <c r="G17" s="211">
        <f t="shared" si="0"/>
        <v>0</v>
      </c>
      <c r="H17" s="211">
        <f t="shared" si="0"/>
        <v>0</v>
      </c>
      <c r="I17" s="211">
        <f t="shared" si="0"/>
        <v>0</v>
      </c>
    </row>
    <row r="18" spans="1:9" ht="30" customHeight="1" x14ac:dyDescent="0.25">
      <c r="A18" s="247" t="s">
        <v>23</v>
      </c>
      <c r="B18" s="202"/>
      <c r="C18" s="202"/>
      <c r="D18" s="202"/>
      <c r="E18" s="202"/>
      <c r="F18" s="202"/>
      <c r="G18" s="210"/>
      <c r="H18" s="210"/>
      <c r="I18" s="210"/>
    </row>
    <row r="19" spans="1:9" ht="20.100000000000001" customHeight="1" x14ac:dyDescent="0.2">
      <c r="A19" s="196" t="s">
        <v>24</v>
      </c>
      <c r="B19" s="202">
        <f>'CHANGE NET POSITION-PROP.(19)'!C44</f>
        <v>0</v>
      </c>
      <c r="C19" s="202">
        <f>'CHANGE NET POSITION-PROP.(19)'!D44</f>
        <v>0</v>
      </c>
      <c r="D19" s="202">
        <f>'CHANGE NET POSITION-PROP.(19)'!E44</f>
        <v>0</v>
      </c>
      <c r="E19" s="202">
        <f>'CHANGE NET POSITION-PROP.(19)'!F44</f>
        <v>0</v>
      </c>
      <c r="F19" s="202">
        <f>'CHANGE NET POSITION-PROP.(19)'!G44</f>
        <v>0</v>
      </c>
      <c r="G19" s="210">
        <f>+'NONMAJOR ENTERPR. CASH FLOW(81)'!F17</f>
        <v>0</v>
      </c>
      <c r="H19" s="210">
        <f>SUM(B19:G19)</f>
        <v>0</v>
      </c>
      <c r="I19" s="210">
        <f>+'ST. OF CASH FLOWS-INT.SER.(84)'!E17</f>
        <v>0</v>
      </c>
    </row>
    <row r="20" spans="1:9" ht="20.100000000000001" customHeight="1" x14ac:dyDescent="0.2">
      <c r="A20" s="196" t="s">
        <v>25</v>
      </c>
      <c r="B20" s="202"/>
      <c r="C20" s="202"/>
      <c r="D20" s="202"/>
      <c r="E20" s="202"/>
      <c r="F20" s="202"/>
      <c r="G20" s="210">
        <f>+'NONMAJOR ENTERPR. CASH FLOW(81)'!F18</f>
        <v>0</v>
      </c>
      <c r="H20" s="210">
        <f>SUM(B20:G20)</f>
        <v>0</v>
      </c>
      <c r="I20" s="210">
        <f>+'ST. OF CASH FLOWS-INT.SER.(84)'!E18</f>
        <v>0</v>
      </c>
    </row>
    <row r="21" spans="1:9" ht="20.100000000000001" customHeight="1" thickBot="1" x14ac:dyDescent="0.25">
      <c r="A21" s="196" t="s">
        <v>313</v>
      </c>
      <c r="B21" s="204"/>
      <c r="C21" s="204"/>
      <c r="D21" s="204">
        <f>'CHANGE NET POSITION-PROP.(19)'!E32</f>
        <v>0</v>
      </c>
      <c r="E21" s="204">
        <f>'CHANGE NET POSITION-PROP.(19)'!F32</f>
        <v>0</v>
      </c>
      <c r="F21" s="204">
        <f>'CHANGE NET POSITION-PROP.(19)'!G32</f>
        <v>0</v>
      </c>
      <c r="G21" s="211">
        <f>+'NONMAJOR ENTERPR. CASH FLOW(81)'!F19</f>
        <v>0</v>
      </c>
      <c r="H21" s="211">
        <f>SUM(B21:G21)</f>
        <v>0</v>
      </c>
      <c r="I21" s="211">
        <f>+'ST. OF CASH FLOWS-INT.SER.(84)'!E19</f>
        <v>0</v>
      </c>
    </row>
    <row r="22" spans="1:9" ht="30" customHeight="1" thickBot="1" x14ac:dyDescent="0.25">
      <c r="A22" s="248" t="s">
        <v>26</v>
      </c>
      <c r="B22" s="211">
        <f>SUM(B18:B21)</f>
        <v>0</v>
      </c>
      <c r="C22" s="211">
        <f t="shared" ref="C22:I22" si="2">SUM(C18:C21)</f>
        <v>0</v>
      </c>
      <c r="D22" s="211">
        <f t="shared" si="2"/>
        <v>0</v>
      </c>
      <c r="E22" s="211">
        <f t="shared" si="2"/>
        <v>0</v>
      </c>
      <c r="F22" s="211">
        <f t="shared" ref="F22" si="3">SUM(F18:F21)</f>
        <v>0</v>
      </c>
      <c r="G22" s="211">
        <f t="shared" si="2"/>
        <v>0</v>
      </c>
      <c r="H22" s="211">
        <f t="shared" si="2"/>
        <v>0</v>
      </c>
      <c r="I22" s="211">
        <f t="shared" si="2"/>
        <v>0</v>
      </c>
    </row>
    <row r="23" spans="1:9" ht="30" customHeight="1" x14ac:dyDescent="0.25">
      <c r="A23" s="247" t="s">
        <v>626</v>
      </c>
      <c r="B23" s="202"/>
      <c r="C23" s="202"/>
      <c r="D23" s="202"/>
      <c r="E23" s="202"/>
      <c r="F23" s="202"/>
      <c r="G23" s="210"/>
      <c r="H23" s="210"/>
      <c r="I23" s="210"/>
    </row>
    <row r="24" spans="1:9" ht="20.100000000000001" customHeight="1" x14ac:dyDescent="0.2">
      <c r="A24" s="196" t="s">
        <v>2523</v>
      </c>
      <c r="B24" s="202"/>
      <c r="C24" s="202"/>
      <c r="D24" s="202"/>
      <c r="E24" s="202"/>
      <c r="F24" s="202"/>
      <c r="G24" s="210">
        <f>+'NONMAJOR ENTERPR. CASH FLOW(81)'!F22</f>
        <v>0</v>
      </c>
      <c r="H24" s="210">
        <f t="shared" ref="H24:H30" si="4">SUM(B24:G24)</f>
        <v>0</v>
      </c>
      <c r="I24" s="210">
        <f>+'ST. OF CASH FLOWS-INT.SER.(84)'!E22</f>
        <v>0</v>
      </c>
    </row>
    <row r="25" spans="1:9" ht="20.100000000000001" customHeight="1" x14ac:dyDescent="0.2">
      <c r="A25" s="196" t="s">
        <v>27</v>
      </c>
      <c r="B25" s="202">
        <f>'CHANGE NET POSITION-PROP.(19)'!C43</f>
        <v>0</v>
      </c>
      <c r="C25" s="202">
        <f>'CHANGE NET POSITION-PROP.(19)'!D43</f>
        <v>0</v>
      </c>
      <c r="D25" s="202">
        <f>'CHANGE NET POSITION-PROP.(19)'!E43</f>
        <v>0</v>
      </c>
      <c r="E25" s="202">
        <f>'CHANGE NET POSITION-PROP.(19)'!F43</f>
        <v>0</v>
      </c>
      <c r="F25" s="202">
        <f>'CHANGE NET POSITION-PROP.(19)'!G43</f>
        <v>0</v>
      </c>
      <c r="G25" s="210">
        <f>+'NONMAJOR ENTERPR. CASH FLOW(81)'!F23</f>
        <v>0</v>
      </c>
      <c r="H25" s="210">
        <f t="shared" si="4"/>
        <v>0</v>
      </c>
      <c r="I25" s="210">
        <f>+'ST. OF CASH FLOWS-INT.SER.(84)'!E23</f>
        <v>0</v>
      </c>
    </row>
    <row r="26" spans="1:9" ht="20.100000000000001" customHeight="1" x14ac:dyDescent="0.2">
      <c r="A26" s="196" t="s">
        <v>28</v>
      </c>
      <c r="B26" s="202"/>
      <c r="C26" s="202"/>
      <c r="D26" s="202"/>
      <c r="E26" s="202"/>
      <c r="F26" s="202"/>
      <c r="G26" s="210">
        <f>+'NONMAJOR ENTERPR. CASH FLOW(81)'!F24</f>
        <v>0</v>
      </c>
      <c r="H26" s="210">
        <f t="shared" si="4"/>
        <v>0</v>
      </c>
      <c r="I26" s="210">
        <f>+'ST. OF CASH FLOWS-INT.SER.(84)'!E24</f>
        <v>0</v>
      </c>
    </row>
    <row r="27" spans="1:9" ht="20.100000000000001" customHeight="1" x14ac:dyDescent="0.2">
      <c r="A27" s="240" t="s">
        <v>2726</v>
      </c>
      <c r="B27" s="202"/>
      <c r="C27" s="202"/>
      <c r="D27" s="202"/>
      <c r="E27" s="202"/>
      <c r="F27" s="202"/>
      <c r="G27" s="210">
        <f>+'NONMAJOR ENTERPR. CASH FLOW(81)'!F25</f>
        <v>0</v>
      </c>
      <c r="H27" s="210">
        <f t="shared" si="4"/>
        <v>0</v>
      </c>
      <c r="I27" s="210">
        <f>+'ST. OF CASH FLOWS-INT.SER.(84)'!E25</f>
        <v>0</v>
      </c>
    </row>
    <row r="28" spans="1:9" ht="20.100000000000001" customHeight="1" x14ac:dyDescent="0.2">
      <c r="A28" s="196" t="s">
        <v>2727</v>
      </c>
      <c r="B28" s="202">
        <f>'CHANGE NET POSITION-PROP.(19)'!C35+'CHANGE NET POSITION-PROP.(19)'!C36</f>
        <v>0</v>
      </c>
      <c r="C28" s="202">
        <f>'CHANGE NET POSITION-PROP.(19)'!D35+'CHANGE NET POSITION-PROP.(19)'!D36</f>
        <v>0</v>
      </c>
      <c r="D28" s="202">
        <f>'CHANGE NET POSITION-PROP.(19)'!E35+'CHANGE NET POSITION-PROP.(19)'!E36</f>
        <v>0</v>
      </c>
      <c r="E28" s="202">
        <f>'CHANGE NET POSITION-PROP.(19)'!F35+'CHANGE NET POSITION-PROP.(19)'!F36</f>
        <v>0</v>
      </c>
      <c r="F28" s="202">
        <f>'CHANGE NET POSITION-PROP.(19)'!G35+'CHANGE NET POSITION-PROP.(19)'!G36</f>
        <v>0</v>
      </c>
      <c r="G28" s="210">
        <f>+'NONMAJOR ENTERPR. CASH FLOW(81)'!F26</f>
        <v>0</v>
      </c>
      <c r="H28" s="210">
        <f t="shared" si="4"/>
        <v>0</v>
      </c>
      <c r="I28" s="210">
        <f>+'ST. OF CASH FLOWS-INT.SER.(84)'!E26</f>
        <v>0</v>
      </c>
    </row>
    <row r="29" spans="1:9" ht="20.100000000000001" customHeight="1" x14ac:dyDescent="0.2">
      <c r="A29" s="196" t="s">
        <v>29</v>
      </c>
      <c r="B29" s="202"/>
      <c r="C29" s="202"/>
      <c r="D29" s="202"/>
      <c r="E29" s="202"/>
      <c r="F29" s="202"/>
      <c r="G29" s="210">
        <f>+'NONMAJOR ENTERPR. CASH FLOW(81)'!F27</f>
        <v>0</v>
      </c>
      <c r="H29" s="210">
        <f t="shared" si="4"/>
        <v>0</v>
      </c>
      <c r="I29" s="210">
        <f>+'ST. OF CASH FLOWS-INT.SER.(84)'!E27</f>
        <v>0</v>
      </c>
    </row>
    <row r="30" spans="1:9" ht="20.100000000000001" customHeight="1" thickBot="1" x14ac:dyDescent="0.25">
      <c r="A30" s="196" t="s">
        <v>30</v>
      </c>
      <c r="B30" s="204"/>
      <c r="C30" s="204"/>
      <c r="D30" s="204"/>
      <c r="E30" s="204"/>
      <c r="F30" s="204"/>
      <c r="G30" s="211">
        <f>+'NONMAJOR ENTERPR. CASH FLOW(81)'!F28</f>
        <v>0</v>
      </c>
      <c r="H30" s="211">
        <f t="shared" si="4"/>
        <v>0</v>
      </c>
      <c r="I30" s="211">
        <f>+'ST. OF CASH FLOWS-INT.SER.(84)'!E28</f>
        <v>0</v>
      </c>
    </row>
    <row r="31" spans="1:9" ht="30" customHeight="1" thickBot="1" x14ac:dyDescent="0.25">
      <c r="A31" s="248" t="s">
        <v>26</v>
      </c>
      <c r="B31" s="211">
        <f>SUM(B23:B30)</f>
        <v>0</v>
      </c>
      <c r="C31" s="211">
        <f t="shared" ref="C31:I31" si="5">SUM(C23:C30)</f>
        <v>0</v>
      </c>
      <c r="D31" s="211">
        <f t="shared" si="5"/>
        <v>0</v>
      </c>
      <c r="E31" s="211">
        <f t="shared" si="5"/>
        <v>0</v>
      </c>
      <c r="F31" s="211">
        <f t="shared" ref="F31" si="6">SUM(F23:F30)</f>
        <v>0</v>
      </c>
      <c r="G31" s="211">
        <f t="shared" si="5"/>
        <v>0</v>
      </c>
      <c r="H31" s="211">
        <f t="shared" si="5"/>
        <v>0</v>
      </c>
      <c r="I31" s="211">
        <f t="shared" si="5"/>
        <v>0</v>
      </c>
    </row>
    <row r="32" spans="1:9" ht="20.100000000000001" customHeight="1" x14ac:dyDescent="0.25">
      <c r="A32" s="201" t="s">
        <v>31</v>
      </c>
      <c r="B32" s="202"/>
      <c r="C32" s="202"/>
      <c r="D32" s="202"/>
      <c r="E32" s="202"/>
      <c r="F32" s="202"/>
      <c r="G32" s="210"/>
      <c r="H32" s="210"/>
      <c r="I32" s="210"/>
    </row>
    <row r="33" spans="1:9" ht="20.100000000000001" customHeight="1" x14ac:dyDescent="0.2">
      <c r="A33" s="196" t="s">
        <v>32</v>
      </c>
      <c r="B33" s="202"/>
      <c r="C33" s="202"/>
      <c r="D33" s="202"/>
      <c r="E33" s="202"/>
      <c r="F33" s="202"/>
      <c r="G33" s="210">
        <f>+'NONMAJOR ENTERPR. CASH FLOW(81)'!F31</f>
        <v>0</v>
      </c>
      <c r="H33" s="210">
        <f>SUM(B33:G33)</f>
        <v>0</v>
      </c>
      <c r="I33" s="210">
        <f>+'ST. OF CASH FLOWS-INT.SER.(84)'!E31</f>
        <v>0</v>
      </c>
    </row>
    <row r="34" spans="1:9" ht="20.100000000000001" customHeight="1" x14ac:dyDescent="0.2">
      <c r="A34" s="196" t="s">
        <v>1268</v>
      </c>
      <c r="B34" s="202"/>
      <c r="C34" s="202"/>
      <c r="D34" s="202"/>
      <c r="E34" s="202"/>
      <c r="F34" s="202"/>
      <c r="G34" s="210">
        <f>+'NONMAJOR ENTERPR. CASH FLOW(81)'!F32</f>
        <v>0</v>
      </c>
      <c r="H34" s="210">
        <f>SUM(B34:G34)</f>
        <v>0</v>
      </c>
      <c r="I34" s="210">
        <f>+'ST. OF CASH FLOWS-INT.SER.(84)'!E32</f>
        <v>0</v>
      </c>
    </row>
    <row r="35" spans="1:9" ht="20.100000000000001" customHeight="1" thickBot="1" x14ac:dyDescent="0.25">
      <c r="A35" s="196" t="s">
        <v>639</v>
      </c>
      <c r="B35" s="204">
        <f>'CHANGE NET POSITION-PROP.(19)'!C33</f>
        <v>0</v>
      </c>
      <c r="C35" s="204">
        <f>'CHANGE NET POSITION-PROP.(19)'!D33</f>
        <v>0</v>
      </c>
      <c r="D35" s="204">
        <f>'CHANGE NET POSITION-PROP.(19)'!E33</f>
        <v>0</v>
      </c>
      <c r="E35" s="204">
        <f>'CHANGE NET POSITION-PROP.(19)'!F33</f>
        <v>0</v>
      </c>
      <c r="F35" s="204">
        <f>'CHANGE NET POSITION-PROP.(19)'!G33</f>
        <v>0</v>
      </c>
      <c r="G35" s="211">
        <f>+'NONMAJOR ENTERPR. CASH FLOW(81)'!F33</f>
        <v>0</v>
      </c>
      <c r="H35" s="211">
        <f>SUM(B35:G35)</f>
        <v>0</v>
      </c>
      <c r="I35" s="211">
        <f>+'ST. OF CASH FLOWS-INT.SER.(84)'!E33</f>
        <v>0</v>
      </c>
    </row>
    <row r="36" spans="1:9" ht="20.100000000000001" customHeight="1" thickBot="1" x14ac:dyDescent="0.25">
      <c r="A36" s="228" t="s">
        <v>640</v>
      </c>
      <c r="B36" s="211">
        <f>SUM(B32:B35)</f>
        <v>0</v>
      </c>
      <c r="C36" s="211">
        <f t="shared" ref="C36:I36" si="7">SUM(C32:C35)</f>
        <v>0</v>
      </c>
      <c r="D36" s="211">
        <f t="shared" si="7"/>
        <v>0</v>
      </c>
      <c r="E36" s="211">
        <f t="shared" si="7"/>
        <v>0</v>
      </c>
      <c r="F36" s="211">
        <f t="shared" ref="F36" si="8">SUM(F32:F35)</f>
        <v>0</v>
      </c>
      <c r="G36" s="211">
        <f t="shared" si="7"/>
        <v>0</v>
      </c>
      <c r="H36" s="211">
        <f t="shared" si="7"/>
        <v>0</v>
      </c>
      <c r="I36" s="211">
        <f t="shared" si="7"/>
        <v>0</v>
      </c>
    </row>
    <row r="37" spans="1:9" ht="20.100000000000001" customHeight="1" x14ac:dyDescent="0.2">
      <c r="A37" s="228" t="s">
        <v>628</v>
      </c>
      <c r="B37" s="210">
        <f>+B17+B22+B31+B36</f>
        <v>0</v>
      </c>
      <c r="C37" s="210">
        <f t="shared" ref="C37:I37" si="9">+C17+C22+C31+C36</f>
        <v>0</v>
      </c>
      <c r="D37" s="210">
        <f t="shared" si="9"/>
        <v>0</v>
      </c>
      <c r="E37" s="210">
        <f t="shared" si="9"/>
        <v>0</v>
      </c>
      <c r="F37" s="210">
        <f t="shared" ref="F37" si="10">+F17+F22+F31+F36</f>
        <v>0</v>
      </c>
      <c r="G37" s="210">
        <f t="shared" si="9"/>
        <v>0</v>
      </c>
      <c r="H37" s="210">
        <f t="shared" si="9"/>
        <v>0</v>
      </c>
      <c r="I37" s="210">
        <f t="shared" si="9"/>
        <v>0</v>
      </c>
    </row>
    <row r="38" spans="1:9" ht="20.100000000000001" customHeight="1" thickBot="1" x14ac:dyDescent="0.25">
      <c r="A38" s="196" t="s">
        <v>3326</v>
      </c>
      <c r="B38" s="204"/>
      <c r="C38" s="204"/>
      <c r="D38" s="204"/>
      <c r="E38" s="204"/>
      <c r="F38" s="204"/>
      <c r="G38" s="211">
        <f>+'NONMAJOR ENTERPR. CASH FLOW(81)'!F36</f>
        <v>0</v>
      </c>
      <c r="H38" s="211">
        <f>SUM(B38:G38)</f>
        <v>0</v>
      </c>
      <c r="I38" s="211">
        <f>+'ST. OF CASH FLOWS-INT.SER.(84)'!E36</f>
        <v>0</v>
      </c>
    </row>
    <row r="39" spans="1:9" ht="20.100000000000001" customHeight="1" thickBot="1" x14ac:dyDescent="0.25">
      <c r="A39" s="196" t="s">
        <v>3327</v>
      </c>
      <c r="B39" s="213">
        <f>+B37+B38</f>
        <v>0</v>
      </c>
      <c r="C39" s="213">
        <f t="shared" ref="C39:I39" si="11">+C37+C38</f>
        <v>0</v>
      </c>
      <c r="D39" s="213">
        <f t="shared" si="11"/>
        <v>0</v>
      </c>
      <c r="E39" s="213">
        <f t="shared" si="11"/>
        <v>0</v>
      </c>
      <c r="F39" s="213">
        <f t="shared" ref="F39" si="12">+F37+F38</f>
        <v>0</v>
      </c>
      <c r="G39" s="213">
        <f t="shared" si="11"/>
        <v>0</v>
      </c>
      <c r="H39" s="213">
        <f t="shared" si="11"/>
        <v>0</v>
      </c>
      <c r="I39" s="213">
        <f t="shared" si="11"/>
        <v>0</v>
      </c>
    </row>
    <row r="40" spans="1:9" ht="20.100000000000001" customHeight="1" thickTop="1" x14ac:dyDescent="0.2">
      <c r="A40" s="196"/>
      <c r="B40" s="202"/>
      <c r="C40" s="202"/>
      <c r="D40" s="202"/>
      <c r="E40" s="202"/>
      <c r="F40" s="202"/>
      <c r="G40" s="210"/>
      <c r="H40" s="210"/>
      <c r="I40" s="210"/>
    </row>
    <row r="41" spans="1:9" ht="30" customHeight="1" x14ac:dyDescent="0.25">
      <c r="A41" s="235" t="s">
        <v>416</v>
      </c>
      <c r="B41" s="202"/>
      <c r="C41" s="202"/>
      <c r="D41" s="202"/>
      <c r="E41" s="202"/>
      <c r="F41" s="202"/>
      <c r="G41" s="210"/>
      <c r="H41" s="210"/>
      <c r="I41" s="210"/>
    </row>
    <row r="42" spans="1:9" ht="20.100000000000001" customHeight="1" x14ac:dyDescent="0.2">
      <c r="A42" s="196" t="s">
        <v>417</v>
      </c>
      <c r="B42" s="210">
        <f>'CHANGE NET POSITION-PROP.(19)'!C28</f>
        <v>0</v>
      </c>
      <c r="C42" s="210">
        <f>'CHANGE NET POSITION-PROP.(19)'!D28</f>
        <v>0</v>
      </c>
      <c r="D42" s="210">
        <f>'CHANGE NET POSITION-PROP.(19)'!E28</f>
        <v>0</v>
      </c>
      <c r="E42" s="210">
        <f>'CHANGE NET POSITION-PROP.(19)'!F28</f>
        <v>0</v>
      </c>
      <c r="F42" s="210">
        <f>'CHANGE NET POSITION-PROP.(19)'!G28</f>
        <v>0</v>
      </c>
      <c r="G42" s="210">
        <f>+'NONMAJOR ENTERPR. CASH FLOW(81)'!F40</f>
        <v>0</v>
      </c>
      <c r="H42" s="210">
        <f>SUM(B42:G42)</f>
        <v>0</v>
      </c>
      <c r="I42" s="210">
        <f>+'ST. OF CASH FLOWS-INT.SER.(84)'!E40</f>
        <v>0</v>
      </c>
    </row>
    <row r="43" spans="1:9" ht="30" customHeight="1" x14ac:dyDescent="0.2">
      <c r="A43" s="203" t="s">
        <v>418</v>
      </c>
      <c r="B43" s="202"/>
      <c r="C43" s="202"/>
      <c r="D43" s="202"/>
      <c r="E43" s="202"/>
      <c r="F43" s="202"/>
      <c r="G43" s="210"/>
      <c r="H43" s="210"/>
      <c r="I43" s="210"/>
    </row>
    <row r="44" spans="1:9" ht="20.100000000000001" customHeight="1" x14ac:dyDescent="0.2">
      <c r="A44" s="196" t="s">
        <v>419</v>
      </c>
      <c r="B44" s="202">
        <f>'CHANGE NET POSITION-PROP.(19)'!C25</f>
        <v>0</v>
      </c>
      <c r="C44" s="202">
        <f>'CHANGE NET POSITION-PROP.(19)'!D25</f>
        <v>0</v>
      </c>
      <c r="D44" s="202">
        <f>'CHANGE NET POSITION-PROP.(19)'!E25</f>
        <v>0</v>
      </c>
      <c r="E44" s="202">
        <f>'CHANGE NET POSITION-PROP.(19)'!F25</f>
        <v>0</v>
      </c>
      <c r="F44" s="202">
        <f>'CHANGE NET POSITION-PROP.(19)'!G25</f>
        <v>0</v>
      </c>
      <c r="G44" s="210">
        <f>+'NONMAJOR ENTERPR. CASH FLOW(81)'!F42</f>
        <v>0</v>
      </c>
      <c r="H44" s="210">
        <f t="shared" ref="H44:H55" si="13">SUM(B44:G44)</f>
        <v>0</v>
      </c>
      <c r="I44" s="210">
        <f>+'ST. OF CASH FLOWS-INT.SER.(84)'!E42</f>
        <v>0</v>
      </c>
    </row>
    <row r="45" spans="1:9" ht="20.100000000000001" customHeight="1" x14ac:dyDescent="0.2">
      <c r="A45" s="196" t="s">
        <v>420</v>
      </c>
      <c r="B45" s="202"/>
      <c r="C45" s="202"/>
      <c r="D45" s="202"/>
      <c r="E45" s="202"/>
      <c r="F45" s="202"/>
      <c r="G45" s="210">
        <f>+'NONMAJOR ENTERPR. CASH FLOW(81)'!F43</f>
        <v>0</v>
      </c>
      <c r="H45" s="210">
        <f t="shared" si="13"/>
        <v>0</v>
      </c>
      <c r="I45" s="210">
        <f>+'ST. OF CASH FLOWS-INT.SER.(84)'!E43</f>
        <v>0</v>
      </c>
    </row>
    <row r="46" spans="1:9" ht="20.100000000000001" customHeight="1" x14ac:dyDescent="0.2">
      <c r="A46" s="196" t="s">
        <v>421</v>
      </c>
      <c r="B46" s="202"/>
      <c r="C46" s="202"/>
      <c r="D46" s="202"/>
      <c r="E46" s="202"/>
      <c r="F46" s="202"/>
      <c r="G46" s="210">
        <f>+'NONMAJOR ENTERPR. CASH FLOW(81)'!F44</f>
        <v>0</v>
      </c>
      <c r="H46" s="210">
        <f t="shared" si="13"/>
        <v>0</v>
      </c>
      <c r="I46" s="210">
        <f>+'ST. OF CASH FLOWS-INT.SER.(84)'!E44</f>
        <v>0</v>
      </c>
    </row>
    <row r="47" spans="1:9" ht="20.100000000000001" customHeight="1" x14ac:dyDescent="0.2">
      <c r="A47" s="196" t="s">
        <v>1778</v>
      </c>
      <c r="B47" s="202"/>
      <c r="C47" s="202"/>
      <c r="D47" s="202"/>
      <c r="E47" s="202"/>
      <c r="F47" s="202"/>
      <c r="G47" s="210">
        <f>+'NONMAJOR ENTERPR. CASH FLOW(81)'!F45</f>
        <v>0</v>
      </c>
      <c r="H47" s="210">
        <f t="shared" si="13"/>
        <v>0</v>
      </c>
      <c r="I47" s="210">
        <f>+'ST. OF CASH FLOWS-INT.SER.(84)'!E45</f>
        <v>0</v>
      </c>
    </row>
    <row r="48" spans="1:9" ht="20.100000000000001" customHeight="1" x14ac:dyDescent="0.2">
      <c r="A48" s="196" t="s">
        <v>422</v>
      </c>
      <c r="B48" s="202"/>
      <c r="C48" s="202"/>
      <c r="D48" s="202"/>
      <c r="E48" s="202"/>
      <c r="F48" s="202"/>
      <c r="G48" s="210">
        <f>+'NONMAJOR ENTERPR. CASH FLOW(81)'!F46</f>
        <v>0</v>
      </c>
      <c r="H48" s="210">
        <f t="shared" si="13"/>
        <v>0</v>
      </c>
      <c r="I48" s="210">
        <f>+'ST. OF CASH FLOWS-INT.SER.(84)'!E46</f>
        <v>0</v>
      </c>
    </row>
    <row r="49" spans="1:9" ht="20.100000000000001" customHeight="1" x14ac:dyDescent="0.2">
      <c r="A49" s="196" t="s">
        <v>423</v>
      </c>
      <c r="B49" s="202"/>
      <c r="C49" s="202"/>
      <c r="D49" s="202"/>
      <c r="E49" s="202"/>
      <c r="F49" s="202"/>
      <c r="G49" s="210">
        <f>+'NONMAJOR ENTERPR. CASH FLOW(81)'!F47</f>
        <v>0</v>
      </c>
      <c r="H49" s="210">
        <f t="shared" si="13"/>
        <v>0</v>
      </c>
      <c r="I49" s="210">
        <f>+'ST. OF CASH FLOWS-INT.SER.(84)'!E47</f>
        <v>0</v>
      </c>
    </row>
    <row r="50" spans="1:9" ht="20.100000000000001" customHeight="1" x14ac:dyDescent="0.2">
      <c r="A50" s="196" t="s">
        <v>424</v>
      </c>
      <c r="B50" s="202"/>
      <c r="C50" s="202"/>
      <c r="D50" s="202"/>
      <c r="E50" s="202"/>
      <c r="F50" s="202"/>
      <c r="G50" s="210">
        <f>+'NONMAJOR ENTERPR. CASH FLOW(81)'!F48</f>
        <v>0</v>
      </c>
      <c r="H50" s="210">
        <f t="shared" si="13"/>
        <v>0</v>
      </c>
      <c r="I50" s="210">
        <f>+'ST. OF CASH FLOWS-INT.SER.(84)'!E48</f>
        <v>0</v>
      </c>
    </row>
    <row r="51" spans="1:9" ht="20.100000000000001" customHeight="1" x14ac:dyDescent="0.2">
      <c r="A51" s="196" t="s">
        <v>425</v>
      </c>
      <c r="B51" s="202"/>
      <c r="C51" s="202"/>
      <c r="D51" s="202"/>
      <c r="E51" s="202"/>
      <c r="F51" s="202"/>
      <c r="G51" s="210">
        <f>+'NONMAJOR ENTERPR. CASH FLOW(81)'!F49</f>
        <v>0</v>
      </c>
      <c r="H51" s="210">
        <f t="shared" si="13"/>
        <v>0</v>
      </c>
      <c r="I51" s="210">
        <f>+'ST. OF CASH FLOWS-INT.SER.(84)'!E49</f>
        <v>0</v>
      </c>
    </row>
    <row r="52" spans="1:9" ht="20.100000000000001" customHeight="1" x14ac:dyDescent="0.2">
      <c r="A52" s="196" t="s">
        <v>426</v>
      </c>
      <c r="B52" s="202"/>
      <c r="C52" s="202"/>
      <c r="D52" s="202"/>
      <c r="E52" s="202"/>
      <c r="F52" s="202"/>
      <c r="G52" s="210">
        <f>+'NONMAJOR ENTERPR. CASH FLOW(81)'!F50</f>
        <v>0</v>
      </c>
      <c r="H52" s="210">
        <f t="shared" si="13"/>
        <v>0</v>
      </c>
      <c r="I52" s="210">
        <f>+'ST. OF CASH FLOWS-INT.SER.(84)'!E50</f>
        <v>0</v>
      </c>
    </row>
    <row r="53" spans="1:9" ht="20.100000000000001" customHeight="1" x14ac:dyDescent="0.2">
      <c r="A53" s="196" t="s">
        <v>427</v>
      </c>
      <c r="B53" s="202"/>
      <c r="C53" s="202"/>
      <c r="D53" s="202"/>
      <c r="E53" s="202"/>
      <c r="F53" s="202"/>
      <c r="G53" s="210">
        <f>+'NONMAJOR ENTERPR. CASH FLOW(81)'!F51</f>
        <v>0</v>
      </c>
      <c r="H53" s="210">
        <f t="shared" si="13"/>
        <v>0</v>
      </c>
      <c r="I53" s="210">
        <f>+'ST. OF CASH FLOWS-INT.SER.(84)'!E51</f>
        <v>0</v>
      </c>
    </row>
    <row r="54" spans="1:9" ht="20.100000000000001" customHeight="1" x14ac:dyDescent="0.2">
      <c r="A54" s="196" t="s">
        <v>428</v>
      </c>
      <c r="B54" s="202"/>
      <c r="C54" s="202"/>
      <c r="D54" s="202"/>
      <c r="E54" s="202"/>
      <c r="F54" s="202"/>
      <c r="G54" s="210">
        <f>+'NONMAJOR ENTERPR. CASH FLOW(81)'!F52</f>
        <v>0</v>
      </c>
      <c r="H54" s="210">
        <f t="shared" si="13"/>
        <v>0</v>
      </c>
      <c r="I54" s="210">
        <f>+'ST. OF CASH FLOWS-INT.SER.(84)'!E52</f>
        <v>0</v>
      </c>
    </row>
    <row r="55" spans="1:9" ht="20.100000000000001" customHeight="1" thickBot="1" x14ac:dyDescent="0.25">
      <c r="A55" s="196" t="s">
        <v>1779</v>
      </c>
      <c r="B55" s="204"/>
      <c r="C55" s="204"/>
      <c r="D55" s="204"/>
      <c r="E55" s="204"/>
      <c r="F55" s="204"/>
      <c r="G55" s="211">
        <f>+'NONMAJOR ENTERPR. CASH FLOW(81)'!F53</f>
        <v>0</v>
      </c>
      <c r="H55" s="211">
        <f t="shared" si="13"/>
        <v>0</v>
      </c>
      <c r="I55" s="211">
        <f>+'ST. OF CASH FLOWS-INT.SER.(84)'!E53</f>
        <v>0</v>
      </c>
    </row>
    <row r="56" spans="1:9" ht="20.100000000000001" customHeight="1" thickBot="1" x14ac:dyDescent="0.25">
      <c r="A56" s="196" t="s">
        <v>451</v>
      </c>
      <c r="B56" s="213">
        <f t="shared" ref="B56:I56" si="14">SUM(B44:B55)</f>
        <v>0</v>
      </c>
      <c r="C56" s="213">
        <f t="shared" si="14"/>
        <v>0</v>
      </c>
      <c r="D56" s="213">
        <f t="shared" si="14"/>
        <v>0</v>
      </c>
      <c r="E56" s="213">
        <f t="shared" si="14"/>
        <v>0</v>
      </c>
      <c r="F56" s="213">
        <f t="shared" ref="F56" si="15">SUM(F44:F55)</f>
        <v>0</v>
      </c>
      <c r="G56" s="213">
        <f t="shared" si="14"/>
        <v>0</v>
      </c>
      <c r="H56" s="213">
        <f t="shared" si="14"/>
        <v>0</v>
      </c>
      <c r="I56" s="212">
        <f t="shared" si="14"/>
        <v>0</v>
      </c>
    </row>
    <row r="57" spans="1:9" ht="20.100000000000001" customHeight="1" thickTop="1" thickBot="1" x14ac:dyDescent="0.25">
      <c r="A57" s="196" t="s">
        <v>627</v>
      </c>
      <c r="B57" s="213">
        <f t="shared" ref="B57:I57" si="16">+B42+B56</f>
        <v>0</v>
      </c>
      <c r="C57" s="213">
        <f t="shared" si="16"/>
        <v>0</v>
      </c>
      <c r="D57" s="213">
        <f t="shared" si="16"/>
        <v>0</v>
      </c>
      <c r="E57" s="213">
        <f t="shared" si="16"/>
        <v>0</v>
      </c>
      <c r="F57" s="213">
        <f t="shared" ref="F57" si="17">+F42+F56</f>
        <v>0</v>
      </c>
      <c r="G57" s="213">
        <f t="shared" si="16"/>
        <v>0</v>
      </c>
      <c r="H57" s="213">
        <f t="shared" si="16"/>
        <v>0</v>
      </c>
      <c r="I57" s="227">
        <f t="shared" si="16"/>
        <v>0</v>
      </c>
    </row>
    <row r="58" spans="1:9" ht="20.100000000000001" customHeight="1" thickTop="1" x14ac:dyDescent="0.2">
      <c r="A58" s="196"/>
      <c r="B58" s="202"/>
      <c r="C58" s="202"/>
      <c r="D58" s="202"/>
      <c r="E58" s="202"/>
      <c r="F58" s="202"/>
      <c r="G58" s="210"/>
      <c r="H58" s="210"/>
      <c r="I58" s="210"/>
    </row>
    <row r="59" spans="1:9" ht="20.100000000000001" customHeight="1" x14ac:dyDescent="0.25">
      <c r="A59" s="201" t="s">
        <v>630</v>
      </c>
      <c r="B59" s="202"/>
      <c r="C59" s="202"/>
      <c r="D59" s="202"/>
      <c r="E59" s="202"/>
      <c r="F59" s="202"/>
      <c r="G59" s="210"/>
      <c r="H59" s="210"/>
      <c r="I59" s="210"/>
    </row>
    <row r="60" spans="1:9" ht="20.100000000000001" customHeight="1" x14ac:dyDescent="0.2">
      <c r="A60" s="196" t="s">
        <v>2524</v>
      </c>
      <c r="B60" s="202"/>
      <c r="C60" s="202"/>
      <c r="D60" s="202"/>
      <c r="E60" s="202"/>
      <c r="F60" s="202"/>
      <c r="G60" s="210">
        <f>+'NONMAJOR ENTERPR. CASH FLOW(81)'!F58</f>
        <v>0</v>
      </c>
      <c r="H60" s="210">
        <f>SUM(B60:G60)</f>
        <v>0</v>
      </c>
      <c r="I60" s="210">
        <f>+'ST. OF CASH FLOWS-INT.SER.(84)'!E58</f>
        <v>0</v>
      </c>
    </row>
    <row r="61" spans="1:9" ht="20.100000000000001" customHeight="1" x14ac:dyDescent="0.2">
      <c r="A61" s="196" t="s">
        <v>632</v>
      </c>
      <c r="B61" s="202"/>
      <c r="C61" s="202"/>
      <c r="D61" s="202"/>
      <c r="E61" s="202"/>
      <c r="F61" s="202"/>
      <c r="G61" s="210">
        <f>+'NONMAJOR ENTERPR. CASH FLOW(81)'!F59</f>
        <v>0</v>
      </c>
      <c r="H61" s="210">
        <f>SUM(B61:G61)</f>
        <v>0</v>
      </c>
      <c r="I61" s="210">
        <f>+'ST. OF CASH FLOWS-INT.SER.(84)'!E59</f>
        <v>0</v>
      </c>
    </row>
    <row r="62" spans="1:9" ht="20.100000000000001" customHeight="1" x14ac:dyDescent="0.2">
      <c r="A62" s="196" t="s">
        <v>633</v>
      </c>
      <c r="B62" s="202"/>
      <c r="C62" s="202"/>
      <c r="D62" s="202"/>
      <c r="E62" s="202"/>
      <c r="F62" s="202"/>
      <c r="G62" s="210">
        <f>+'NONMAJOR ENTERPR. CASH FLOW(81)'!F60</f>
        <v>0</v>
      </c>
      <c r="H62" s="210">
        <f>SUM(B62:G62)</f>
        <v>0</v>
      </c>
      <c r="I62" s="210">
        <f>+'ST. OF CASH FLOWS-INT.SER.(84)'!E60</f>
        <v>0</v>
      </c>
    </row>
    <row r="63" spans="1:9" ht="20.100000000000001" customHeight="1" x14ac:dyDescent="0.2">
      <c r="A63" s="196" t="s">
        <v>634</v>
      </c>
      <c r="B63" s="202"/>
      <c r="C63" s="202"/>
      <c r="D63" s="202"/>
      <c r="E63" s="202"/>
      <c r="F63" s="202"/>
      <c r="G63" s="210">
        <f>+'NONMAJOR ENTERPR. CASH FLOW(81)'!F61</f>
        <v>0</v>
      </c>
      <c r="H63" s="210">
        <f>SUM(B63:G63)</f>
        <v>0</v>
      </c>
      <c r="I63" s="210">
        <f>+'ST. OF CASH FLOWS-INT.SER.(84)'!E61</f>
        <v>0</v>
      </c>
    </row>
    <row r="64" spans="1:9" ht="20.100000000000001" customHeight="1" x14ac:dyDescent="0.2">
      <c r="A64" s="196" t="s">
        <v>635</v>
      </c>
      <c r="B64" s="202"/>
      <c r="C64" s="202"/>
      <c r="D64" s="202"/>
      <c r="E64" s="202"/>
      <c r="F64" s="202"/>
      <c r="G64" s="210">
        <f>+'NONMAJOR ENTERPR. CASH FLOW(81)'!F62</f>
        <v>0</v>
      </c>
      <c r="H64" s="210">
        <f>SUM(B64:G64)</f>
        <v>0</v>
      </c>
      <c r="I64" s="210">
        <f>+'ST. OF CASH FLOWS-INT.SER.(84)'!E62</f>
        <v>0</v>
      </c>
    </row>
    <row r="65" spans="1:9" ht="20.100000000000001" customHeight="1" x14ac:dyDescent="0.2">
      <c r="A65" s="196"/>
      <c r="B65" s="218"/>
      <c r="C65" s="218"/>
      <c r="D65" s="218"/>
      <c r="E65" s="218"/>
      <c r="F65" s="218"/>
      <c r="G65" s="218"/>
      <c r="H65" s="218"/>
      <c r="I65" s="218"/>
    </row>
    <row r="66" spans="1:9" ht="20.100000000000001" customHeight="1" x14ac:dyDescent="0.25">
      <c r="A66" s="207" t="s">
        <v>1024</v>
      </c>
      <c r="B66" s="215"/>
      <c r="C66" s="215"/>
      <c r="D66" s="215"/>
      <c r="E66" s="215"/>
      <c r="F66" s="215"/>
      <c r="G66" s="215"/>
      <c r="H66" s="215"/>
      <c r="I66" s="215"/>
    </row>
    <row r="67" spans="1:9" ht="20.100000000000001" customHeight="1" x14ac:dyDescent="0.2">
      <c r="A67" s="196"/>
      <c r="B67" s="196"/>
      <c r="C67" s="196"/>
      <c r="D67" s="196"/>
      <c r="E67" s="196"/>
      <c r="F67" s="196"/>
      <c r="G67" s="196"/>
      <c r="H67" s="196"/>
      <c r="I67" s="196"/>
    </row>
    <row r="68" spans="1:9" ht="20.100000000000001" customHeight="1" x14ac:dyDescent="0.2">
      <c r="A68" s="196"/>
      <c r="B68" s="196"/>
      <c r="C68" s="196"/>
      <c r="D68" s="196"/>
      <c r="E68" s="196"/>
      <c r="F68" s="196"/>
      <c r="G68" s="196"/>
      <c r="H68" s="196"/>
      <c r="I68" s="196"/>
    </row>
    <row r="69" spans="1:9" ht="20.100000000000001" customHeight="1" x14ac:dyDescent="0.2">
      <c r="A69" s="196"/>
      <c r="B69" s="196"/>
      <c r="C69" s="196"/>
      <c r="D69" s="196"/>
      <c r="E69" s="196"/>
      <c r="F69" s="196"/>
      <c r="G69" s="196"/>
      <c r="H69" s="196"/>
      <c r="I69" s="196"/>
    </row>
    <row r="70" spans="1:9" ht="20.100000000000001" customHeight="1" x14ac:dyDescent="0.2">
      <c r="A70" s="196"/>
      <c r="B70" s="196"/>
      <c r="C70" s="196"/>
      <c r="D70" s="196"/>
      <c r="E70" s="196"/>
      <c r="F70" s="196"/>
      <c r="G70" s="196"/>
      <c r="H70" s="196"/>
      <c r="I70" s="196"/>
    </row>
    <row r="71" spans="1:9" ht="15" x14ac:dyDescent="0.2">
      <c r="A71" s="196"/>
      <c r="B71" s="196"/>
      <c r="C71" s="196"/>
      <c r="D71" s="196"/>
      <c r="E71" s="196"/>
      <c r="F71" s="196"/>
      <c r="G71" s="196"/>
      <c r="H71" s="196"/>
      <c r="I71" s="196"/>
    </row>
    <row r="72" spans="1:9" ht="15" x14ac:dyDescent="0.2">
      <c r="A72" s="196"/>
      <c r="B72" s="196"/>
      <c r="C72" s="196"/>
      <c r="D72" s="196"/>
      <c r="E72" s="196"/>
      <c r="F72" s="196"/>
      <c r="G72" s="196"/>
      <c r="H72" s="196"/>
      <c r="I72" s="196"/>
    </row>
    <row r="73" spans="1:9" ht="15" x14ac:dyDescent="0.2">
      <c r="A73" s="196"/>
      <c r="B73" s="196"/>
      <c r="C73" s="196"/>
      <c r="D73" s="196"/>
      <c r="E73" s="196"/>
      <c r="F73" s="196"/>
      <c r="G73" s="196"/>
      <c r="H73" s="196"/>
      <c r="I73" s="196"/>
    </row>
    <row r="74" spans="1:9" ht="15" x14ac:dyDescent="0.2">
      <c r="A74" s="196"/>
      <c r="B74" s="196"/>
      <c r="C74" s="196"/>
      <c r="D74" s="196"/>
      <c r="E74" s="196"/>
      <c r="F74" s="196"/>
      <c r="G74" s="196"/>
      <c r="H74" s="196"/>
      <c r="I74" s="196"/>
    </row>
    <row r="75" spans="1:9" ht="15" x14ac:dyDescent="0.2">
      <c r="A75" s="196"/>
      <c r="B75" s="196"/>
      <c r="C75" s="196"/>
      <c r="D75" s="196"/>
      <c r="E75" s="196"/>
      <c r="F75" s="196"/>
      <c r="G75" s="196"/>
      <c r="H75" s="196"/>
      <c r="I75" s="196"/>
    </row>
  </sheetData>
  <sheetProtection algorithmName="SHA-512" hashValue="ROWg61houQkkLIuW4pBsQWjw09dazQoC/pznXOCWkw1yspx7wynPTj5lf8TWZROzLzolvuG61g99Zj+KBVGIKg==" saltValue="je97G/N+00l6JitA5BbSPA==" spinCount="100000" sheet="1" formatCells="0" formatColumns="0" formatRows="0"/>
  <customSheetViews>
    <customSheetView guid="{FC3B3501-CA52-40D7-B049-0E027A15B235}" fitToPage="1">
      <pane xSplit="1" ySplit="11" topLeftCell="B33" activePane="bottomRight" state="frozen"/>
      <selection pane="bottomRight" activeCell="A40" sqref="A40"/>
      <pageMargins left="0.25" right="0.25" top="0.27" bottom="0.51" header="0.25" footer="0.5"/>
      <printOptions horizontalCentered="1" verticalCentered="1" gridLines="1"/>
      <pageSetup scale="51" orientation="portrait" horizontalDpi="360" verticalDpi="360" r:id="rId1"/>
      <headerFooter alignWithMargins="0"/>
    </customSheetView>
  </customSheetViews>
  <phoneticPr fontId="0" type="noConversion"/>
  <printOptions horizontalCentered="1" verticalCentered="1" gridLines="1"/>
  <pageMargins left="0.25" right="0.25" top="0.27" bottom="0.51" header="0.25" footer="0.5"/>
  <pageSetup scale="47" orientation="portrait" horizontalDpi="360" verticalDpi="360" r:id="rId2"/>
  <headerFooter alignWithMargins="0"/>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A1:J138"/>
  <sheetViews>
    <sheetView zoomScaleNormal="100" workbookViewId="0">
      <pane xSplit="3" ySplit="11" topLeftCell="D12" activePane="bottomRight" state="frozen"/>
      <selection activeCell="A53" sqref="A53:K53"/>
      <selection pane="topRight" activeCell="A53" sqref="A53:K53"/>
      <selection pane="bottomLeft" activeCell="A53" sqref="A53:K53"/>
      <selection pane="bottomRight" activeCell="D15" sqref="D15"/>
    </sheetView>
  </sheetViews>
  <sheetFormatPr defaultColWidth="8.85546875" defaultRowHeight="12.75" x14ac:dyDescent="0.2"/>
  <cols>
    <col min="1" max="1" width="4.7109375" style="194" customWidth="1"/>
    <col min="2" max="2" width="12.7109375" style="194" customWidth="1"/>
    <col min="3" max="3" width="52.7109375" style="194" customWidth="1"/>
    <col min="4" max="7" width="20.7109375" style="194" customWidth="1"/>
    <col min="8" max="8" width="20.85546875" style="194" customWidth="1"/>
    <col min="9" max="16384" width="8.85546875" style="194"/>
  </cols>
  <sheetData>
    <row r="1" spans="1:10" ht="24" customHeight="1" x14ac:dyDescent="0.25">
      <c r="A1"/>
      <c r="B1" s="2"/>
      <c r="C1" s="4" t="str">
        <f>+'COVER PAGE'!A9</f>
        <v>LOCAL GOVERNMENT NAME:</v>
      </c>
      <c r="D1" s="2"/>
      <c r="E1" s="2"/>
      <c r="F1" s="2"/>
      <c r="G1" s="2"/>
    </row>
    <row r="2" spans="1:10" ht="24" customHeight="1" x14ac:dyDescent="0.25">
      <c r="A2"/>
      <c r="B2" s="2"/>
      <c r="C2" s="4" t="s">
        <v>1286</v>
      </c>
      <c r="D2" s="2"/>
      <c r="E2" s="2"/>
      <c r="F2" s="2"/>
      <c r="G2" s="2"/>
    </row>
    <row r="3" spans="1:10" ht="24" customHeight="1" x14ac:dyDescent="0.25">
      <c r="A3"/>
      <c r="B3" s="2"/>
      <c r="C3" s="4" t="s">
        <v>622</v>
      </c>
      <c r="D3" s="2"/>
      <c r="E3" s="2"/>
      <c r="F3" s="2"/>
      <c r="G3" s="2"/>
    </row>
    <row r="4" spans="1:10" ht="24" customHeight="1" x14ac:dyDescent="0.25">
      <c r="A4"/>
      <c r="B4" s="2"/>
      <c r="C4" s="5" t="str">
        <f>+'COVER PAGE'!A30</f>
        <v>FISCAL YEAR ENDING JUNE 30, 2025</v>
      </c>
      <c r="D4" s="2"/>
      <c r="E4" s="2"/>
      <c r="F4" s="2"/>
      <c r="G4" s="2"/>
    </row>
    <row r="5" spans="1:10" ht="14.25" customHeight="1" thickBot="1" x14ac:dyDescent="0.3">
      <c r="C5" s="195"/>
      <c r="G5" s="199"/>
    </row>
    <row r="6" spans="1:10" ht="11.25" hidden="1" customHeight="1" x14ac:dyDescent="0.25">
      <c r="C6" s="195"/>
      <c r="D6" s="214"/>
      <c r="E6" s="209"/>
      <c r="F6" s="209"/>
      <c r="G6" s="209"/>
    </row>
    <row r="7" spans="1:10" ht="24" customHeight="1" thickBot="1" x14ac:dyDescent="0.3">
      <c r="D7" s="792" t="s">
        <v>477</v>
      </c>
      <c r="E7" s="793"/>
      <c r="F7" s="794"/>
      <c r="G7" s="1361" t="s">
        <v>2131</v>
      </c>
      <c r="H7" s="1362"/>
    </row>
    <row r="8" spans="1:10" ht="24" customHeight="1" x14ac:dyDescent="0.25">
      <c r="B8" s="196"/>
      <c r="C8" s="196"/>
      <c r="D8" s="788" t="s">
        <v>478</v>
      </c>
      <c r="E8" s="789" t="s">
        <v>484</v>
      </c>
      <c r="F8" s="783" t="s">
        <v>481</v>
      </c>
      <c r="G8" s="782" t="s">
        <v>2129</v>
      </c>
      <c r="H8" s="783" t="s">
        <v>2143</v>
      </c>
    </row>
    <row r="9" spans="1:10" ht="24" customHeight="1" x14ac:dyDescent="0.25">
      <c r="B9" s="199" t="s">
        <v>123</v>
      </c>
      <c r="C9" s="199"/>
      <c r="D9" s="790" t="s">
        <v>477</v>
      </c>
      <c r="E9" s="199" t="s">
        <v>477</v>
      </c>
      <c r="F9" s="791" t="s">
        <v>477</v>
      </c>
      <c r="G9" s="784" t="s">
        <v>1551</v>
      </c>
      <c r="H9" s="785" t="s">
        <v>884</v>
      </c>
    </row>
    <row r="10" spans="1:10" ht="24" customHeight="1" thickBot="1" x14ac:dyDescent="0.3">
      <c r="B10" s="200" t="s">
        <v>124</v>
      </c>
      <c r="C10" s="200" t="s">
        <v>125</v>
      </c>
      <c r="D10" s="786" t="s">
        <v>479</v>
      </c>
      <c r="E10" s="200" t="s">
        <v>480</v>
      </c>
      <c r="F10" s="787" t="s">
        <v>482</v>
      </c>
      <c r="G10" s="786" t="s">
        <v>2130</v>
      </c>
      <c r="H10" s="787" t="s">
        <v>483</v>
      </c>
    </row>
    <row r="11" spans="1:10" ht="24" customHeight="1" x14ac:dyDescent="0.25">
      <c r="B11" s="228"/>
      <c r="C11" s="8" t="s">
        <v>787</v>
      </c>
      <c r="D11" s="249"/>
      <c r="E11" s="249"/>
      <c r="F11" s="249"/>
      <c r="G11" s="249"/>
      <c r="H11"/>
    </row>
    <row r="12" spans="1:10" ht="24" customHeight="1" x14ac:dyDescent="0.2">
      <c r="B12" s="229">
        <v>101000</v>
      </c>
      <c r="C12" s="196" t="s">
        <v>788</v>
      </c>
      <c r="D12" s="202"/>
      <c r="E12" s="202"/>
      <c r="F12" s="202"/>
      <c r="G12" s="202"/>
      <c r="H12" s="202"/>
    </row>
    <row r="13" spans="1:10" ht="24" customHeight="1" x14ac:dyDescent="0.2">
      <c r="B13" s="229">
        <v>101100</v>
      </c>
      <c r="C13" s="196" t="s">
        <v>625</v>
      </c>
      <c r="D13" s="202"/>
      <c r="E13" s="202"/>
      <c r="F13" s="202"/>
      <c r="G13" s="202"/>
      <c r="H13" s="202"/>
    </row>
    <row r="14" spans="1:10" ht="24" customHeight="1" x14ac:dyDescent="0.2">
      <c r="B14" s="229"/>
      <c r="C14" s="196" t="s">
        <v>623</v>
      </c>
      <c r="D14" s="210"/>
      <c r="E14" s="210"/>
      <c r="F14" s="210"/>
      <c r="G14" s="210"/>
      <c r="H14" s="210"/>
    </row>
    <row r="15" spans="1:10" ht="31.5" customHeight="1" x14ac:dyDescent="0.2">
      <c r="B15" s="251">
        <v>110000</v>
      </c>
      <c r="C15" s="203" t="s">
        <v>889</v>
      </c>
      <c r="D15" s="202"/>
      <c r="E15" s="202"/>
      <c r="F15" s="202"/>
      <c r="G15" s="202"/>
      <c r="H15" s="202"/>
    </row>
    <row r="16" spans="1:10" ht="29.25" customHeight="1" x14ac:dyDescent="0.2">
      <c r="B16" s="229">
        <v>120000</v>
      </c>
      <c r="C16" s="203" t="s">
        <v>464</v>
      </c>
      <c r="D16" s="202"/>
      <c r="E16" s="202"/>
      <c r="F16" s="202"/>
      <c r="G16" s="202"/>
      <c r="H16" s="202"/>
      <c r="J16" s="230"/>
    </row>
    <row r="17" spans="1:10" ht="24" customHeight="1" x14ac:dyDescent="0.2">
      <c r="B17" s="229">
        <v>128000</v>
      </c>
      <c r="C17" s="196" t="s">
        <v>624</v>
      </c>
      <c r="D17" s="202"/>
      <c r="E17" s="202"/>
      <c r="F17" s="202"/>
      <c r="G17" s="202"/>
      <c r="H17" s="202"/>
    </row>
    <row r="18" spans="1:10" ht="24" customHeight="1" x14ac:dyDescent="0.2">
      <c r="B18" s="229">
        <v>130000</v>
      </c>
      <c r="C18" s="196" t="s">
        <v>2140</v>
      </c>
      <c r="D18" s="202"/>
      <c r="E18" s="202"/>
      <c r="F18" s="202"/>
      <c r="G18" s="202"/>
      <c r="H18" s="202"/>
    </row>
    <row r="19" spans="1:10" ht="24" customHeight="1" x14ac:dyDescent="0.2">
      <c r="B19" s="229">
        <v>170000</v>
      </c>
      <c r="C19" s="196" t="s">
        <v>2132</v>
      </c>
      <c r="D19" s="202"/>
      <c r="E19" s="202"/>
      <c r="F19" s="202"/>
      <c r="G19" s="202"/>
      <c r="H19" s="202"/>
      <c r="J19" s="230"/>
    </row>
    <row r="20" spans="1:10" ht="24" customHeight="1" thickBot="1" x14ac:dyDescent="0.25">
      <c r="A20" s="219"/>
      <c r="B20" s="229"/>
      <c r="C20" s="196"/>
      <c r="D20" s="204"/>
      <c r="E20" s="204"/>
      <c r="F20" s="204"/>
      <c r="G20" s="204"/>
      <c r="H20" s="202"/>
    </row>
    <row r="21" spans="1:10" ht="24" customHeight="1" thickBot="1" x14ac:dyDescent="0.3">
      <c r="B21" s="229"/>
      <c r="C21" s="9" t="s">
        <v>796</v>
      </c>
      <c r="D21" s="212">
        <f>SUM(D11:D20)</f>
        <v>0</v>
      </c>
      <c r="E21" s="212">
        <f>SUM(E11:E20)</f>
        <v>0</v>
      </c>
      <c r="F21" s="212">
        <f>SUM(F11:F20)</f>
        <v>0</v>
      </c>
      <c r="G21" s="212">
        <f>SUM(G11:G20)</f>
        <v>0</v>
      </c>
      <c r="H21" s="212">
        <f>SUM(H11:H20)</f>
        <v>0</v>
      </c>
      <c r="J21" s="230"/>
    </row>
    <row r="22" spans="1:10" ht="24" customHeight="1" thickBot="1" x14ac:dyDescent="0.3">
      <c r="B22" s="229"/>
      <c r="C22" s="9"/>
      <c r="D22" s="212"/>
      <c r="E22" s="212"/>
      <c r="F22" s="212"/>
      <c r="G22" s="212"/>
      <c r="H22" s="212"/>
    </row>
    <row r="23" spans="1:10" ht="24" customHeight="1" thickBot="1" x14ac:dyDescent="0.3">
      <c r="B23" s="229">
        <v>190000</v>
      </c>
      <c r="C23" s="242" t="s">
        <v>1353</v>
      </c>
      <c r="D23" s="205"/>
      <c r="E23" s="205"/>
      <c r="F23" s="205"/>
      <c r="G23" s="205"/>
      <c r="H23" s="205"/>
    </row>
    <row r="24" spans="1:10" ht="24" customHeight="1" x14ac:dyDescent="0.2">
      <c r="B24" s="229"/>
      <c r="C24" s="196"/>
      <c r="D24" s="210"/>
      <c r="E24" s="210"/>
      <c r="F24" s="210"/>
      <c r="G24" s="210"/>
      <c r="H24" s="202"/>
    </row>
    <row r="25" spans="1:10" ht="24" customHeight="1" x14ac:dyDescent="0.25">
      <c r="B25" s="229"/>
      <c r="C25" s="8" t="s">
        <v>797</v>
      </c>
      <c r="D25" s="210"/>
      <c r="E25" s="210"/>
      <c r="F25" s="210"/>
      <c r="G25" s="210"/>
      <c r="H25" s="210"/>
    </row>
    <row r="26" spans="1:10" ht="24" customHeight="1" x14ac:dyDescent="0.2">
      <c r="B26" s="229">
        <v>201000</v>
      </c>
      <c r="C26" s="196" t="s">
        <v>523</v>
      </c>
      <c r="D26" s="202"/>
      <c r="E26" s="202"/>
      <c r="F26" s="202"/>
      <c r="G26" s="202"/>
      <c r="H26" s="202"/>
    </row>
    <row r="27" spans="1:10" ht="24" customHeight="1" x14ac:dyDescent="0.2">
      <c r="B27" s="229">
        <v>202000</v>
      </c>
      <c r="C27" s="196" t="s">
        <v>151</v>
      </c>
      <c r="D27" s="202"/>
      <c r="E27" s="202"/>
      <c r="F27" s="202"/>
      <c r="G27" s="202"/>
      <c r="H27" s="202"/>
    </row>
    <row r="28" spans="1:10" ht="24" customHeight="1" x14ac:dyDescent="0.2">
      <c r="B28" s="229">
        <v>203000</v>
      </c>
      <c r="C28" s="196" t="s">
        <v>2138</v>
      </c>
      <c r="D28" s="202"/>
      <c r="E28" s="202"/>
      <c r="F28" s="202"/>
      <c r="G28" s="202"/>
      <c r="H28" s="202"/>
    </row>
    <row r="29" spans="1:10" ht="24" customHeight="1" x14ac:dyDescent="0.2">
      <c r="B29" s="229">
        <v>204000</v>
      </c>
      <c r="C29" s="196" t="s">
        <v>216</v>
      </c>
      <c r="D29" s="202"/>
      <c r="E29" s="202"/>
      <c r="F29" s="202"/>
      <c r="G29" s="202"/>
      <c r="H29" s="202"/>
      <c r="J29" s="230"/>
    </row>
    <row r="30" spans="1:10" ht="24" customHeight="1" x14ac:dyDescent="0.2">
      <c r="B30" s="229">
        <v>211000</v>
      </c>
      <c r="C30" s="196" t="s">
        <v>877</v>
      </c>
      <c r="D30" s="202"/>
      <c r="E30" s="202"/>
      <c r="F30" s="202"/>
      <c r="G30" s="202"/>
      <c r="H30" s="202"/>
    </row>
    <row r="31" spans="1:10" ht="24" customHeight="1" x14ac:dyDescent="0.2">
      <c r="B31" s="229">
        <v>212000</v>
      </c>
      <c r="C31" s="196" t="s">
        <v>885</v>
      </c>
      <c r="D31" s="202"/>
      <c r="E31" s="202"/>
      <c r="F31" s="202"/>
      <c r="G31" s="202"/>
      <c r="H31" s="202"/>
      <c r="J31" s="230"/>
    </row>
    <row r="32" spans="1:10" ht="24" customHeight="1" x14ac:dyDescent="0.2">
      <c r="B32" s="229">
        <v>230000</v>
      </c>
      <c r="C32" s="196" t="s">
        <v>2139</v>
      </c>
      <c r="D32" s="202"/>
      <c r="E32" s="202"/>
      <c r="F32" s="202"/>
      <c r="G32" s="202"/>
      <c r="H32" s="202"/>
    </row>
    <row r="33" spans="2:10" ht="24" customHeight="1" thickBot="1" x14ac:dyDescent="0.25">
      <c r="B33" s="229"/>
      <c r="C33" s="196" t="s">
        <v>2137</v>
      </c>
      <c r="D33" s="204"/>
      <c r="E33" s="204"/>
      <c r="F33" s="204"/>
      <c r="G33" s="204"/>
      <c r="H33" s="202"/>
    </row>
    <row r="34" spans="2:10" ht="24" customHeight="1" thickBot="1" x14ac:dyDescent="0.3">
      <c r="B34" s="229"/>
      <c r="C34" s="9" t="s">
        <v>801</v>
      </c>
      <c r="D34" s="212">
        <f>SUM(D25:D31)</f>
        <v>0</v>
      </c>
      <c r="E34" s="212">
        <f>SUM(E25:E31)</f>
        <v>0</v>
      </c>
      <c r="F34" s="212">
        <f>SUM(F25:F31)</f>
        <v>0</v>
      </c>
      <c r="G34" s="212">
        <f>SUM(G25:G33)</f>
        <v>0</v>
      </c>
      <c r="H34" s="212">
        <f>SUM(H25:H33)</f>
        <v>0</v>
      </c>
      <c r="J34" s="230"/>
    </row>
    <row r="35" spans="2:10" ht="24" customHeight="1" thickBot="1" x14ac:dyDescent="0.3">
      <c r="B35" s="229"/>
      <c r="C35" s="9"/>
      <c r="D35" s="212"/>
      <c r="E35" s="212"/>
      <c r="F35" s="212"/>
      <c r="G35" s="212"/>
      <c r="H35" s="212"/>
    </row>
    <row r="36" spans="2:10" ht="24" customHeight="1" thickBot="1" x14ac:dyDescent="0.3">
      <c r="B36" s="229">
        <v>220000</v>
      </c>
      <c r="C36" s="242" t="s">
        <v>1348</v>
      </c>
      <c r="D36" s="205"/>
      <c r="E36" s="205"/>
      <c r="F36" s="205"/>
      <c r="G36" s="205"/>
      <c r="H36" s="205"/>
    </row>
    <row r="37" spans="2:10" ht="24" customHeight="1" x14ac:dyDescent="0.25">
      <c r="B37" s="229"/>
      <c r="C37" s="455"/>
      <c r="D37" s="210"/>
      <c r="E37" s="210"/>
      <c r="F37" s="210"/>
      <c r="G37" s="210"/>
      <c r="H37" s="210"/>
    </row>
    <row r="38" spans="2:10" ht="24" customHeight="1" x14ac:dyDescent="0.25">
      <c r="B38" s="229"/>
      <c r="C38" s="8" t="s">
        <v>1281</v>
      </c>
      <c r="D38" s="210"/>
      <c r="E38" s="210"/>
      <c r="F38" s="210"/>
      <c r="G38" s="210"/>
      <c r="H38" s="210"/>
    </row>
    <row r="39" spans="2:10" ht="24" customHeight="1" x14ac:dyDescent="0.25">
      <c r="B39" s="229"/>
      <c r="C39" s="201" t="s">
        <v>979</v>
      </c>
      <c r="D39" s="202"/>
      <c r="E39" s="202"/>
      <c r="F39" s="202"/>
      <c r="G39" s="202"/>
      <c r="H39" s="202"/>
    </row>
    <row r="40" spans="2:10" ht="24" customHeight="1" x14ac:dyDescent="0.25">
      <c r="B40" s="229"/>
      <c r="C40" s="201"/>
      <c r="D40" s="202"/>
      <c r="E40" s="202"/>
      <c r="F40" s="202"/>
      <c r="G40" s="202"/>
      <c r="H40" s="202"/>
    </row>
    <row r="41" spans="2:10" ht="24" customHeight="1" x14ac:dyDescent="0.25">
      <c r="B41" s="229"/>
      <c r="C41" s="242"/>
      <c r="D41" s="202"/>
      <c r="E41" s="202"/>
      <c r="F41" s="202"/>
      <c r="G41" s="202"/>
      <c r="H41" s="202"/>
    </row>
    <row r="42" spans="2:10" ht="24" customHeight="1" thickBot="1" x14ac:dyDescent="0.3">
      <c r="B42" s="229"/>
      <c r="C42" s="201" t="s">
        <v>980</v>
      </c>
      <c r="D42" s="210">
        <f>D43-D39-D40-D41</f>
        <v>0</v>
      </c>
      <c r="E42" s="210">
        <f t="shared" ref="E42:H42" si="0">E43-E39-E40-E41</f>
        <v>0</v>
      </c>
      <c r="F42" s="210">
        <f t="shared" si="0"/>
        <v>0</v>
      </c>
      <c r="G42" s="210">
        <f t="shared" si="0"/>
        <v>0</v>
      </c>
      <c r="H42" s="210">
        <f t="shared" si="0"/>
        <v>0</v>
      </c>
      <c r="J42" s="230"/>
    </row>
    <row r="43" spans="2:10" ht="24" customHeight="1" thickBot="1" x14ac:dyDescent="0.3">
      <c r="B43" s="229"/>
      <c r="C43" s="242" t="s">
        <v>2142</v>
      </c>
      <c r="D43" s="213">
        <f>+D21+D23-D34-D36</f>
        <v>0</v>
      </c>
      <c r="E43" s="213">
        <f>+E21+E23-E34-E36</f>
        <v>0</v>
      </c>
      <c r="F43" s="213">
        <f>+F21+F23-F34-F36</f>
        <v>0</v>
      </c>
      <c r="G43" s="213">
        <f t="shared" ref="G43:H43" si="1">+G21+G23-G34-G36</f>
        <v>0</v>
      </c>
      <c r="H43" s="213">
        <f t="shared" si="1"/>
        <v>0</v>
      </c>
    </row>
    <row r="44" spans="2:10" ht="24" customHeight="1" thickTop="1" x14ac:dyDescent="0.2">
      <c r="B44" s="229"/>
      <c r="C44" s="359" t="s">
        <v>1454</v>
      </c>
      <c r="D44" s="366">
        <f>D43-'CHANGE NET POSITION-FIDUC(22)'!D36</f>
        <v>0</v>
      </c>
      <c r="E44" s="366">
        <f>E43-'CHANGE NET POSITION-FIDUC(22)'!E36</f>
        <v>0</v>
      </c>
      <c r="F44" s="366">
        <f>F43-'CHANGE NET POSITION-FIDUC(22)'!F36</f>
        <v>0</v>
      </c>
      <c r="G44" s="366">
        <f>G43-'CHANGE NET POSITION-FIDUC(22)'!G36</f>
        <v>0</v>
      </c>
      <c r="H44" s="366">
        <f>H43-'CHANGE NET POSITION-FIDUC(22)'!H36</f>
        <v>0</v>
      </c>
    </row>
    <row r="45" spans="2:10" ht="24" customHeight="1" x14ac:dyDescent="0.2">
      <c r="B45" s="229"/>
      <c r="C45" s="196"/>
      <c r="D45" s="196"/>
      <c r="E45" s="196"/>
      <c r="F45" s="196"/>
      <c r="G45" s="196"/>
    </row>
    <row r="46" spans="2:10" ht="24" customHeight="1" x14ac:dyDescent="0.25">
      <c r="B46" s="229"/>
      <c r="C46" s="196"/>
      <c r="D46" s="282" t="s">
        <v>1025</v>
      </c>
      <c r="E46" s="196"/>
      <c r="F46" s="196"/>
      <c r="G46" s="196"/>
    </row>
    <row r="47" spans="2:10" ht="24" customHeight="1" x14ac:dyDescent="0.2">
      <c r="B47" s="229"/>
      <c r="C47" s="196"/>
      <c r="D47" s="196"/>
      <c r="E47" s="196"/>
      <c r="F47" s="196"/>
      <c r="G47" s="196"/>
    </row>
    <row r="48" spans="2:10" ht="24" customHeight="1" x14ac:dyDescent="0.2">
      <c r="B48" s="229"/>
      <c r="C48" s="196"/>
      <c r="D48" s="196"/>
      <c r="E48" s="196"/>
      <c r="F48" s="196"/>
      <c r="G48" s="196"/>
    </row>
    <row r="49" spans="2:7" ht="24" customHeight="1" x14ac:dyDescent="0.2">
      <c r="B49" s="229"/>
      <c r="C49" s="196"/>
      <c r="D49" s="196"/>
      <c r="E49" s="196"/>
      <c r="F49" s="196"/>
      <c r="G49" s="196"/>
    </row>
    <row r="50" spans="2:7" ht="24" customHeight="1" x14ac:dyDescent="0.2">
      <c r="B50" s="229"/>
      <c r="C50" s="196"/>
      <c r="D50" s="196"/>
      <c r="E50" s="196"/>
      <c r="F50" s="196"/>
      <c r="G50" s="196"/>
    </row>
    <row r="51" spans="2:7" ht="24" customHeight="1" x14ac:dyDescent="0.2">
      <c r="B51" s="229"/>
      <c r="C51" s="196"/>
      <c r="D51" s="196"/>
      <c r="E51" s="196"/>
      <c r="F51" s="196"/>
      <c r="G51" s="196"/>
    </row>
    <row r="52" spans="2:7" ht="24" customHeight="1" x14ac:dyDescent="0.2">
      <c r="B52" s="229"/>
      <c r="C52" s="196"/>
      <c r="D52" s="196"/>
      <c r="E52" s="196"/>
      <c r="F52" s="196"/>
      <c r="G52" s="196"/>
    </row>
    <row r="53" spans="2:7" ht="15" x14ac:dyDescent="0.2">
      <c r="B53" s="229"/>
      <c r="C53" s="196"/>
      <c r="D53" s="196"/>
      <c r="E53" s="196"/>
      <c r="F53" s="196"/>
      <c r="G53" s="196"/>
    </row>
    <row r="54" spans="2:7" ht="15" x14ac:dyDescent="0.2">
      <c r="B54" s="229"/>
      <c r="C54" s="196"/>
      <c r="D54" s="196"/>
      <c r="E54" s="196"/>
      <c r="F54" s="196"/>
      <c r="G54" s="196"/>
    </row>
    <row r="55" spans="2:7" ht="15" x14ac:dyDescent="0.2">
      <c r="B55" s="229"/>
      <c r="C55" s="196"/>
      <c r="D55" s="196"/>
      <c r="E55" s="196"/>
      <c r="F55" s="196"/>
      <c r="G55" s="196"/>
    </row>
    <row r="56" spans="2:7" ht="15" x14ac:dyDescent="0.2">
      <c r="B56" s="229"/>
      <c r="C56" s="196"/>
      <c r="D56" s="196"/>
      <c r="E56" s="196"/>
      <c r="F56" s="196"/>
      <c r="G56" s="196"/>
    </row>
    <row r="57" spans="2:7" ht="15" x14ac:dyDescent="0.2">
      <c r="B57" s="229"/>
      <c r="C57" s="196"/>
      <c r="D57" s="196"/>
      <c r="E57" s="196"/>
      <c r="F57" s="196"/>
      <c r="G57" s="196"/>
    </row>
    <row r="58" spans="2:7" ht="15" x14ac:dyDescent="0.2">
      <c r="B58" s="229"/>
      <c r="C58" s="196"/>
      <c r="D58" s="196"/>
      <c r="E58" s="196"/>
      <c r="F58" s="196"/>
      <c r="G58" s="196"/>
    </row>
    <row r="59" spans="2:7" ht="15" x14ac:dyDescent="0.2">
      <c r="B59" s="229"/>
      <c r="C59" s="196"/>
      <c r="D59" s="196"/>
      <c r="E59" s="196"/>
      <c r="F59" s="196"/>
      <c r="G59" s="196"/>
    </row>
    <row r="60" spans="2:7" ht="15" x14ac:dyDescent="0.2">
      <c r="B60" s="229"/>
      <c r="C60" s="196"/>
      <c r="D60" s="196"/>
      <c r="E60" s="196"/>
      <c r="F60" s="196"/>
      <c r="G60" s="196"/>
    </row>
    <row r="61" spans="2:7" ht="15" x14ac:dyDescent="0.2">
      <c r="B61" s="229"/>
      <c r="C61" s="196"/>
      <c r="D61" s="196"/>
      <c r="E61" s="196"/>
      <c r="F61" s="196"/>
      <c r="G61" s="196"/>
    </row>
    <row r="62" spans="2:7" ht="15" x14ac:dyDescent="0.2">
      <c r="B62" s="229"/>
      <c r="C62" s="196"/>
      <c r="D62" s="196"/>
      <c r="E62" s="196"/>
      <c r="F62" s="196"/>
      <c r="G62" s="196"/>
    </row>
    <row r="63" spans="2:7" ht="15" x14ac:dyDescent="0.2">
      <c r="B63" s="229"/>
      <c r="C63" s="196"/>
      <c r="D63" s="196"/>
      <c r="E63" s="196"/>
      <c r="F63" s="196"/>
      <c r="G63" s="196"/>
    </row>
    <row r="64" spans="2:7" ht="15" x14ac:dyDescent="0.2">
      <c r="B64" s="229"/>
      <c r="C64" s="196"/>
      <c r="D64" s="196"/>
      <c r="E64" s="196"/>
      <c r="F64" s="196"/>
      <c r="G64" s="196"/>
    </row>
    <row r="65" spans="2:7" ht="15" x14ac:dyDescent="0.2">
      <c r="B65" s="229"/>
      <c r="C65" s="196"/>
      <c r="D65" s="196"/>
      <c r="E65" s="196"/>
      <c r="F65" s="196"/>
      <c r="G65" s="196"/>
    </row>
    <row r="66" spans="2:7" ht="15" x14ac:dyDescent="0.2">
      <c r="B66" s="229"/>
      <c r="C66" s="196"/>
      <c r="D66" s="196"/>
      <c r="E66" s="196"/>
      <c r="F66" s="196"/>
      <c r="G66" s="196"/>
    </row>
    <row r="67" spans="2:7" ht="15" x14ac:dyDescent="0.2">
      <c r="B67" s="229"/>
      <c r="C67" s="196"/>
      <c r="D67" s="196"/>
      <c r="E67" s="196"/>
      <c r="F67" s="196"/>
      <c r="G67" s="196"/>
    </row>
    <row r="68" spans="2:7" ht="15" x14ac:dyDescent="0.2">
      <c r="B68" s="229"/>
      <c r="C68" s="196"/>
      <c r="D68" s="196"/>
      <c r="E68" s="196"/>
      <c r="F68" s="196"/>
      <c r="G68" s="196"/>
    </row>
    <row r="69" spans="2:7" ht="15" x14ac:dyDescent="0.2">
      <c r="B69" s="229"/>
      <c r="C69" s="196"/>
      <c r="D69" s="196"/>
      <c r="E69" s="196"/>
      <c r="F69" s="196"/>
      <c r="G69" s="196"/>
    </row>
    <row r="70" spans="2:7" ht="15" x14ac:dyDescent="0.2">
      <c r="B70" s="229"/>
      <c r="C70" s="196"/>
      <c r="D70" s="196"/>
      <c r="E70" s="196"/>
      <c r="F70" s="196"/>
      <c r="G70" s="196"/>
    </row>
    <row r="71" spans="2:7" ht="15" x14ac:dyDescent="0.2">
      <c r="B71" s="229"/>
      <c r="C71" s="196"/>
      <c r="D71" s="196"/>
      <c r="E71" s="196"/>
      <c r="F71" s="196"/>
      <c r="G71" s="196"/>
    </row>
    <row r="72" spans="2:7" ht="15" x14ac:dyDescent="0.2">
      <c r="B72" s="229"/>
      <c r="C72" s="196"/>
      <c r="D72" s="196"/>
      <c r="E72" s="196"/>
      <c r="F72" s="196"/>
      <c r="G72" s="196"/>
    </row>
    <row r="73" spans="2:7" ht="15" x14ac:dyDescent="0.2">
      <c r="B73" s="229"/>
      <c r="C73" s="196"/>
      <c r="D73" s="196"/>
      <c r="E73" s="196"/>
      <c r="F73" s="196"/>
      <c r="G73" s="196"/>
    </row>
    <row r="74" spans="2:7" ht="15" x14ac:dyDescent="0.2">
      <c r="B74" s="229"/>
      <c r="C74" s="196"/>
      <c r="D74" s="196"/>
      <c r="E74" s="196"/>
      <c r="F74" s="196"/>
      <c r="G74" s="196"/>
    </row>
    <row r="75" spans="2:7" ht="15" x14ac:dyDescent="0.2">
      <c r="B75" s="229"/>
      <c r="C75" s="196"/>
      <c r="D75" s="196"/>
      <c r="E75" s="196"/>
      <c r="F75" s="196"/>
      <c r="G75" s="196"/>
    </row>
    <row r="76" spans="2:7" ht="15" x14ac:dyDescent="0.2">
      <c r="B76" s="229"/>
      <c r="C76" s="196"/>
      <c r="D76" s="196"/>
      <c r="E76" s="196"/>
      <c r="F76" s="196"/>
      <c r="G76" s="196"/>
    </row>
    <row r="77" spans="2:7" ht="15" x14ac:dyDescent="0.2">
      <c r="B77" s="229"/>
      <c r="C77" s="196"/>
      <c r="D77" s="196"/>
      <c r="E77" s="196"/>
      <c r="F77" s="196"/>
      <c r="G77" s="196"/>
    </row>
    <row r="78" spans="2:7" ht="15" x14ac:dyDescent="0.2">
      <c r="B78" s="229"/>
      <c r="C78" s="196"/>
      <c r="D78" s="196"/>
      <c r="E78" s="196"/>
      <c r="F78" s="196"/>
      <c r="G78" s="196"/>
    </row>
    <row r="79" spans="2:7" ht="15" x14ac:dyDescent="0.2">
      <c r="B79" s="229"/>
      <c r="C79" s="196"/>
      <c r="D79" s="196"/>
      <c r="E79" s="196"/>
      <c r="F79" s="196"/>
      <c r="G79" s="196"/>
    </row>
    <row r="80" spans="2:7" ht="15" x14ac:dyDescent="0.2">
      <c r="B80" s="229"/>
      <c r="C80" s="196"/>
      <c r="D80" s="196"/>
      <c r="E80" s="196"/>
      <c r="F80" s="196"/>
      <c r="G80" s="196"/>
    </row>
    <row r="81" spans="2:7" ht="15" x14ac:dyDescent="0.2">
      <c r="B81" s="229"/>
      <c r="C81" s="196"/>
      <c r="D81" s="196"/>
      <c r="E81" s="196"/>
      <c r="F81" s="196"/>
      <c r="G81" s="196"/>
    </row>
    <row r="82" spans="2:7" ht="15" x14ac:dyDescent="0.2">
      <c r="B82" s="229"/>
      <c r="C82" s="196"/>
      <c r="D82" s="196"/>
      <c r="E82" s="196"/>
      <c r="F82" s="196"/>
      <c r="G82" s="196"/>
    </row>
    <row r="83" spans="2:7" ht="15" x14ac:dyDescent="0.2">
      <c r="B83" s="229"/>
      <c r="C83" s="196"/>
      <c r="D83" s="196"/>
      <c r="E83" s="196"/>
      <c r="F83" s="196"/>
      <c r="G83" s="196"/>
    </row>
    <row r="84" spans="2:7" ht="15" x14ac:dyDescent="0.2">
      <c r="B84" s="229"/>
      <c r="C84" s="196"/>
      <c r="D84" s="196"/>
      <c r="E84" s="196"/>
      <c r="F84" s="196"/>
      <c r="G84" s="196"/>
    </row>
    <row r="85" spans="2:7" ht="15" x14ac:dyDescent="0.2">
      <c r="B85" s="229"/>
      <c r="C85" s="196"/>
      <c r="D85" s="196"/>
      <c r="E85" s="196"/>
      <c r="F85" s="196"/>
      <c r="G85" s="196"/>
    </row>
    <row r="86" spans="2:7" ht="15" x14ac:dyDescent="0.2">
      <c r="B86" s="229"/>
      <c r="C86" s="196"/>
      <c r="D86" s="196"/>
      <c r="E86" s="196"/>
      <c r="F86" s="196"/>
      <c r="G86" s="196"/>
    </row>
    <row r="87" spans="2:7" ht="15" x14ac:dyDescent="0.2">
      <c r="B87" s="229"/>
      <c r="C87" s="196"/>
      <c r="D87" s="196"/>
      <c r="E87" s="196"/>
      <c r="F87" s="196"/>
      <c r="G87" s="196"/>
    </row>
    <row r="88" spans="2:7" ht="15" x14ac:dyDescent="0.2">
      <c r="B88" s="229"/>
      <c r="C88" s="196"/>
      <c r="D88" s="196"/>
      <c r="E88" s="196"/>
      <c r="F88" s="196"/>
      <c r="G88" s="196"/>
    </row>
    <row r="89" spans="2:7" ht="15" x14ac:dyDescent="0.2">
      <c r="B89" s="229"/>
      <c r="C89" s="196"/>
      <c r="D89" s="196"/>
      <c r="E89" s="196"/>
      <c r="F89" s="196"/>
      <c r="G89" s="196"/>
    </row>
    <row r="90" spans="2:7" ht="15" x14ac:dyDescent="0.2">
      <c r="B90" s="229"/>
      <c r="C90" s="196"/>
      <c r="D90" s="196"/>
      <c r="E90" s="196"/>
      <c r="F90" s="196"/>
      <c r="G90" s="196"/>
    </row>
    <row r="91" spans="2:7" ht="15" x14ac:dyDescent="0.2">
      <c r="B91" s="229"/>
      <c r="C91" s="196"/>
      <c r="D91" s="196"/>
      <c r="E91" s="196"/>
      <c r="F91" s="196"/>
      <c r="G91" s="196"/>
    </row>
    <row r="92" spans="2:7" ht="15" x14ac:dyDescent="0.2">
      <c r="B92" s="229"/>
      <c r="C92" s="196"/>
      <c r="D92" s="196"/>
      <c r="E92" s="196"/>
      <c r="F92" s="196"/>
      <c r="G92" s="196"/>
    </row>
    <row r="93" spans="2:7" ht="15" x14ac:dyDescent="0.2">
      <c r="B93" s="229"/>
      <c r="C93" s="196"/>
      <c r="D93" s="196"/>
      <c r="E93" s="196"/>
      <c r="F93" s="196"/>
      <c r="G93" s="196"/>
    </row>
    <row r="94" spans="2:7" ht="15" x14ac:dyDescent="0.2">
      <c r="B94" s="229"/>
      <c r="C94" s="196"/>
      <c r="D94" s="196"/>
      <c r="E94" s="196"/>
      <c r="F94" s="196"/>
      <c r="G94" s="196"/>
    </row>
    <row r="95" spans="2:7" ht="15" x14ac:dyDescent="0.2">
      <c r="B95" s="229"/>
      <c r="C95" s="196"/>
      <c r="D95" s="196"/>
      <c r="E95" s="196"/>
      <c r="F95" s="196"/>
      <c r="G95" s="196"/>
    </row>
    <row r="96" spans="2:7" ht="15" x14ac:dyDescent="0.2">
      <c r="B96" s="229"/>
      <c r="C96" s="196"/>
      <c r="D96" s="196"/>
      <c r="E96" s="196"/>
      <c r="F96" s="196"/>
      <c r="G96" s="196"/>
    </row>
    <row r="97" spans="2:7" ht="15" x14ac:dyDescent="0.2">
      <c r="B97" s="229"/>
      <c r="C97" s="196"/>
      <c r="D97" s="196"/>
      <c r="E97" s="196"/>
      <c r="F97" s="196"/>
      <c r="G97" s="196"/>
    </row>
    <row r="98" spans="2:7" ht="15" x14ac:dyDescent="0.2">
      <c r="B98" s="229"/>
      <c r="C98" s="196"/>
      <c r="D98" s="196"/>
      <c r="E98" s="196"/>
      <c r="F98" s="196"/>
      <c r="G98" s="196"/>
    </row>
    <row r="99" spans="2:7" ht="15" x14ac:dyDescent="0.2">
      <c r="B99" s="229"/>
      <c r="C99" s="196"/>
      <c r="D99" s="196"/>
      <c r="E99" s="196"/>
      <c r="F99" s="196"/>
      <c r="G99" s="196"/>
    </row>
    <row r="100" spans="2:7" ht="15" x14ac:dyDescent="0.2">
      <c r="B100" s="229"/>
      <c r="C100" s="196"/>
      <c r="D100" s="196"/>
      <c r="E100" s="196"/>
      <c r="F100" s="196"/>
      <c r="G100" s="196"/>
    </row>
    <row r="101" spans="2:7" ht="15" x14ac:dyDescent="0.2">
      <c r="B101" s="229"/>
      <c r="C101" s="196"/>
      <c r="D101" s="196"/>
      <c r="E101" s="196"/>
      <c r="F101" s="196"/>
      <c r="G101" s="196"/>
    </row>
    <row r="102" spans="2:7" ht="15" x14ac:dyDescent="0.2">
      <c r="B102" s="229"/>
      <c r="C102" s="196"/>
      <c r="D102" s="196"/>
      <c r="E102" s="196"/>
      <c r="F102" s="196"/>
      <c r="G102" s="196"/>
    </row>
    <row r="103" spans="2:7" ht="15" x14ac:dyDescent="0.2">
      <c r="B103" s="229"/>
      <c r="C103" s="196"/>
      <c r="D103" s="196"/>
      <c r="E103" s="196"/>
      <c r="F103" s="196"/>
      <c r="G103" s="196"/>
    </row>
    <row r="104" spans="2:7" ht="15" x14ac:dyDescent="0.2">
      <c r="B104" s="196"/>
      <c r="C104" s="196"/>
      <c r="D104" s="196"/>
      <c r="E104" s="196"/>
      <c r="F104" s="196"/>
      <c r="G104" s="196"/>
    </row>
    <row r="105" spans="2:7" ht="15" x14ac:dyDescent="0.2">
      <c r="B105" s="196"/>
      <c r="C105" s="196"/>
      <c r="D105" s="196"/>
      <c r="E105" s="196"/>
      <c r="F105" s="196"/>
      <c r="G105" s="196"/>
    </row>
    <row r="106" spans="2:7" ht="15" x14ac:dyDescent="0.2">
      <c r="B106" s="196"/>
      <c r="C106" s="196"/>
      <c r="D106" s="196"/>
      <c r="E106" s="196"/>
      <c r="F106" s="196"/>
      <c r="G106" s="196"/>
    </row>
    <row r="107" spans="2:7" ht="15" x14ac:dyDescent="0.2">
      <c r="B107" s="196"/>
      <c r="C107" s="196"/>
      <c r="D107" s="196"/>
      <c r="E107" s="196"/>
      <c r="F107" s="196"/>
      <c r="G107" s="196"/>
    </row>
    <row r="108" spans="2:7" ht="15" x14ac:dyDescent="0.2">
      <c r="B108" s="196"/>
      <c r="C108" s="196"/>
      <c r="D108" s="196"/>
      <c r="E108" s="196"/>
      <c r="F108" s="196"/>
      <c r="G108" s="196"/>
    </row>
    <row r="109" spans="2:7" ht="15" x14ac:dyDescent="0.2">
      <c r="B109" s="196"/>
      <c r="C109" s="196"/>
      <c r="D109" s="196"/>
      <c r="E109" s="196"/>
      <c r="F109" s="196"/>
      <c r="G109" s="196"/>
    </row>
    <row r="110" spans="2:7" ht="15" x14ac:dyDescent="0.2">
      <c r="B110" s="196"/>
      <c r="C110" s="196"/>
      <c r="D110" s="196"/>
      <c r="E110" s="196"/>
      <c r="F110" s="196"/>
      <c r="G110" s="196"/>
    </row>
    <row r="111" spans="2:7" ht="15" x14ac:dyDescent="0.2">
      <c r="B111" s="196"/>
      <c r="C111" s="196"/>
      <c r="D111" s="196"/>
      <c r="E111" s="196"/>
      <c r="F111" s="196"/>
      <c r="G111" s="196"/>
    </row>
    <row r="112" spans="2:7" ht="15" x14ac:dyDescent="0.2">
      <c r="B112" s="196"/>
      <c r="C112" s="196"/>
      <c r="D112" s="196"/>
      <c r="E112" s="196"/>
      <c r="F112" s="196"/>
      <c r="G112" s="196"/>
    </row>
    <row r="113" spans="2:7" ht="15" x14ac:dyDescent="0.2">
      <c r="B113" s="196"/>
      <c r="C113" s="196"/>
      <c r="D113" s="196"/>
      <c r="E113" s="196"/>
      <c r="F113" s="196"/>
      <c r="G113" s="196"/>
    </row>
    <row r="114" spans="2:7" ht="15" x14ac:dyDescent="0.2">
      <c r="B114" s="196"/>
      <c r="C114" s="196"/>
      <c r="D114" s="196"/>
      <c r="E114" s="196"/>
      <c r="F114" s="196"/>
      <c r="G114" s="196"/>
    </row>
    <row r="115" spans="2:7" ht="15" x14ac:dyDescent="0.2">
      <c r="B115" s="196"/>
      <c r="C115" s="196"/>
      <c r="D115" s="196"/>
      <c r="E115" s="196"/>
      <c r="F115" s="196"/>
      <c r="G115" s="196"/>
    </row>
    <row r="116" spans="2:7" ht="15" x14ac:dyDescent="0.2">
      <c r="B116" s="196"/>
      <c r="C116" s="196"/>
      <c r="D116" s="196"/>
      <c r="E116" s="196"/>
      <c r="F116" s="196"/>
      <c r="G116" s="196"/>
    </row>
    <row r="117" spans="2:7" ht="15" x14ac:dyDescent="0.2">
      <c r="B117" s="196"/>
      <c r="C117" s="196"/>
      <c r="D117" s="196"/>
      <c r="E117" s="196"/>
      <c r="F117" s="196"/>
      <c r="G117" s="196"/>
    </row>
    <row r="118" spans="2:7" ht="15" x14ac:dyDescent="0.2">
      <c r="B118" s="196"/>
      <c r="C118" s="196"/>
      <c r="D118" s="196"/>
      <c r="E118" s="196"/>
      <c r="F118" s="196"/>
      <c r="G118" s="196"/>
    </row>
    <row r="119" spans="2:7" ht="15" x14ac:dyDescent="0.2">
      <c r="B119" s="196"/>
      <c r="C119" s="196"/>
      <c r="D119" s="196"/>
      <c r="E119" s="196"/>
      <c r="F119" s="196"/>
      <c r="G119" s="196"/>
    </row>
    <row r="120" spans="2:7" ht="15" x14ac:dyDescent="0.2">
      <c r="B120" s="196"/>
      <c r="C120" s="196"/>
      <c r="D120" s="196"/>
      <c r="E120" s="196"/>
      <c r="F120" s="196"/>
      <c r="G120" s="196"/>
    </row>
    <row r="121" spans="2:7" ht="15" x14ac:dyDescent="0.2">
      <c r="B121" s="196"/>
      <c r="C121" s="196"/>
      <c r="D121" s="196"/>
      <c r="E121" s="196"/>
      <c r="F121" s="196"/>
      <c r="G121" s="196"/>
    </row>
    <row r="122" spans="2:7" ht="15" x14ac:dyDescent="0.2">
      <c r="B122" s="196"/>
      <c r="C122" s="196"/>
      <c r="D122" s="196"/>
      <c r="E122" s="196"/>
      <c r="F122" s="196"/>
      <c r="G122" s="196"/>
    </row>
    <row r="123" spans="2:7" ht="15" x14ac:dyDescent="0.2">
      <c r="B123" s="196"/>
      <c r="C123" s="196"/>
      <c r="D123" s="196"/>
      <c r="E123" s="196"/>
      <c r="F123" s="196"/>
      <c r="G123" s="196"/>
    </row>
    <row r="124" spans="2:7" ht="15" x14ac:dyDescent="0.2">
      <c r="B124" s="196"/>
      <c r="C124" s="196"/>
      <c r="D124" s="196"/>
      <c r="E124" s="196"/>
      <c r="F124" s="196"/>
      <c r="G124" s="196"/>
    </row>
    <row r="125" spans="2:7" ht="15" x14ac:dyDescent="0.2">
      <c r="B125" s="196"/>
      <c r="C125" s="196"/>
      <c r="D125" s="196"/>
      <c r="E125" s="196"/>
      <c r="F125" s="196"/>
      <c r="G125" s="196"/>
    </row>
    <row r="126" spans="2:7" ht="15" x14ac:dyDescent="0.2">
      <c r="B126" s="196"/>
      <c r="C126" s="196"/>
      <c r="D126" s="196"/>
      <c r="E126" s="196"/>
      <c r="F126" s="196"/>
      <c r="G126" s="196"/>
    </row>
    <row r="127" spans="2:7" ht="15" x14ac:dyDescent="0.2">
      <c r="B127" s="196"/>
      <c r="C127" s="196"/>
      <c r="D127" s="196"/>
      <c r="E127" s="196"/>
      <c r="F127" s="196"/>
      <c r="G127" s="196"/>
    </row>
    <row r="128" spans="2:7" ht="15" x14ac:dyDescent="0.2">
      <c r="B128" s="196"/>
      <c r="C128" s="196"/>
      <c r="D128" s="196"/>
      <c r="E128" s="196"/>
      <c r="F128" s="196"/>
      <c r="G128" s="196"/>
    </row>
    <row r="129" spans="2:7" ht="15" x14ac:dyDescent="0.2">
      <c r="B129" s="196"/>
      <c r="C129" s="196"/>
      <c r="D129" s="196"/>
      <c r="E129" s="196"/>
      <c r="F129" s="196"/>
      <c r="G129" s="196"/>
    </row>
    <row r="130" spans="2:7" ht="15" x14ac:dyDescent="0.2">
      <c r="B130" s="196"/>
      <c r="C130" s="196"/>
      <c r="D130" s="196"/>
      <c r="E130" s="196"/>
      <c r="F130" s="196"/>
      <c r="G130" s="196"/>
    </row>
    <row r="131" spans="2:7" ht="15" x14ac:dyDescent="0.2">
      <c r="B131" s="196"/>
      <c r="C131" s="196"/>
      <c r="D131" s="196"/>
      <c r="E131" s="196"/>
      <c r="F131" s="196"/>
      <c r="G131" s="196"/>
    </row>
    <row r="132" spans="2:7" ht="15" x14ac:dyDescent="0.2">
      <c r="B132" s="196"/>
      <c r="C132" s="196"/>
      <c r="D132" s="196"/>
      <c r="E132" s="196"/>
      <c r="F132" s="196"/>
      <c r="G132" s="196"/>
    </row>
    <row r="133" spans="2:7" ht="15" x14ac:dyDescent="0.2">
      <c r="B133" s="196"/>
      <c r="C133" s="196"/>
      <c r="D133" s="196"/>
      <c r="E133" s="196"/>
      <c r="F133" s="196"/>
      <c r="G133" s="196"/>
    </row>
    <row r="134" spans="2:7" ht="15" x14ac:dyDescent="0.2">
      <c r="B134" s="196"/>
      <c r="C134" s="196"/>
      <c r="D134" s="196"/>
      <c r="E134" s="196"/>
      <c r="F134" s="196"/>
      <c r="G134" s="196"/>
    </row>
    <row r="135" spans="2:7" ht="15" x14ac:dyDescent="0.2">
      <c r="B135" s="196"/>
      <c r="C135" s="196"/>
      <c r="D135" s="196"/>
      <c r="E135" s="196"/>
      <c r="F135" s="196"/>
      <c r="G135" s="196"/>
    </row>
    <row r="136" spans="2:7" ht="15" x14ac:dyDescent="0.2">
      <c r="B136" s="196"/>
      <c r="C136" s="196"/>
      <c r="D136" s="196"/>
      <c r="E136" s="196"/>
      <c r="F136" s="196"/>
      <c r="G136" s="196"/>
    </row>
    <row r="137" spans="2:7" ht="15" x14ac:dyDescent="0.2">
      <c r="B137" s="196"/>
      <c r="C137" s="196"/>
      <c r="D137" s="196"/>
      <c r="E137" s="196"/>
      <c r="F137" s="196"/>
      <c r="G137" s="196"/>
    </row>
    <row r="138" spans="2:7" ht="15" x14ac:dyDescent="0.2">
      <c r="B138" s="196"/>
      <c r="C138" s="196"/>
      <c r="D138" s="196"/>
      <c r="E138" s="196"/>
      <c r="F138" s="196"/>
      <c r="G138" s="196"/>
    </row>
  </sheetData>
  <sheetProtection algorithmName="SHA-512" hashValue="BY36hwl90WnsKHoEKAQc88bAdxLc9TII0vhOnQPZDALMoj782G+Ijt0KSmLQC/mB7TAaNjz8X05UMIvk7FOhkQ==" saltValue="nQMGVxwbf8stjmQ/cEXuEQ==" spinCount="100000" sheet="1" formatCells="0" formatColumns="0" formatRows="0"/>
  <customSheetViews>
    <customSheetView guid="{FC3B3501-CA52-40D7-B049-0E027A15B235}" hiddenRows="1">
      <pane xSplit="3" ySplit="11" topLeftCell="D39" activePane="bottomRight" state="frozen"/>
      <selection pane="bottomRight" activeCell="G42" sqref="G42"/>
      <pageMargins left="0.25" right="0.25" top="0.5" bottom="0.5" header="0" footer="0"/>
      <printOptions horizontalCentered="1" verticalCentered="1" gridLines="1"/>
      <pageSetup scale="65" orientation="landscape" horizontalDpi="360" verticalDpi="360" r:id="rId1"/>
      <headerFooter alignWithMargins="0"/>
    </customSheetView>
  </customSheetViews>
  <mergeCells count="1">
    <mergeCell ref="G7:H7"/>
  </mergeCells>
  <phoneticPr fontId="0" type="noConversion"/>
  <printOptions horizontalCentered="1" verticalCentered="1" gridLines="1"/>
  <pageMargins left="0.25" right="0.25" top="0.5" bottom="0.5" header="0" footer="0"/>
  <pageSetup scale="59" orientation="portrait" horizontalDpi="360" verticalDpi="360" r:id="rId2"/>
  <headerFooter alignWithMargins="0"/>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pageSetUpPr fitToPage="1"/>
  </sheetPr>
  <dimension ref="A1:H130"/>
  <sheetViews>
    <sheetView zoomScaleNormal="100" workbookViewId="0">
      <pane xSplit="3" ySplit="11" topLeftCell="D12" activePane="bottomRight" state="frozen"/>
      <selection activeCell="A53" sqref="A53:K53"/>
      <selection pane="topRight" activeCell="A53" sqref="A53:K53"/>
      <selection pane="bottomLeft" activeCell="A53" sqref="A53:K53"/>
      <selection pane="bottomRight" activeCell="D36" sqref="D36"/>
    </sheetView>
  </sheetViews>
  <sheetFormatPr defaultColWidth="8.85546875" defaultRowHeight="12.75" x14ac:dyDescent="0.2"/>
  <cols>
    <col min="1" max="1" width="2.85546875" style="194" customWidth="1"/>
    <col min="2" max="2" width="12.7109375" style="194" customWidth="1"/>
    <col min="3" max="3" width="60.7109375" style="194" customWidth="1"/>
    <col min="4" max="8" width="20.7109375" style="194" customWidth="1"/>
    <col min="9" max="16384" width="8.85546875" style="194"/>
  </cols>
  <sheetData>
    <row r="1" spans="1:8" ht="20.100000000000001" customHeight="1" x14ac:dyDescent="0.25">
      <c r="A1"/>
      <c r="B1" s="2"/>
      <c r="C1" s="4" t="str">
        <f>+'COVER PAGE'!A9</f>
        <v>LOCAL GOVERNMENT NAME:</v>
      </c>
      <c r="D1" s="2"/>
      <c r="E1" s="2"/>
      <c r="F1" s="2"/>
    </row>
    <row r="2" spans="1:8" ht="20.100000000000001" customHeight="1" x14ac:dyDescent="0.25">
      <c r="A2"/>
      <c r="B2" s="2"/>
      <c r="C2" s="4" t="s">
        <v>1287</v>
      </c>
      <c r="D2" s="2"/>
      <c r="E2" s="2"/>
      <c r="F2" s="2"/>
    </row>
    <row r="3" spans="1:8" ht="20.100000000000001" customHeight="1" x14ac:dyDescent="0.25">
      <c r="A3"/>
      <c r="B3" s="2"/>
      <c r="C3" s="4" t="s">
        <v>622</v>
      </c>
      <c r="D3" s="2"/>
      <c r="E3" s="2"/>
      <c r="F3" s="2"/>
    </row>
    <row r="4" spans="1:8" ht="20.100000000000001" customHeight="1" x14ac:dyDescent="0.25">
      <c r="A4"/>
      <c r="B4" s="2"/>
      <c r="C4" s="5" t="str">
        <f>+'COVER PAGE'!A30</f>
        <v>FISCAL YEAR ENDING JUNE 30, 2025</v>
      </c>
      <c r="D4" s="2"/>
      <c r="E4" s="2"/>
      <c r="F4" s="2"/>
    </row>
    <row r="5" spans="1:8" ht="20.100000000000001" customHeight="1" x14ac:dyDescent="0.25">
      <c r="A5"/>
      <c r="B5"/>
      <c r="C5" s="5"/>
      <c r="D5"/>
      <c r="E5"/>
      <c r="F5"/>
    </row>
    <row r="6" spans="1:8" ht="20.100000000000001" customHeight="1" thickBot="1" x14ac:dyDescent="0.3">
      <c r="C6" s="195"/>
      <c r="D6" s="214"/>
      <c r="E6" s="209"/>
      <c r="F6" s="209"/>
    </row>
    <row r="7" spans="1:8" ht="20.100000000000001" customHeight="1" thickBot="1" x14ac:dyDescent="0.3">
      <c r="D7" s="796" t="s">
        <v>477</v>
      </c>
      <c r="E7" s="797"/>
      <c r="F7" s="798"/>
      <c r="G7" s="1363" t="s">
        <v>2131</v>
      </c>
      <c r="H7" s="1364"/>
    </row>
    <row r="8" spans="1:8" ht="20.100000000000001" customHeight="1" x14ac:dyDescent="0.25">
      <c r="B8" s="196"/>
      <c r="C8" s="196"/>
      <c r="D8" s="799" t="s">
        <v>478</v>
      </c>
      <c r="E8" s="800" t="s">
        <v>484</v>
      </c>
      <c r="F8" s="801" t="s">
        <v>481</v>
      </c>
      <c r="G8" s="802" t="s">
        <v>2129</v>
      </c>
      <c r="H8" s="801" t="str">
        <f>'NET POSITION-FIDUCIARY(21)'!H8</f>
        <v xml:space="preserve">Custodial </v>
      </c>
    </row>
    <row r="9" spans="1:8" ht="20.100000000000001" customHeight="1" x14ac:dyDescent="0.25">
      <c r="B9" s="199" t="s">
        <v>123</v>
      </c>
      <c r="C9" s="199"/>
      <c r="D9" s="803" t="s">
        <v>477</v>
      </c>
      <c r="E9" s="9" t="s">
        <v>477</v>
      </c>
      <c r="F9" s="804" t="s">
        <v>477</v>
      </c>
      <c r="G9" s="805" t="s">
        <v>1551</v>
      </c>
      <c r="H9" s="806" t="str">
        <f>'NET POSITION-FIDUCIARY(21)'!H9</f>
        <v>Funds</v>
      </c>
    </row>
    <row r="10" spans="1:8" ht="20.100000000000001" customHeight="1" thickBot="1" x14ac:dyDescent="0.3">
      <c r="B10" s="200" t="s">
        <v>124</v>
      </c>
      <c r="C10" s="200" t="s">
        <v>125</v>
      </c>
      <c r="D10" s="807" t="s">
        <v>479</v>
      </c>
      <c r="E10" s="454" t="s">
        <v>480</v>
      </c>
      <c r="F10" s="808" t="s">
        <v>482</v>
      </c>
      <c r="G10" s="807" t="s">
        <v>2130</v>
      </c>
      <c r="H10" s="808" t="s">
        <v>483</v>
      </c>
    </row>
    <row r="11" spans="1:8" ht="20.100000000000001" customHeight="1" x14ac:dyDescent="0.25">
      <c r="B11" s="228"/>
      <c r="C11" s="8" t="s">
        <v>392</v>
      </c>
      <c r="D11" s="249"/>
      <c r="E11" s="249"/>
      <c r="F11" s="249"/>
      <c r="G11"/>
      <c r="H11"/>
    </row>
    <row r="12" spans="1:8" ht="20.100000000000001" customHeight="1" x14ac:dyDescent="0.2">
      <c r="B12" s="229">
        <v>310000</v>
      </c>
      <c r="C12" s="196" t="s">
        <v>524</v>
      </c>
      <c r="D12" s="202"/>
      <c r="E12" s="202"/>
      <c r="F12" s="202"/>
      <c r="G12" s="202"/>
      <c r="H12" s="202"/>
    </row>
    <row r="13" spans="1:8" ht="20.100000000000001" customHeight="1" x14ac:dyDescent="0.2">
      <c r="B13" s="229">
        <v>310000</v>
      </c>
      <c r="C13" s="196" t="s">
        <v>2133</v>
      </c>
      <c r="D13" s="202"/>
      <c r="E13" s="202"/>
      <c r="F13" s="202"/>
      <c r="G13" s="202"/>
      <c r="H13" s="202"/>
    </row>
    <row r="14" spans="1:8" ht="20.100000000000001" customHeight="1" x14ac:dyDescent="0.2">
      <c r="B14" s="229">
        <v>330000</v>
      </c>
      <c r="C14" s="196" t="s">
        <v>525</v>
      </c>
      <c r="D14" s="202"/>
      <c r="E14" s="202"/>
      <c r="F14" s="202"/>
      <c r="G14" s="202"/>
      <c r="H14" s="202"/>
    </row>
    <row r="15" spans="1:8" ht="20.100000000000001" customHeight="1" x14ac:dyDescent="0.2">
      <c r="B15" s="251">
        <v>360000</v>
      </c>
      <c r="C15" s="203" t="s">
        <v>526</v>
      </c>
      <c r="D15" s="202"/>
      <c r="E15" s="202"/>
      <c r="F15" s="202"/>
      <c r="G15" s="202"/>
      <c r="H15" s="202"/>
    </row>
    <row r="16" spans="1:8" ht="20.100000000000001" customHeight="1" x14ac:dyDescent="0.2">
      <c r="B16" s="229">
        <v>370000</v>
      </c>
      <c r="C16" s="203" t="s">
        <v>527</v>
      </c>
      <c r="D16" s="202"/>
      <c r="E16" s="202"/>
      <c r="F16" s="202"/>
      <c r="G16" s="202"/>
      <c r="H16" s="202"/>
    </row>
    <row r="17" spans="1:8" ht="20.100000000000001" customHeight="1" x14ac:dyDescent="0.2">
      <c r="B17" s="229">
        <v>366000</v>
      </c>
      <c r="C17" s="196" t="s">
        <v>528</v>
      </c>
      <c r="D17" s="202"/>
      <c r="E17" s="202"/>
      <c r="F17" s="202"/>
      <c r="G17" s="202"/>
      <c r="H17" s="202"/>
    </row>
    <row r="18" spans="1:8" ht="20.100000000000001" customHeight="1" x14ac:dyDescent="0.2">
      <c r="B18" s="229">
        <v>366000</v>
      </c>
      <c r="C18" s="196" t="s">
        <v>529</v>
      </c>
      <c r="D18" s="202"/>
      <c r="E18" s="202"/>
      <c r="F18" s="202"/>
      <c r="G18" s="202"/>
      <c r="H18" s="202"/>
    </row>
    <row r="19" spans="1:8" ht="19.5" customHeight="1" thickBot="1" x14ac:dyDescent="0.25">
      <c r="A19" s="219"/>
      <c r="B19" s="229"/>
      <c r="C19" s="6" t="s">
        <v>2141</v>
      </c>
      <c r="D19" s="204"/>
      <c r="E19" s="204"/>
      <c r="F19" s="204"/>
      <c r="G19" s="202"/>
      <c r="H19" s="202"/>
    </row>
    <row r="20" spans="1:8" ht="20.100000000000001" customHeight="1" thickBot="1" x14ac:dyDescent="0.3">
      <c r="B20" s="229"/>
      <c r="C20" s="9" t="s">
        <v>530</v>
      </c>
      <c r="D20" s="212">
        <f>SUM(D11:D19)</f>
        <v>0</v>
      </c>
      <c r="E20" s="212">
        <f>SUM(E11:E19)</f>
        <v>0</v>
      </c>
      <c r="F20" s="212">
        <f>SUM(F11:F19)</f>
        <v>0</v>
      </c>
      <c r="G20" s="212">
        <f t="shared" ref="G20:H20" si="0">SUM(G11:G19)</f>
        <v>0</v>
      </c>
      <c r="H20" s="212">
        <f t="shared" si="0"/>
        <v>0</v>
      </c>
    </row>
    <row r="21" spans="1:8" ht="20.100000000000001" customHeight="1" x14ac:dyDescent="0.2">
      <c r="B21" s="229"/>
      <c r="C21" s="6"/>
      <c r="D21" s="210"/>
      <c r="E21" s="210"/>
      <c r="F21" s="210"/>
      <c r="G21" s="99"/>
      <c r="H21" s="99"/>
    </row>
    <row r="22" spans="1:8" ht="20.100000000000001" customHeight="1" x14ac:dyDescent="0.25">
      <c r="B22" s="229"/>
      <c r="C22" s="8" t="s">
        <v>531</v>
      </c>
      <c r="D22" s="210"/>
      <c r="E22" s="210"/>
      <c r="F22" s="210"/>
      <c r="G22" s="99"/>
      <c r="H22" s="99"/>
    </row>
    <row r="23" spans="1:8" ht="20.100000000000001" customHeight="1" x14ac:dyDescent="0.2">
      <c r="B23" s="229"/>
      <c r="C23" s="196" t="s">
        <v>738</v>
      </c>
      <c r="D23" s="202"/>
      <c r="E23" s="202"/>
      <c r="F23" s="202"/>
      <c r="G23" s="202"/>
      <c r="H23" s="202"/>
    </row>
    <row r="24" spans="1:8" ht="20.100000000000001" customHeight="1" x14ac:dyDescent="0.2">
      <c r="B24" s="229"/>
      <c r="C24" s="196" t="s">
        <v>739</v>
      </c>
      <c r="D24" s="202"/>
      <c r="E24" s="202"/>
      <c r="F24" s="202"/>
      <c r="G24" s="202"/>
      <c r="H24" s="202"/>
    </row>
    <row r="25" spans="1:8" ht="20.100000000000001" customHeight="1" x14ac:dyDescent="0.2">
      <c r="B25" s="229"/>
      <c r="C25" s="196" t="s">
        <v>740</v>
      </c>
      <c r="D25" s="202"/>
      <c r="E25" s="202"/>
      <c r="F25" s="202"/>
      <c r="G25" s="202"/>
      <c r="H25" s="202"/>
    </row>
    <row r="26" spans="1:8" ht="20.100000000000001" customHeight="1" x14ac:dyDescent="0.2">
      <c r="B26" s="229"/>
      <c r="C26" s="196" t="s">
        <v>741</v>
      </c>
      <c r="D26" s="202"/>
      <c r="E26" s="202"/>
      <c r="F26" s="202"/>
      <c r="G26" s="202"/>
      <c r="H26" s="202"/>
    </row>
    <row r="27" spans="1:8" ht="20.100000000000001" customHeight="1" x14ac:dyDescent="0.2">
      <c r="B27" s="229"/>
      <c r="C27" s="196" t="s">
        <v>2134</v>
      </c>
      <c r="D27" s="202"/>
      <c r="E27" s="202"/>
      <c r="F27" s="202"/>
      <c r="G27" s="202"/>
      <c r="H27" s="202"/>
    </row>
    <row r="28" spans="1:8" ht="20.100000000000001" customHeight="1" x14ac:dyDescent="0.2">
      <c r="B28" s="229"/>
      <c r="C28" s="196" t="s">
        <v>2135</v>
      </c>
      <c r="D28" s="202"/>
      <c r="E28" s="202"/>
      <c r="F28" s="202"/>
      <c r="G28" s="202"/>
      <c r="H28" s="202"/>
    </row>
    <row r="29" spans="1:8" ht="20.100000000000001" customHeight="1" thickBot="1" x14ac:dyDescent="0.25">
      <c r="B29" s="229"/>
      <c r="C29" s="196" t="s">
        <v>2136</v>
      </c>
      <c r="D29" s="204"/>
      <c r="E29" s="204"/>
      <c r="F29" s="204"/>
      <c r="G29" s="202"/>
      <c r="H29" s="202"/>
    </row>
    <row r="30" spans="1:8" ht="20.100000000000001" customHeight="1" thickBot="1" x14ac:dyDescent="0.3">
      <c r="B30" s="229"/>
      <c r="C30" s="9" t="s">
        <v>742</v>
      </c>
      <c r="D30" s="212">
        <f>SUM(D22:D29)</f>
        <v>0</v>
      </c>
      <c r="E30" s="212">
        <f>SUM(E22:E29)</f>
        <v>0</v>
      </c>
      <c r="F30" s="212">
        <f>SUM(F22:F29)</f>
        <v>0</v>
      </c>
      <c r="G30" s="212">
        <f>SUM(G22:G29)</f>
        <v>0</v>
      </c>
      <c r="H30" s="212">
        <f>SUM(H22:H29)</f>
        <v>0</v>
      </c>
    </row>
    <row r="31" spans="1:8" ht="20.100000000000001" customHeight="1" x14ac:dyDescent="0.25">
      <c r="B31" s="229"/>
      <c r="C31" s="455"/>
      <c r="D31" s="210"/>
      <c r="E31" s="210"/>
      <c r="F31" s="210"/>
      <c r="G31" s="210"/>
      <c r="H31" s="210"/>
    </row>
    <row r="32" spans="1:8" ht="20.100000000000001" customHeight="1" thickBot="1" x14ac:dyDescent="0.25">
      <c r="B32" s="229"/>
      <c r="C32" s="6" t="s">
        <v>1310</v>
      </c>
      <c r="D32" s="210">
        <f>+D20-D30</f>
        <v>0</v>
      </c>
      <c r="E32" s="210">
        <f>+E20-E30</f>
        <v>0</v>
      </c>
      <c r="F32" s="210">
        <f>+F20-F30</f>
        <v>0</v>
      </c>
      <c r="G32" s="210">
        <f>+G20-G30</f>
        <v>0</v>
      </c>
      <c r="H32" s="210">
        <f>+H20-H30</f>
        <v>0</v>
      </c>
    </row>
    <row r="33" spans="2:8" ht="20.100000000000001" customHeight="1" x14ac:dyDescent="0.2">
      <c r="B33" s="229"/>
      <c r="C33" s="240" t="str">
        <f>+'CHANGE NET POSITION-PROP.(19)'!B46</f>
        <v>Total net position - July 1, 2024 as previously reported</v>
      </c>
      <c r="D33" s="231"/>
      <c r="E33" s="231"/>
      <c r="F33" s="231"/>
      <c r="G33" s="231"/>
      <c r="H33" s="231"/>
    </row>
    <row r="34" spans="2:8" ht="20.100000000000001" customHeight="1" thickBot="1" x14ac:dyDescent="0.25">
      <c r="B34" s="229"/>
      <c r="C34" s="240" t="s">
        <v>3295</v>
      </c>
      <c r="D34" s="202"/>
      <c r="E34" s="202"/>
      <c r="F34" s="202"/>
      <c r="G34" s="202"/>
      <c r="H34" s="202"/>
    </row>
    <row r="35" spans="2:8" ht="20.100000000000001" customHeight="1" thickBot="1" x14ac:dyDescent="0.25">
      <c r="B35" s="229"/>
      <c r="C35" s="240" t="str">
        <f>+'CHANGE NET POSITION-PROP.(19)'!B50</f>
        <v>Fund Balances, July 1, 2024 as adjusted or restated</v>
      </c>
      <c r="D35" s="232">
        <f>+D33+D34</f>
        <v>0</v>
      </c>
      <c r="E35" s="232">
        <f>+E33+E34</f>
        <v>0</v>
      </c>
      <c r="F35" s="232">
        <f>+F33+F34</f>
        <v>0</v>
      </c>
      <c r="G35" s="232">
        <f t="shared" ref="G35:H35" si="1">+G33+G34</f>
        <v>0</v>
      </c>
      <c r="H35" s="232">
        <f t="shared" si="1"/>
        <v>0</v>
      </c>
    </row>
    <row r="36" spans="2:8" ht="20.100000000000001" customHeight="1" thickBot="1" x14ac:dyDescent="0.25">
      <c r="B36" s="229"/>
      <c r="C36" s="196" t="str">
        <f>+'CHANGE NET POSITION-PROP.(19)'!B51</f>
        <v>Total net position - June 30, 2025</v>
      </c>
      <c r="D36" s="213">
        <f>+D32+D35</f>
        <v>0</v>
      </c>
      <c r="E36" s="213">
        <f>+E32+E35</f>
        <v>0</v>
      </c>
      <c r="F36" s="213">
        <f>+F32+F35</f>
        <v>0</v>
      </c>
      <c r="G36" s="213">
        <f t="shared" ref="G36:H36" si="2">+G32+G35</f>
        <v>0</v>
      </c>
      <c r="H36" s="213">
        <f t="shared" si="2"/>
        <v>0</v>
      </c>
    </row>
    <row r="37" spans="2:8" ht="15.75" thickTop="1" x14ac:dyDescent="0.2">
      <c r="B37" s="229"/>
      <c r="C37" s="196"/>
      <c r="D37" s="196"/>
      <c r="E37" s="196"/>
      <c r="F37" s="196"/>
    </row>
    <row r="38" spans="2:8" ht="15.75" x14ac:dyDescent="0.25">
      <c r="B38" s="229"/>
      <c r="C38" s="196"/>
      <c r="D38" s="282"/>
      <c r="E38" s="196"/>
      <c r="F38" s="196"/>
    </row>
    <row r="39" spans="2:8" ht="15" x14ac:dyDescent="0.2">
      <c r="B39" s="229"/>
      <c r="C39" s="196"/>
      <c r="D39" s="196"/>
      <c r="E39" s="196"/>
      <c r="F39" s="196"/>
    </row>
    <row r="40" spans="2:8" ht="15" x14ac:dyDescent="0.2">
      <c r="B40" s="229"/>
      <c r="C40" s="196"/>
      <c r="D40" s="196"/>
      <c r="E40" s="196"/>
      <c r="F40" s="196"/>
    </row>
    <row r="41" spans="2:8" ht="15" x14ac:dyDescent="0.2">
      <c r="B41" s="229"/>
      <c r="C41" s="196"/>
      <c r="D41" s="196"/>
      <c r="E41" s="196"/>
      <c r="F41" s="196"/>
    </row>
    <row r="42" spans="2:8" ht="15" x14ac:dyDescent="0.2">
      <c r="B42" s="229"/>
      <c r="C42" s="196"/>
      <c r="D42" s="196"/>
      <c r="E42" s="196"/>
      <c r="F42" s="196"/>
    </row>
    <row r="43" spans="2:8" ht="15" x14ac:dyDescent="0.2">
      <c r="B43" s="229"/>
      <c r="C43" s="196"/>
      <c r="D43" s="196"/>
      <c r="E43" s="196"/>
      <c r="F43" s="196"/>
    </row>
    <row r="44" spans="2:8" ht="15" x14ac:dyDescent="0.2">
      <c r="B44" s="229"/>
      <c r="C44" s="196"/>
      <c r="D44" s="196"/>
      <c r="E44" s="196"/>
      <c r="F44" s="196"/>
    </row>
    <row r="45" spans="2:8" ht="15" x14ac:dyDescent="0.2">
      <c r="B45" s="229"/>
      <c r="C45" s="196"/>
      <c r="D45" s="196"/>
      <c r="E45" s="196"/>
      <c r="F45" s="196"/>
    </row>
    <row r="46" spans="2:8" ht="15" x14ac:dyDescent="0.2">
      <c r="B46" s="229"/>
      <c r="C46" s="196"/>
      <c r="D46" s="196"/>
      <c r="E46" s="196"/>
      <c r="F46" s="196"/>
    </row>
    <row r="47" spans="2:8" ht="15" x14ac:dyDescent="0.2">
      <c r="B47" s="229"/>
      <c r="C47" s="196"/>
      <c r="D47" s="196"/>
      <c r="E47" s="196"/>
      <c r="F47" s="196"/>
    </row>
    <row r="48" spans="2:8" ht="15" x14ac:dyDescent="0.2">
      <c r="B48" s="229"/>
      <c r="C48" s="196"/>
      <c r="D48" s="196"/>
      <c r="E48" s="196"/>
      <c r="F48" s="196"/>
    </row>
    <row r="49" spans="2:6" ht="15" x14ac:dyDescent="0.2">
      <c r="B49" s="229"/>
      <c r="C49" s="196"/>
      <c r="D49" s="196"/>
      <c r="E49" s="196"/>
      <c r="F49" s="196"/>
    </row>
    <row r="50" spans="2:6" ht="15" x14ac:dyDescent="0.2">
      <c r="B50" s="229"/>
      <c r="C50" s="196"/>
      <c r="D50" s="196"/>
      <c r="E50" s="196"/>
      <c r="F50" s="196"/>
    </row>
    <row r="51" spans="2:6" ht="15" x14ac:dyDescent="0.2">
      <c r="B51" s="229"/>
      <c r="C51" s="196"/>
      <c r="D51" s="196"/>
      <c r="E51" s="196"/>
      <c r="F51" s="196"/>
    </row>
    <row r="52" spans="2:6" ht="15" x14ac:dyDescent="0.2">
      <c r="B52" s="229"/>
      <c r="C52" s="196"/>
      <c r="D52" s="196"/>
      <c r="E52" s="196"/>
      <c r="F52" s="196"/>
    </row>
    <row r="53" spans="2:6" ht="15" x14ac:dyDescent="0.2">
      <c r="B53" s="229"/>
      <c r="C53" s="196"/>
      <c r="D53" s="196"/>
      <c r="E53" s="196"/>
      <c r="F53" s="196"/>
    </row>
    <row r="54" spans="2:6" ht="15" x14ac:dyDescent="0.2">
      <c r="B54" s="229"/>
      <c r="C54" s="196"/>
      <c r="D54" s="196"/>
      <c r="E54" s="196"/>
      <c r="F54" s="196"/>
    </row>
    <row r="55" spans="2:6" ht="15" x14ac:dyDescent="0.2">
      <c r="B55" s="229"/>
      <c r="C55" s="196"/>
      <c r="D55" s="196"/>
      <c r="E55" s="196"/>
      <c r="F55" s="196"/>
    </row>
    <row r="56" spans="2:6" ht="15" x14ac:dyDescent="0.2">
      <c r="B56" s="229"/>
      <c r="C56" s="196"/>
      <c r="D56" s="196"/>
      <c r="E56" s="196"/>
      <c r="F56" s="196"/>
    </row>
    <row r="57" spans="2:6" ht="15" x14ac:dyDescent="0.2">
      <c r="B57" s="229"/>
      <c r="C57" s="196"/>
      <c r="D57" s="196"/>
      <c r="E57" s="196"/>
      <c r="F57" s="196"/>
    </row>
    <row r="58" spans="2:6" ht="15" x14ac:dyDescent="0.2">
      <c r="B58" s="229"/>
      <c r="C58" s="196"/>
      <c r="D58" s="196"/>
      <c r="E58" s="196"/>
      <c r="F58" s="196"/>
    </row>
    <row r="59" spans="2:6" ht="15" x14ac:dyDescent="0.2">
      <c r="B59" s="229"/>
      <c r="C59" s="196"/>
      <c r="D59" s="196"/>
      <c r="E59" s="196"/>
      <c r="F59" s="196"/>
    </row>
    <row r="60" spans="2:6" ht="15" x14ac:dyDescent="0.2">
      <c r="B60" s="229"/>
      <c r="C60" s="196"/>
      <c r="D60" s="196"/>
      <c r="E60" s="196"/>
      <c r="F60" s="196"/>
    </row>
    <row r="61" spans="2:6" ht="15" x14ac:dyDescent="0.2">
      <c r="B61" s="229"/>
      <c r="C61" s="196"/>
      <c r="D61" s="196"/>
      <c r="E61" s="196"/>
      <c r="F61" s="196"/>
    </row>
    <row r="62" spans="2:6" ht="15" x14ac:dyDescent="0.2">
      <c r="B62" s="229"/>
      <c r="C62" s="196"/>
      <c r="D62" s="196"/>
      <c r="E62" s="196"/>
      <c r="F62" s="196"/>
    </row>
    <row r="63" spans="2:6" ht="15" x14ac:dyDescent="0.2">
      <c r="B63" s="229"/>
      <c r="C63" s="196"/>
      <c r="D63" s="196"/>
      <c r="E63" s="196"/>
      <c r="F63" s="196"/>
    </row>
    <row r="64" spans="2:6" ht="15" x14ac:dyDescent="0.2">
      <c r="B64" s="229"/>
      <c r="C64" s="196"/>
      <c r="D64" s="196"/>
      <c r="E64" s="196"/>
      <c r="F64" s="196"/>
    </row>
    <row r="65" spans="2:6" ht="15" x14ac:dyDescent="0.2">
      <c r="B65" s="229"/>
      <c r="C65" s="196"/>
      <c r="D65" s="196"/>
      <c r="E65" s="196"/>
      <c r="F65" s="196"/>
    </row>
    <row r="66" spans="2:6" ht="15" x14ac:dyDescent="0.2">
      <c r="B66" s="229"/>
      <c r="C66" s="196"/>
      <c r="D66" s="196"/>
      <c r="E66" s="196"/>
      <c r="F66" s="196"/>
    </row>
    <row r="67" spans="2:6" ht="15" x14ac:dyDescent="0.2">
      <c r="B67" s="229"/>
      <c r="C67" s="196"/>
      <c r="D67" s="196"/>
      <c r="E67" s="196"/>
      <c r="F67" s="196"/>
    </row>
    <row r="68" spans="2:6" ht="15" x14ac:dyDescent="0.2">
      <c r="B68" s="229"/>
      <c r="C68" s="196"/>
      <c r="D68" s="196"/>
      <c r="E68" s="196"/>
      <c r="F68" s="196"/>
    </row>
    <row r="69" spans="2:6" ht="15" x14ac:dyDescent="0.2">
      <c r="B69" s="229"/>
      <c r="C69" s="196"/>
      <c r="D69" s="196"/>
      <c r="E69" s="196"/>
      <c r="F69" s="196"/>
    </row>
    <row r="70" spans="2:6" ht="15" x14ac:dyDescent="0.2">
      <c r="B70" s="229"/>
      <c r="C70" s="196"/>
      <c r="D70" s="196"/>
      <c r="E70" s="196"/>
      <c r="F70" s="196"/>
    </row>
    <row r="71" spans="2:6" ht="15" x14ac:dyDescent="0.2">
      <c r="B71" s="229"/>
      <c r="C71" s="196"/>
      <c r="D71" s="196"/>
      <c r="E71" s="196"/>
      <c r="F71" s="196"/>
    </row>
    <row r="72" spans="2:6" ht="15" x14ac:dyDescent="0.2">
      <c r="B72" s="229"/>
      <c r="C72" s="196"/>
      <c r="D72" s="196"/>
      <c r="E72" s="196"/>
      <c r="F72" s="196"/>
    </row>
    <row r="73" spans="2:6" ht="15" x14ac:dyDescent="0.2">
      <c r="B73" s="229"/>
      <c r="C73" s="196"/>
      <c r="D73" s="196"/>
      <c r="E73" s="196"/>
      <c r="F73" s="196"/>
    </row>
    <row r="74" spans="2:6" ht="15" x14ac:dyDescent="0.2">
      <c r="B74" s="229"/>
      <c r="C74" s="196"/>
      <c r="D74" s="196"/>
      <c r="E74" s="196"/>
      <c r="F74" s="196"/>
    </row>
    <row r="75" spans="2:6" ht="15" x14ac:dyDescent="0.2">
      <c r="B75" s="229"/>
      <c r="C75" s="196"/>
      <c r="D75" s="196"/>
      <c r="E75" s="196"/>
      <c r="F75" s="196"/>
    </row>
    <row r="76" spans="2:6" ht="15" x14ac:dyDescent="0.2">
      <c r="B76" s="229"/>
      <c r="C76" s="196"/>
      <c r="D76" s="196"/>
      <c r="E76" s="196"/>
      <c r="F76" s="196"/>
    </row>
    <row r="77" spans="2:6" ht="15" x14ac:dyDescent="0.2">
      <c r="B77" s="229"/>
      <c r="C77" s="196"/>
      <c r="D77" s="196"/>
      <c r="E77" s="196"/>
      <c r="F77" s="196"/>
    </row>
    <row r="78" spans="2:6" ht="15" x14ac:dyDescent="0.2">
      <c r="B78" s="229"/>
      <c r="C78" s="196"/>
      <c r="D78" s="196"/>
      <c r="E78" s="196"/>
      <c r="F78" s="196"/>
    </row>
    <row r="79" spans="2:6" ht="15" x14ac:dyDescent="0.2">
      <c r="B79" s="229"/>
      <c r="C79" s="196"/>
      <c r="D79" s="196"/>
      <c r="E79" s="196"/>
      <c r="F79" s="196"/>
    </row>
    <row r="80" spans="2:6" ht="15" x14ac:dyDescent="0.2">
      <c r="B80" s="229"/>
      <c r="C80" s="196"/>
      <c r="D80" s="196"/>
      <c r="E80" s="196"/>
      <c r="F80" s="196"/>
    </row>
    <row r="81" spans="2:6" ht="15" x14ac:dyDescent="0.2">
      <c r="B81" s="229"/>
      <c r="C81" s="196"/>
      <c r="D81" s="196"/>
      <c r="E81" s="196"/>
      <c r="F81" s="196"/>
    </row>
    <row r="82" spans="2:6" ht="15" x14ac:dyDescent="0.2">
      <c r="B82" s="229"/>
      <c r="C82" s="196"/>
      <c r="D82" s="196"/>
      <c r="E82" s="196"/>
      <c r="F82" s="196"/>
    </row>
    <row r="83" spans="2:6" ht="15" x14ac:dyDescent="0.2">
      <c r="B83" s="229"/>
      <c r="C83" s="196"/>
      <c r="D83" s="196"/>
      <c r="E83" s="196"/>
      <c r="F83" s="196"/>
    </row>
    <row r="84" spans="2:6" ht="15" x14ac:dyDescent="0.2">
      <c r="B84" s="229"/>
      <c r="C84" s="196"/>
      <c r="D84" s="196"/>
      <c r="E84" s="196"/>
      <c r="F84" s="196"/>
    </row>
    <row r="85" spans="2:6" ht="15" x14ac:dyDescent="0.2">
      <c r="B85" s="229"/>
      <c r="C85" s="196"/>
      <c r="D85" s="196"/>
      <c r="E85" s="196"/>
      <c r="F85" s="196"/>
    </row>
    <row r="86" spans="2:6" ht="15" x14ac:dyDescent="0.2">
      <c r="B86" s="229"/>
      <c r="C86" s="196"/>
      <c r="D86" s="196"/>
      <c r="E86" s="196"/>
      <c r="F86" s="196"/>
    </row>
    <row r="87" spans="2:6" ht="15" x14ac:dyDescent="0.2">
      <c r="B87" s="229"/>
      <c r="C87" s="196"/>
      <c r="D87" s="196"/>
      <c r="E87" s="196"/>
      <c r="F87" s="196"/>
    </row>
    <row r="88" spans="2:6" ht="15" x14ac:dyDescent="0.2">
      <c r="B88" s="229"/>
      <c r="C88" s="196"/>
      <c r="D88" s="196"/>
      <c r="E88" s="196"/>
      <c r="F88" s="196"/>
    </row>
    <row r="89" spans="2:6" ht="15" x14ac:dyDescent="0.2">
      <c r="B89" s="229"/>
      <c r="C89" s="196"/>
      <c r="D89" s="196"/>
      <c r="E89" s="196"/>
      <c r="F89" s="196"/>
    </row>
    <row r="90" spans="2:6" ht="15" x14ac:dyDescent="0.2">
      <c r="B90" s="229"/>
      <c r="C90" s="196"/>
      <c r="D90" s="196"/>
      <c r="E90" s="196"/>
      <c r="F90" s="196"/>
    </row>
    <row r="91" spans="2:6" ht="15" x14ac:dyDescent="0.2">
      <c r="B91" s="229"/>
      <c r="C91" s="196"/>
      <c r="D91" s="196"/>
      <c r="E91" s="196"/>
      <c r="F91" s="196"/>
    </row>
    <row r="92" spans="2:6" ht="15" x14ac:dyDescent="0.2">
      <c r="B92" s="229"/>
      <c r="C92" s="196"/>
      <c r="D92" s="196"/>
      <c r="E92" s="196"/>
      <c r="F92" s="196"/>
    </row>
    <row r="93" spans="2:6" ht="15" x14ac:dyDescent="0.2">
      <c r="B93" s="229"/>
      <c r="C93" s="196"/>
      <c r="D93" s="196"/>
      <c r="E93" s="196"/>
      <c r="F93" s="196"/>
    </row>
    <row r="94" spans="2:6" ht="15" x14ac:dyDescent="0.2">
      <c r="B94" s="229"/>
      <c r="C94" s="196"/>
      <c r="D94" s="196"/>
      <c r="E94" s="196"/>
      <c r="F94" s="196"/>
    </row>
    <row r="95" spans="2:6" ht="15" x14ac:dyDescent="0.2">
      <c r="B95" s="229"/>
      <c r="C95" s="196"/>
      <c r="D95" s="196"/>
      <c r="E95" s="196"/>
      <c r="F95" s="196"/>
    </row>
    <row r="96" spans="2:6" ht="15" x14ac:dyDescent="0.2">
      <c r="B96" s="196"/>
      <c r="C96" s="196"/>
      <c r="D96" s="196"/>
      <c r="E96" s="196"/>
      <c r="F96" s="196"/>
    </row>
    <row r="97" spans="2:6" ht="15" x14ac:dyDescent="0.2">
      <c r="B97" s="196"/>
      <c r="C97" s="196"/>
      <c r="D97" s="196"/>
      <c r="E97" s="196"/>
      <c r="F97" s="196"/>
    </row>
    <row r="98" spans="2:6" ht="15" x14ac:dyDescent="0.2">
      <c r="B98" s="196"/>
      <c r="C98" s="196"/>
      <c r="D98" s="196"/>
      <c r="E98" s="196"/>
      <c r="F98" s="196"/>
    </row>
    <row r="99" spans="2:6" ht="15" x14ac:dyDescent="0.2">
      <c r="B99" s="196"/>
      <c r="C99" s="196"/>
      <c r="D99" s="196"/>
      <c r="E99" s="196"/>
      <c r="F99" s="196"/>
    </row>
    <row r="100" spans="2:6" ht="15" x14ac:dyDescent="0.2">
      <c r="B100" s="196"/>
      <c r="C100" s="196"/>
      <c r="D100" s="196"/>
      <c r="E100" s="196"/>
      <c r="F100" s="196"/>
    </row>
    <row r="101" spans="2:6" ht="15" x14ac:dyDescent="0.2">
      <c r="B101" s="196"/>
      <c r="C101" s="196"/>
      <c r="D101" s="196"/>
      <c r="E101" s="196"/>
      <c r="F101" s="196"/>
    </row>
    <row r="102" spans="2:6" ht="15" x14ac:dyDescent="0.2">
      <c r="B102" s="196"/>
      <c r="C102" s="196"/>
      <c r="D102" s="196"/>
      <c r="E102" s="196"/>
      <c r="F102" s="196"/>
    </row>
    <row r="103" spans="2:6" ht="15" x14ac:dyDescent="0.2">
      <c r="B103" s="196"/>
      <c r="C103" s="196"/>
      <c r="D103" s="196"/>
      <c r="E103" s="196"/>
      <c r="F103" s="196"/>
    </row>
    <row r="104" spans="2:6" ht="15" x14ac:dyDescent="0.2">
      <c r="B104" s="196"/>
      <c r="C104" s="196"/>
      <c r="D104" s="196"/>
      <c r="E104" s="196"/>
      <c r="F104" s="196"/>
    </row>
    <row r="105" spans="2:6" ht="15" x14ac:dyDescent="0.2">
      <c r="B105" s="196"/>
      <c r="C105" s="196"/>
      <c r="D105" s="196"/>
      <c r="E105" s="196"/>
      <c r="F105" s="196"/>
    </row>
    <row r="106" spans="2:6" ht="15" x14ac:dyDescent="0.2">
      <c r="B106" s="196"/>
      <c r="C106" s="196"/>
      <c r="D106" s="196"/>
      <c r="E106" s="196"/>
      <c r="F106" s="196"/>
    </row>
    <row r="107" spans="2:6" ht="15" x14ac:dyDescent="0.2">
      <c r="B107" s="196"/>
      <c r="C107" s="196"/>
      <c r="D107" s="196"/>
      <c r="E107" s="196"/>
      <c r="F107" s="196"/>
    </row>
    <row r="108" spans="2:6" ht="15" x14ac:dyDescent="0.2">
      <c r="B108" s="196"/>
      <c r="C108" s="196"/>
      <c r="D108" s="196"/>
      <c r="E108" s="196"/>
      <c r="F108" s="196"/>
    </row>
    <row r="109" spans="2:6" ht="15" x14ac:dyDescent="0.2">
      <c r="B109" s="196"/>
      <c r="C109" s="196"/>
      <c r="D109" s="196"/>
      <c r="E109" s="196"/>
      <c r="F109" s="196"/>
    </row>
    <row r="110" spans="2:6" ht="15" x14ac:dyDescent="0.2">
      <c r="B110" s="196"/>
      <c r="C110" s="196"/>
      <c r="D110" s="196"/>
      <c r="E110" s="196"/>
      <c r="F110" s="196"/>
    </row>
    <row r="111" spans="2:6" ht="15" x14ac:dyDescent="0.2">
      <c r="B111" s="196"/>
      <c r="C111" s="196"/>
      <c r="D111" s="196"/>
      <c r="E111" s="196"/>
      <c r="F111" s="196"/>
    </row>
    <row r="112" spans="2:6" ht="15" x14ac:dyDescent="0.2">
      <c r="B112" s="196"/>
      <c r="C112" s="196"/>
      <c r="D112" s="196"/>
      <c r="E112" s="196"/>
      <c r="F112" s="196"/>
    </row>
    <row r="113" spans="2:6" ht="15" x14ac:dyDescent="0.2">
      <c r="B113" s="196"/>
      <c r="C113" s="196"/>
      <c r="D113" s="196"/>
      <c r="E113" s="196"/>
      <c r="F113" s="196"/>
    </row>
    <row r="114" spans="2:6" ht="15" x14ac:dyDescent="0.2">
      <c r="B114" s="196"/>
      <c r="C114" s="196"/>
      <c r="D114" s="196"/>
      <c r="E114" s="196"/>
      <c r="F114" s="196"/>
    </row>
    <row r="115" spans="2:6" ht="15" x14ac:dyDescent="0.2">
      <c r="B115" s="196"/>
      <c r="C115" s="196"/>
      <c r="D115" s="196"/>
      <c r="E115" s="196"/>
      <c r="F115" s="196"/>
    </row>
    <row r="116" spans="2:6" ht="15" x14ac:dyDescent="0.2">
      <c r="B116" s="196"/>
      <c r="C116" s="196"/>
      <c r="D116" s="196"/>
      <c r="E116" s="196"/>
      <c r="F116" s="196"/>
    </row>
    <row r="117" spans="2:6" ht="15" x14ac:dyDescent="0.2">
      <c r="B117" s="196"/>
      <c r="C117" s="196"/>
      <c r="D117" s="196"/>
      <c r="E117" s="196"/>
      <c r="F117" s="196"/>
    </row>
    <row r="118" spans="2:6" ht="15" x14ac:dyDescent="0.2">
      <c r="B118" s="196"/>
      <c r="C118" s="196"/>
      <c r="D118" s="196"/>
      <c r="E118" s="196"/>
      <c r="F118" s="196"/>
    </row>
    <row r="119" spans="2:6" ht="15" x14ac:dyDescent="0.2">
      <c r="B119" s="196"/>
      <c r="C119" s="196"/>
      <c r="D119" s="196"/>
      <c r="E119" s="196"/>
      <c r="F119" s="196"/>
    </row>
    <row r="120" spans="2:6" ht="15" x14ac:dyDescent="0.2">
      <c r="B120" s="196"/>
      <c r="C120" s="196"/>
      <c r="D120" s="196"/>
      <c r="E120" s="196"/>
      <c r="F120" s="196"/>
    </row>
    <row r="121" spans="2:6" ht="15" x14ac:dyDescent="0.2">
      <c r="B121" s="196"/>
      <c r="C121" s="196"/>
      <c r="D121" s="196"/>
      <c r="E121" s="196"/>
      <c r="F121" s="196"/>
    </row>
    <row r="122" spans="2:6" ht="15" x14ac:dyDescent="0.2">
      <c r="B122" s="196"/>
      <c r="C122" s="196"/>
      <c r="D122" s="196"/>
      <c r="E122" s="196"/>
      <c r="F122" s="196"/>
    </row>
    <row r="123" spans="2:6" ht="15" x14ac:dyDescent="0.2">
      <c r="B123" s="196"/>
      <c r="C123" s="196"/>
      <c r="D123" s="196"/>
      <c r="E123" s="196"/>
      <c r="F123" s="196"/>
    </row>
    <row r="124" spans="2:6" ht="15" x14ac:dyDescent="0.2">
      <c r="B124" s="196"/>
      <c r="C124" s="196"/>
      <c r="D124" s="196"/>
      <c r="E124" s="196"/>
      <c r="F124" s="196"/>
    </row>
    <row r="125" spans="2:6" ht="15" x14ac:dyDescent="0.2">
      <c r="B125" s="196"/>
      <c r="C125" s="196"/>
      <c r="D125" s="196"/>
      <c r="E125" s="196"/>
      <c r="F125" s="196"/>
    </row>
    <row r="126" spans="2:6" ht="15" x14ac:dyDescent="0.2">
      <c r="B126" s="196"/>
      <c r="C126" s="196"/>
      <c r="D126" s="196"/>
      <c r="E126" s="196"/>
      <c r="F126" s="196"/>
    </row>
    <row r="127" spans="2:6" ht="15" x14ac:dyDescent="0.2">
      <c r="B127" s="196"/>
      <c r="C127" s="196"/>
      <c r="D127" s="196"/>
      <c r="E127" s="196"/>
      <c r="F127" s="196"/>
    </row>
    <row r="128" spans="2:6" ht="15" x14ac:dyDescent="0.2">
      <c r="B128" s="196"/>
      <c r="C128" s="196"/>
      <c r="D128" s="196"/>
      <c r="E128" s="196"/>
      <c r="F128" s="196"/>
    </row>
    <row r="129" spans="2:6" ht="15" x14ac:dyDescent="0.2">
      <c r="B129" s="196"/>
      <c r="C129" s="196"/>
      <c r="D129" s="196"/>
      <c r="E129" s="196"/>
      <c r="F129" s="196"/>
    </row>
    <row r="130" spans="2:6" ht="15" x14ac:dyDescent="0.2">
      <c r="B130" s="196"/>
      <c r="C130" s="196"/>
      <c r="D130" s="196"/>
      <c r="E130" s="196"/>
      <c r="F130" s="196"/>
    </row>
  </sheetData>
  <sheetProtection algorithmName="SHA-512" hashValue="djHLwML/2tth2zHvGULMldyiNmsjvzw2tRweXEfb5DAzDvtna7K6xa+hVrI0fx3LI7HJjAIQL68EQ64sqD9vJA==" saltValue="9YoLe4P1ooka5LXN3eEP6Q==" spinCount="100000" sheet="1" formatCells="0" formatColumns="0" formatRows="0"/>
  <customSheetViews>
    <customSheetView guid="{FC3B3501-CA52-40D7-B049-0E027A15B235}" scale="80" fitToPage="1">
      <pane xSplit="3" ySplit="11" topLeftCell="D27" activePane="bottomRight" state="frozen"/>
      <selection pane="bottomRight" activeCell="J22" sqref="J22"/>
      <pageMargins left="0.25" right="0.25" top="0.75" bottom="0.75" header="0.5" footer="0.5"/>
      <printOptions horizontalCentered="1" verticalCentered="1" gridLines="1"/>
      <pageSetup scale="74" orientation="landscape" horizontalDpi="360" verticalDpi="360" r:id="rId1"/>
      <headerFooter alignWithMargins="0"/>
    </customSheetView>
  </customSheetViews>
  <mergeCells count="1">
    <mergeCell ref="G7:H7"/>
  </mergeCells>
  <phoneticPr fontId="0" type="noConversion"/>
  <printOptions horizontalCentered="1" verticalCentered="1" gridLines="1"/>
  <pageMargins left="0.25" right="0.25" top="0.75" bottom="0.75" header="0.5" footer="0.5"/>
  <pageSetup scale="57" orientation="portrait" horizontalDpi="360" verticalDpi="360" r:id="rId2"/>
  <headerFooter alignWithMargins="0"/>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9298D-8F48-4263-A5F1-DF07DE55FFA4}">
  <sheetPr codeName="Sheet21">
    <pageSetUpPr fitToPage="1"/>
  </sheetPr>
  <dimension ref="A1:O38"/>
  <sheetViews>
    <sheetView topLeftCell="A14" workbookViewId="0">
      <selection activeCell="Q38" sqref="Q38"/>
    </sheetView>
  </sheetViews>
  <sheetFormatPr defaultColWidth="9.140625" defaultRowHeight="12.75" x14ac:dyDescent="0.2"/>
  <cols>
    <col min="1" max="2" width="3.7109375" style="538" customWidth="1"/>
    <col min="3" max="16384" width="9.140625" style="538"/>
  </cols>
  <sheetData>
    <row r="1" spans="1:15" ht="18" x14ac:dyDescent="0.25">
      <c r="A1" s="1365" t="str">
        <f>'COVER PAGE'!A9</f>
        <v>LOCAL GOVERNMENT NAME:</v>
      </c>
      <c r="B1" s="1365"/>
      <c r="C1" s="1365"/>
      <c r="D1" s="1365"/>
      <c r="E1" s="1365"/>
      <c r="F1" s="1365"/>
      <c r="G1" s="1365"/>
      <c r="H1" s="1365"/>
      <c r="I1" s="1365"/>
      <c r="J1" s="1365"/>
      <c r="K1" s="1365"/>
      <c r="L1" s="1365"/>
      <c r="M1" s="1365"/>
      <c r="N1" s="1365"/>
      <c r="O1" s="1365"/>
    </row>
    <row r="2" spans="1:15" ht="18" x14ac:dyDescent="0.25">
      <c r="A2" s="1365" t="s">
        <v>938</v>
      </c>
      <c r="B2" s="1365"/>
      <c r="C2" s="1365"/>
      <c r="D2" s="1365"/>
      <c r="E2" s="1365"/>
      <c r="F2" s="1365"/>
      <c r="G2" s="1365"/>
      <c r="H2" s="1365"/>
      <c r="I2" s="1365"/>
      <c r="J2" s="1365"/>
      <c r="K2" s="1365"/>
      <c r="L2" s="1365"/>
      <c r="M2" s="1365"/>
      <c r="N2" s="1365"/>
      <c r="O2" s="1365"/>
    </row>
    <row r="3" spans="1:15" ht="18" x14ac:dyDescent="0.25">
      <c r="A3" s="1366" t="str">
        <f>'COVER PAGE'!A30</f>
        <v>FISCAL YEAR ENDING JUNE 30, 2025</v>
      </c>
      <c r="B3" s="1366"/>
      <c r="C3" s="1366"/>
      <c r="D3" s="1366"/>
      <c r="E3" s="1366"/>
      <c r="F3" s="1366"/>
      <c r="G3" s="1366"/>
      <c r="H3" s="1366"/>
      <c r="I3" s="1366"/>
      <c r="J3" s="1366"/>
      <c r="K3" s="1366"/>
      <c r="L3" s="1366"/>
      <c r="M3" s="1366"/>
      <c r="N3" s="1366"/>
      <c r="O3" s="1366"/>
    </row>
    <row r="4" spans="1:15" ht="12" customHeight="1" x14ac:dyDescent="0.25">
      <c r="A4" s="905"/>
      <c r="B4" s="708"/>
      <c r="C4" s="708"/>
      <c r="D4" s="708"/>
      <c r="E4" s="708"/>
      <c r="F4" s="708"/>
      <c r="G4" s="708"/>
      <c r="H4" s="708"/>
      <c r="I4" s="708"/>
      <c r="J4" s="708"/>
      <c r="K4" s="708"/>
      <c r="L4" s="708"/>
      <c r="M4" s="708"/>
    </row>
    <row r="5" spans="1:15" ht="25.5" customHeight="1" x14ac:dyDescent="0.2">
      <c r="C5" s="1367" t="s">
        <v>1632</v>
      </c>
      <c r="D5" s="1367"/>
      <c r="E5" s="1367"/>
      <c r="F5" s="1367"/>
      <c r="G5" s="1367"/>
      <c r="H5" s="1367"/>
      <c r="I5" s="1367"/>
      <c r="J5" s="1367"/>
      <c r="K5" s="1367"/>
      <c r="L5" s="1367"/>
      <c r="M5" s="1367"/>
      <c r="N5" s="1367"/>
      <c r="O5" s="1367"/>
    </row>
    <row r="6" spans="1:15" x14ac:dyDescent="0.2">
      <c r="A6" s="709" t="s">
        <v>939</v>
      </c>
      <c r="C6" s="906" t="s">
        <v>3320</v>
      </c>
    </row>
    <row r="7" spans="1:15" ht="39.75" customHeight="1" x14ac:dyDescent="0.2">
      <c r="A7" s="709"/>
      <c r="C7" s="1368" t="s">
        <v>3210</v>
      </c>
      <c r="D7" s="1368"/>
      <c r="E7" s="1368"/>
      <c r="F7" s="1368"/>
      <c r="G7" s="1368"/>
      <c r="H7" s="1368"/>
      <c r="I7" s="1368"/>
      <c r="J7" s="1368"/>
      <c r="K7" s="1368"/>
      <c r="L7" s="1368"/>
      <c r="M7" s="1368"/>
      <c r="N7" s="1368"/>
      <c r="O7" s="1368"/>
    </row>
    <row r="8" spans="1:15" ht="12.75" customHeight="1" x14ac:dyDescent="0.2">
      <c r="A8" s="709"/>
      <c r="C8" s="809"/>
      <c r="D8" s="809"/>
      <c r="E8" s="809"/>
      <c r="F8" s="809"/>
      <c r="G8" s="809"/>
      <c r="H8" s="809"/>
      <c r="I8" s="809"/>
      <c r="J8" s="809"/>
      <c r="K8" s="809"/>
      <c r="L8" s="809"/>
      <c r="M8" s="809"/>
      <c r="N8" s="809"/>
    </row>
    <row r="9" spans="1:15" ht="15" customHeight="1" x14ac:dyDescent="0.2">
      <c r="A9" s="709"/>
      <c r="C9" s="810" t="s">
        <v>1633</v>
      </c>
      <c r="D9" s="810"/>
      <c r="E9" s="810"/>
      <c r="F9" s="810"/>
      <c r="G9" s="810"/>
      <c r="H9" s="810"/>
      <c r="I9" s="810"/>
      <c r="J9" s="810"/>
      <c r="K9" s="810"/>
      <c r="L9" s="810"/>
    </row>
    <row r="10" spans="1:15" ht="15" customHeight="1" x14ac:dyDescent="0.2">
      <c r="A10" s="709"/>
      <c r="C10" s="810"/>
      <c r="D10" s="810"/>
      <c r="E10" s="810"/>
      <c r="F10" s="810"/>
      <c r="G10" s="810"/>
      <c r="H10" s="810"/>
      <c r="I10" s="810"/>
      <c r="J10" s="810"/>
      <c r="K10" s="810"/>
      <c r="L10" s="810"/>
    </row>
    <row r="11" spans="1:15" ht="93.75" customHeight="1" x14ac:dyDescent="0.2">
      <c r="A11" s="709"/>
      <c r="C11" s="1368" t="s">
        <v>3212</v>
      </c>
      <c r="D11" s="1368"/>
      <c r="E11" s="1368"/>
      <c r="F11" s="1368"/>
      <c r="G11" s="1368"/>
      <c r="H11" s="1368"/>
      <c r="I11" s="1368"/>
      <c r="J11" s="1368"/>
      <c r="K11" s="1368"/>
      <c r="L11" s="1368"/>
      <c r="M11" s="1368"/>
      <c r="N11" s="1368"/>
      <c r="O11" s="1368"/>
    </row>
    <row r="12" spans="1:15" ht="15" customHeight="1" x14ac:dyDescent="0.2">
      <c r="A12" s="709"/>
      <c r="C12" s="810"/>
      <c r="D12" s="810"/>
      <c r="E12" s="810"/>
      <c r="F12" s="810"/>
      <c r="G12" s="810"/>
      <c r="H12" s="810"/>
      <c r="I12" s="810"/>
      <c r="J12" s="810"/>
      <c r="K12" s="810"/>
      <c r="L12" s="810"/>
    </row>
    <row r="13" spans="1:15" ht="93.75" customHeight="1" x14ac:dyDescent="0.2">
      <c r="A13" s="709"/>
      <c r="C13" s="1368" t="s">
        <v>3211</v>
      </c>
      <c r="D13" s="1368"/>
      <c r="E13" s="1368"/>
      <c r="F13" s="1368"/>
      <c r="G13" s="1368"/>
      <c r="H13" s="1368"/>
      <c r="I13" s="1368"/>
      <c r="J13" s="1368"/>
      <c r="K13" s="1368"/>
      <c r="L13" s="1368"/>
      <c r="M13" s="1368"/>
      <c r="N13" s="1368"/>
      <c r="O13" s="1368"/>
    </row>
    <row r="15" spans="1:15" ht="12.75" customHeight="1" x14ac:dyDescent="0.2">
      <c r="A15" s="709"/>
      <c r="C15" s="1370" t="s">
        <v>1631</v>
      </c>
      <c r="D15" s="1371"/>
      <c r="E15" s="1371"/>
      <c r="F15" s="1371"/>
      <c r="G15" s="1371"/>
      <c r="H15" s="1371"/>
      <c r="I15" s="1371"/>
      <c r="J15" s="1371"/>
      <c r="K15" s="1371"/>
      <c r="L15" s="1371"/>
    </row>
    <row r="17" spans="2:15" x14ac:dyDescent="0.2">
      <c r="B17" s="707" t="s">
        <v>940</v>
      </c>
      <c r="C17" s="539" t="s">
        <v>469</v>
      </c>
    </row>
    <row r="18" spans="2:15" x14ac:dyDescent="0.2">
      <c r="B18" s="707"/>
      <c r="C18" s="539"/>
    </row>
    <row r="19" spans="2:15" ht="93" customHeight="1" x14ac:dyDescent="0.2">
      <c r="B19" s="707"/>
      <c r="C19" s="1217" t="s">
        <v>2263</v>
      </c>
      <c r="D19" s="1217"/>
      <c r="E19" s="1217"/>
      <c r="F19" s="1217"/>
      <c r="G19" s="1217"/>
      <c r="H19" s="1217"/>
      <c r="I19" s="1217"/>
      <c r="J19" s="1217"/>
      <c r="K19" s="1217"/>
      <c r="L19" s="1217"/>
      <c r="M19" s="1217"/>
      <c r="N19" s="1217"/>
      <c r="O19" s="1217"/>
    </row>
    <row r="20" spans="2:15" x14ac:dyDescent="0.2">
      <c r="B20" s="707"/>
      <c r="C20" s="539"/>
    </row>
    <row r="21" spans="2:15" ht="90" customHeight="1" x14ac:dyDescent="0.2">
      <c r="B21" s="707"/>
      <c r="C21" s="1217" t="s">
        <v>2264</v>
      </c>
      <c r="D21" s="1217"/>
      <c r="E21" s="1217"/>
      <c r="F21" s="1217"/>
      <c r="G21" s="1217"/>
      <c r="H21" s="1217"/>
      <c r="I21" s="1217"/>
      <c r="J21" s="1217"/>
      <c r="K21" s="1217"/>
      <c r="L21" s="1217"/>
      <c r="M21" s="1217"/>
      <c r="N21" s="1217"/>
      <c r="O21" s="1217"/>
    </row>
    <row r="22" spans="2:15" x14ac:dyDescent="0.2">
      <c r="B22" s="707"/>
      <c r="C22" s="539"/>
    </row>
    <row r="23" spans="2:15" x14ac:dyDescent="0.2">
      <c r="C23" s="538" t="s">
        <v>2265</v>
      </c>
    </row>
    <row r="24" spans="2:15" x14ac:dyDescent="0.2">
      <c r="C24" s="538" t="s">
        <v>2266</v>
      </c>
    </row>
    <row r="26" spans="2:15" x14ac:dyDescent="0.2">
      <c r="C26" s="538" t="s">
        <v>2267</v>
      </c>
    </row>
    <row r="27" spans="2:15" x14ac:dyDescent="0.2">
      <c r="C27" s="538" t="s">
        <v>2266</v>
      </c>
    </row>
    <row r="29" spans="2:15" x14ac:dyDescent="0.2">
      <c r="B29" s="707" t="s">
        <v>75</v>
      </c>
      <c r="C29" s="539" t="s">
        <v>3213</v>
      </c>
    </row>
    <row r="30" spans="2:15" x14ac:dyDescent="0.2">
      <c r="B30" s="707"/>
      <c r="C30" s="539"/>
    </row>
    <row r="31" spans="2:15" ht="64.5" customHeight="1" x14ac:dyDescent="0.2">
      <c r="B31" s="707"/>
      <c r="C31" s="1217" t="s">
        <v>3214</v>
      </c>
      <c r="D31" s="1217"/>
      <c r="E31" s="1217"/>
      <c r="F31" s="1217"/>
      <c r="G31" s="1217"/>
      <c r="H31" s="1217"/>
      <c r="I31" s="1217"/>
      <c r="J31" s="1217"/>
      <c r="K31" s="1217"/>
      <c r="L31" s="1217"/>
      <c r="M31" s="1217"/>
      <c r="N31" s="1217"/>
      <c r="O31" s="1217"/>
    </row>
    <row r="32" spans="2:15" x14ac:dyDescent="0.2">
      <c r="B32" s="707"/>
      <c r="C32" s="539"/>
    </row>
    <row r="33" spans="1:15" ht="66" customHeight="1" x14ac:dyDescent="0.2">
      <c r="B33" s="707"/>
      <c r="C33" s="1217" t="s">
        <v>3215</v>
      </c>
      <c r="D33" s="1217"/>
      <c r="E33" s="1217"/>
      <c r="F33" s="1217"/>
      <c r="G33" s="1217"/>
      <c r="H33" s="1217"/>
      <c r="I33" s="1217"/>
      <c r="J33" s="1217"/>
      <c r="K33" s="1217"/>
      <c r="L33" s="1217"/>
      <c r="M33" s="1217"/>
      <c r="N33" s="1217"/>
      <c r="O33" s="1217"/>
    </row>
    <row r="34" spans="1:15" x14ac:dyDescent="0.2">
      <c r="B34" s="707"/>
      <c r="C34" s="539"/>
    </row>
    <row r="35" spans="1:15" ht="37.5" customHeight="1" x14ac:dyDescent="0.2">
      <c r="B35" s="707"/>
      <c r="C35" s="1217" t="s">
        <v>2268</v>
      </c>
      <c r="D35" s="1217"/>
      <c r="E35" s="1217"/>
      <c r="F35" s="1217"/>
      <c r="G35" s="1217"/>
      <c r="H35" s="1217"/>
      <c r="I35" s="1217"/>
      <c r="J35" s="1217"/>
      <c r="K35" s="1217"/>
      <c r="L35" s="1217"/>
      <c r="M35" s="1217"/>
      <c r="N35" s="1217"/>
      <c r="O35" s="1217"/>
    </row>
    <row r="36" spans="1:15" x14ac:dyDescent="0.2">
      <c r="B36" s="707"/>
      <c r="C36" s="539"/>
    </row>
    <row r="38" spans="1:15" ht="15.75" x14ac:dyDescent="0.25">
      <c r="A38" s="1369" t="s">
        <v>1225</v>
      </c>
      <c r="B38" s="1369"/>
      <c r="C38" s="1369"/>
      <c r="D38" s="1369"/>
      <c r="E38" s="1369"/>
      <c r="F38" s="1369"/>
      <c r="G38" s="1369"/>
      <c r="H38" s="1369"/>
      <c r="I38" s="1369"/>
      <c r="J38" s="1369"/>
      <c r="K38" s="1369"/>
      <c r="L38" s="1369"/>
      <c r="M38" s="1369"/>
      <c r="N38" s="1369"/>
      <c r="O38" s="1369"/>
    </row>
  </sheetData>
  <mergeCells count="14">
    <mergeCell ref="C13:O13"/>
    <mergeCell ref="C11:O11"/>
    <mergeCell ref="A38:O38"/>
    <mergeCell ref="C15:L15"/>
    <mergeCell ref="C19:O19"/>
    <mergeCell ref="C21:O21"/>
    <mergeCell ref="C31:O31"/>
    <mergeCell ref="C33:O33"/>
    <mergeCell ref="C35:O35"/>
    <mergeCell ref="A1:O1"/>
    <mergeCell ref="A2:O2"/>
    <mergeCell ref="A3:O3"/>
    <mergeCell ref="C5:O5"/>
    <mergeCell ref="C7:O7"/>
  </mergeCells>
  <printOptions horizontalCentered="1" verticalCentered="1"/>
  <pageMargins left="0.25" right="0.25" top="0.5" bottom="0.5" header="0.05" footer="0.05"/>
  <pageSetup scale="76" orientation="portrait" horizontalDpi="360" verticalDpi="360" r:id="rId1"/>
  <headerFooter alignWithMargins="0"/>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17F07-268B-4E87-A43B-523F4001FAA7}">
  <sheetPr codeName="Sheet22">
    <pageSetUpPr fitToPage="1"/>
  </sheetPr>
  <dimension ref="A1:O72"/>
  <sheetViews>
    <sheetView topLeftCell="A51" zoomScaleNormal="100" workbookViewId="0">
      <selection activeCell="C68" sqref="C68"/>
    </sheetView>
  </sheetViews>
  <sheetFormatPr defaultRowHeight="12.75" x14ac:dyDescent="0.2"/>
  <cols>
    <col min="1" max="2" width="3.7109375" customWidth="1"/>
  </cols>
  <sheetData>
    <row r="1" spans="1:15" ht="18" x14ac:dyDescent="0.25">
      <c r="A1" s="1374" t="str">
        <f>'COVER PAGE'!A9</f>
        <v>LOCAL GOVERNMENT NAME:</v>
      </c>
      <c r="B1" s="1374"/>
      <c r="C1" s="1374"/>
      <c r="D1" s="1374"/>
      <c r="E1" s="1374"/>
      <c r="F1" s="1374"/>
      <c r="G1" s="1374"/>
      <c r="H1" s="1374"/>
      <c r="I1" s="1374"/>
      <c r="J1" s="1374"/>
      <c r="K1" s="1374"/>
      <c r="L1" s="1374"/>
      <c r="M1" s="1374"/>
      <c r="N1" s="1374"/>
      <c r="O1" s="1374"/>
    </row>
    <row r="2" spans="1:15" ht="18" x14ac:dyDescent="0.25">
      <c r="A2" s="1374" t="s">
        <v>938</v>
      </c>
      <c r="B2" s="1374"/>
      <c r="C2" s="1374"/>
      <c r="D2" s="1374"/>
      <c r="E2" s="1374"/>
      <c r="F2" s="1374"/>
      <c r="G2" s="1374"/>
      <c r="H2" s="1374"/>
      <c r="I2" s="1374"/>
      <c r="J2" s="1374"/>
      <c r="K2" s="1374"/>
      <c r="L2" s="1374"/>
      <c r="M2" s="1374"/>
      <c r="N2" s="1374"/>
      <c r="O2" s="1374"/>
    </row>
    <row r="3" spans="1:15" ht="18" x14ac:dyDescent="0.25">
      <c r="A3" s="1375" t="str">
        <f>'COVER PAGE'!A30</f>
        <v>FISCAL YEAR ENDING JUNE 30, 2025</v>
      </c>
      <c r="B3" s="1375"/>
      <c r="C3" s="1375"/>
      <c r="D3" s="1375"/>
      <c r="E3" s="1375"/>
      <c r="F3" s="1375"/>
      <c r="G3" s="1375"/>
      <c r="H3" s="1375"/>
      <c r="I3" s="1375"/>
      <c r="J3" s="1375"/>
      <c r="K3" s="1375"/>
      <c r="L3" s="1375"/>
      <c r="M3" s="1375"/>
      <c r="N3" s="1375"/>
      <c r="O3" s="1375"/>
    </row>
    <row r="5" spans="1:15" x14ac:dyDescent="0.2">
      <c r="A5" s="13" t="s">
        <v>939</v>
      </c>
      <c r="C5" s="15" t="s">
        <v>3321</v>
      </c>
    </row>
    <row r="7" spans="1:15" x14ac:dyDescent="0.2">
      <c r="B7" s="14" t="s">
        <v>372</v>
      </c>
      <c r="C7" s="16" t="s">
        <v>3216</v>
      </c>
    </row>
    <row r="8" spans="1:15" x14ac:dyDescent="0.2">
      <c r="B8" s="14"/>
      <c r="C8" s="16"/>
    </row>
    <row r="9" spans="1:15" x14ac:dyDescent="0.2">
      <c r="B9" s="14"/>
      <c r="C9" s="16" t="s">
        <v>3206</v>
      </c>
    </row>
    <row r="10" spans="1:15" ht="50.25" customHeight="1" x14ac:dyDescent="0.2">
      <c r="B10" s="14"/>
      <c r="C10" s="1372" t="s">
        <v>3207</v>
      </c>
      <c r="D10" s="1373"/>
      <c r="E10" s="1373"/>
      <c r="F10" s="1373"/>
      <c r="G10" s="1373"/>
      <c r="H10" s="1373"/>
      <c r="I10" s="1373"/>
      <c r="J10" s="1373"/>
      <c r="K10" s="1373"/>
      <c r="L10" s="1373"/>
      <c r="M10" s="1373"/>
      <c r="N10" s="1373"/>
      <c r="O10" s="1373"/>
    </row>
    <row r="11" spans="1:15" x14ac:dyDescent="0.2">
      <c r="B11" s="14"/>
      <c r="C11" s="16"/>
    </row>
    <row r="12" spans="1:15" x14ac:dyDescent="0.2">
      <c r="B12" s="14"/>
      <c r="C12" s="17" t="s">
        <v>3208</v>
      </c>
    </row>
    <row r="13" spans="1:15" ht="117.75" customHeight="1" x14ac:dyDescent="0.2">
      <c r="B13" s="14"/>
      <c r="C13" s="1372" t="s">
        <v>3209</v>
      </c>
      <c r="D13" s="1373"/>
      <c r="E13" s="1373"/>
      <c r="F13" s="1373"/>
      <c r="G13" s="1373"/>
      <c r="H13" s="1373"/>
      <c r="I13" s="1373"/>
      <c r="J13" s="1373"/>
      <c r="K13" s="1373"/>
      <c r="L13" s="1373"/>
      <c r="M13" s="1373"/>
      <c r="N13" s="1373"/>
      <c r="O13" s="1373"/>
    </row>
    <row r="14" spans="1:15" x14ac:dyDescent="0.2">
      <c r="B14" s="14"/>
      <c r="C14" s="16"/>
    </row>
    <row r="15" spans="1:15" ht="92.25" customHeight="1" x14ac:dyDescent="0.2">
      <c r="B15" s="14"/>
      <c r="C15" s="1372" t="s">
        <v>3217</v>
      </c>
      <c r="D15" s="1373"/>
      <c r="E15" s="1373"/>
      <c r="F15" s="1373"/>
      <c r="G15" s="1373"/>
      <c r="H15" s="1373"/>
      <c r="I15" s="1373"/>
      <c r="J15" s="1373"/>
      <c r="K15" s="1373"/>
      <c r="L15" s="1373"/>
      <c r="M15" s="1373"/>
      <c r="N15" s="1373"/>
      <c r="O15" s="1373"/>
    </row>
    <row r="16" spans="1:15" x14ac:dyDescent="0.2">
      <c r="B16" s="14"/>
      <c r="C16" s="16"/>
    </row>
    <row r="17" spans="2:15" ht="64.5" customHeight="1" x14ac:dyDescent="0.2">
      <c r="B17" s="14"/>
      <c r="C17" s="1217" t="s">
        <v>2269</v>
      </c>
      <c r="D17" s="1217"/>
      <c r="E17" s="1217"/>
      <c r="F17" s="1217"/>
      <c r="G17" s="1217"/>
      <c r="H17" s="1217"/>
      <c r="I17" s="1217"/>
      <c r="J17" s="1217"/>
      <c r="K17" s="1217"/>
      <c r="L17" s="1217"/>
      <c r="M17" s="1217"/>
      <c r="N17" s="1217"/>
      <c r="O17" s="1217"/>
    </row>
    <row r="18" spans="2:15" x14ac:dyDescent="0.2">
      <c r="B18" s="14"/>
      <c r="C18" s="16"/>
    </row>
    <row r="19" spans="2:15" x14ac:dyDescent="0.2">
      <c r="C19" s="17" t="s">
        <v>966</v>
      </c>
    </row>
    <row r="21" spans="2:15" ht="27" customHeight="1" x14ac:dyDescent="0.2">
      <c r="C21" s="1372" t="s">
        <v>3221</v>
      </c>
      <c r="D21" s="1373"/>
      <c r="E21" s="1373"/>
      <c r="F21" s="1373"/>
      <c r="G21" s="1373"/>
      <c r="H21" s="1373"/>
      <c r="I21" s="1373"/>
      <c r="J21" s="1373"/>
      <c r="K21" s="1373"/>
      <c r="L21" s="1373"/>
      <c r="M21" s="1373"/>
      <c r="N21" s="1373"/>
      <c r="O21" s="1373"/>
    </row>
    <row r="23" spans="2:15" x14ac:dyDescent="0.2">
      <c r="D23" s="38" t="s">
        <v>3218</v>
      </c>
    </row>
    <row r="24" spans="2:15" x14ac:dyDescent="0.2">
      <c r="D24" t="s">
        <v>280</v>
      </c>
    </row>
    <row r="26" spans="2:15" x14ac:dyDescent="0.2">
      <c r="D26" s="38" t="s">
        <v>3218</v>
      </c>
    </row>
    <row r="27" spans="2:15" x14ac:dyDescent="0.2">
      <c r="D27" t="s">
        <v>280</v>
      </c>
    </row>
    <row r="29" spans="2:15" ht="66" customHeight="1" x14ac:dyDescent="0.2">
      <c r="C29" s="1217" t="s">
        <v>3223</v>
      </c>
      <c r="D29" s="1217"/>
      <c r="E29" s="1217"/>
      <c r="F29" s="1217"/>
      <c r="G29" s="1217"/>
      <c r="H29" s="1217"/>
      <c r="I29" s="1217"/>
      <c r="J29" s="1217"/>
      <c r="K29" s="1217"/>
      <c r="L29" s="1217"/>
      <c r="M29" s="1217"/>
      <c r="N29" s="1217"/>
      <c r="O29" s="1217"/>
    </row>
    <row r="30" spans="2:15" ht="9.75" customHeight="1" x14ac:dyDescent="0.2">
      <c r="C30" s="612"/>
      <c r="D30" s="612"/>
      <c r="E30" s="612"/>
      <c r="F30" s="612"/>
      <c r="G30" s="612"/>
      <c r="H30" s="612"/>
      <c r="I30" s="612"/>
      <c r="J30" s="612"/>
      <c r="K30" s="612"/>
      <c r="L30" s="612"/>
      <c r="M30" s="612"/>
      <c r="N30" s="612"/>
      <c r="O30" s="612"/>
    </row>
    <row r="31" spans="2:15" ht="23.25" customHeight="1" x14ac:dyDescent="0.2">
      <c r="D31" s="38" t="s">
        <v>3226</v>
      </c>
    </row>
    <row r="32" spans="2:15" x14ac:dyDescent="0.2">
      <c r="D32" s="38" t="s">
        <v>3227</v>
      </c>
    </row>
    <row r="34" spans="3:15" ht="12.75" customHeight="1" x14ac:dyDescent="0.2">
      <c r="D34" s="38" t="s">
        <v>3225</v>
      </c>
    </row>
    <row r="35" spans="3:15" x14ac:dyDescent="0.2">
      <c r="D35" s="1162" t="s">
        <v>3224</v>
      </c>
      <c r="E35" s="974"/>
      <c r="F35" s="974"/>
      <c r="G35" s="974"/>
      <c r="H35" s="974"/>
      <c r="I35" s="974"/>
      <c r="J35" s="974"/>
      <c r="K35" s="974"/>
      <c r="L35" s="974"/>
      <c r="M35" s="974"/>
      <c r="N35" s="974"/>
    </row>
    <row r="36" spans="3:15" x14ac:dyDescent="0.2">
      <c r="C36" s="974"/>
      <c r="D36" s="974"/>
      <c r="E36" s="974"/>
      <c r="F36" s="974"/>
      <c r="G36" s="974"/>
      <c r="H36" s="974"/>
      <c r="I36" s="974"/>
      <c r="J36" s="974"/>
      <c r="K36" s="974"/>
      <c r="L36" s="974"/>
      <c r="M36" s="974"/>
      <c r="N36" s="974"/>
    </row>
    <row r="37" spans="3:15" x14ac:dyDescent="0.2">
      <c r="C37" s="17" t="s">
        <v>967</v>
      </c>
    </row>
    <row r="39" spans="3:15" ht="27" customHeight="1" x14ac:dyDescent="0.2">
      <c r="D39" s="1373" t="s">
        <v>2270</v>
      </c>
      <c r="E39" s="1373"/>
      <c r="F39" s="1373"/>
      <c r="G39" s="1373"/>
      <c r="H39" s="1373"/>
      <c r="I39" s="1373"/>
      <c r="J39" s="1373"/>
      <c r="K39" s="1373"/>
      <c r="L39" s="1373"/>
      <c r="M39" s="1373"/>
      <c r="N39" s="1373"/>
      <c r="O39" s="1373"/>
    </row>
    <row r="41" spans="3:15" ht="24" customHeight="1" x14ac:dyDescent="0.2">
      <c r="D41" s="1373" t="s">
        <v>2271</v>
      </c>
      <c r="E41" s="1373"/>
      <c r="F41" s="1373"/>
      <c r="G41" s="1373"/>
      <c r="H41" s="1373"/>
      <c r="I41" s="1373"/>
      <c r="J41" s="1373"/>
      <c r="K41" s="1373"/>
      <c r="L41" s="1373"/>
      <c r="M41" s="1373"/>
      <c r="N41" s="1373"/>
      <c r="O41" s="1373"/>
    </row>
    <row r="43" spans="3:15" x14ac:dyDescent="0.2">
      <c r="D43" t="s">
        <v>307</v>
      </c>
    </row>
    <row r="44" spans="3:15" x14ac:dyDescent="0.2">
      <c r="D44" t="s">
        <v>280</v>
      </c>
    </row>
    <row r="46" spans="3:15" x14ac:dyDescent="0.2">
      <c r="C46" s="974"/>
      <c r="D46" s="974"/>
      <c r="E46" s="974"/>
      <c r="F46" s="974"/>
      <c r="G46" s="974"/>
      <c r="H46" s="974"/>
      <c r="I46" s="974"/>
      <c r="J46" s="974"/>
      <c r="K46" s="974"/>
      <c r="L46" s="974"/>
      <c r="M46" s="974"/>
      <c r="N46" s="974"/>
    </row>
    <row r="47" spans="3:15" x14ac:dyDescent="0.2">
      <c r="C47" s="17" t="s">
        <v>968</v>
      </c>
    </row>
    <row r="49" spans="3:15" ht="27" customHeight="1" x14ac:dyDescent="0.2">
      <c r="C49" s="1217" t="s">
        <v>3222</v>
      </c>
      <c r="D49" s="1217"/>
      <c r="E49" s="1217"/>
      <c r="F49" s="1217"/>
      <c r="G49" s="1217"/>
      <c r="H49" s="1217"/>
      <c r="I49" s="1217"/>
      <c r="J49" s="1217"/>
      <c r="K49" s="1217"/>
      <c r="L49" s="1217"/>
      <c r="M49" s="1217"/>
      <c r="N49" s="1217"/>
      <c r="O49" s="1217"/>
    </row>
    <row r="51" spans="3:15" ht="26.25" customHeight="1" x14ac:dyDescent="0.2">
      <c r="D51" s="1372" t="s">
        <v>2470</v>
      </c>
      <c r="E51" s="1373"/>
      <c r="F51" s="1373"/>
      <c r="G51" s="1373"/>
      <c r="H51" s="1373"/>
      <c r="I51" s="1373"/>
      <c r="J51" s="1373"/>
      <c r="K51" s="1373"/>
      <c r="L51" s="1373"/>
      <c r="M51" s="1373"/>
      <c r="N51" s="1373"/>
      <c r="O51" s="1373"/>
    </row>
    <row r="53" spans="3:15" ht="27" customHeight="1" x14ac:dyDescent="0.2">
      <c r="E53" s="1373" t="s">
        <v>2273</v>
      </c>
      <c r="F53" s="1373"/>
      <c r="G53" s="1373"/>
      <c r="H53" s="1373"/>
      <c r="I53" s="1373"/>
      <c r="J53" s="1373"/>
      <c r="K53" s="1373"/>
      <c r="L53" s="1373"/>
      <c r="M53" s="1373"/>
      <c r="N53" s="1373"/>
      <c r="O53" s="1373"/>
    </row>
    <row r="55" spans="3:15" x14ac:dyDescent="0.2">
      <c r="E55" s="1376" t="s">
        <v>2471</v>
      </c>
      <c r="F55" s="1376"/>
      <c r="G55" s="1376"/>
      <c r="H55" s="1376"/>
      <c r="I55" s="1376"/>
      <c r="J55" s="1376"/>
      <c r="K55" s="1376"/>
      <c r="L55" s="1376"/>
      <c r="M55" s="1376"/>
      <c r="N55" s="1376"/>
      <c r="O55" s="1376"/>
    </row>
    <row r="57" spans="3:15" ht="53.25" customHeight="1" x14ac:dyDescent="0.2">
      <c r="E57" s="1373" t="s">
        <v>2272</v>
      </c>
      <c r="F57" s="1373"/>
      <c r="G57" s="1373"/>
      <c r="H57" s="1373"/>
      <c r="I57" s="1373"/>
      <c r="J57" s="1373"/>
      <c r="K57" s="1373"/>
      <c r="L57" s="1373"/>
      <c r="M57" s="1373"/>
      <c r="N57" s="1373"/>
      <c r="O57" s="1373"/>
    </row>
    <row r="59" spans="3:15" ht="27" customHeight="1" x14ac:dyDescent="0.2">
      <c r="D59" s="1372" t="s">
        <v>2472</v>
      </c>
      <c r="E59" s="1373"/>
      <c r="F59" s="1373"/>
      <c r="G59" s="1373"/>
      <c r="H59" s="1373"/>
      <c r="I59" s="1373"/>
      <c r="J59" s="1373"/>
      <c r="K59" s="1373"/>
      <c r="L59" s="1373"/>
      <c r="M59" s="1373"/>
      <c r="N59" s="1373"/>
      <c r="O59" s="1373"/>
    </row>
    <row r="60" spans="3:15" ht="13.5" customHeight="1" x14ac:dyDescent="0.2">
      <c r="D60" s="998"/>
      <c r="E60" s="974"/>
      <c r="F60" s="974"/>
      <c r="G60" s="974"/>
      <c r="H60" s="974"/>
      <c r="I60" s="974"/>
      <c r="J60" s="974"/>
      <c r="K60" s="974"/>
      <c r="L60" s="974"/>
      <c r="M60" s="974"/>
      <c r="N60" s="974"/>
      <c r="O60" s="974"/>
    </row>
    <row r="61" spans="3:15" ht="27.75" customHeight="1" x14ac:dyDescent="0.2">
      <c r="E61" s="1372" t="s">
        <v>2473</v>
      </c>
      <c r="F61" s="1372"/>
      <c r="G61" s="1372"/>
      <c r="H61" s="1372"/>
      <c r="I61" s="1372"/>
      <c r="J61" s="1372"/>
      <c r="K61" s="1372"/>
      <c r="L61" s="1372"/>
      <c r="M61" s="1372"/>
      <c r="N61" s="1372"/>
      <c r="O61" s="1372"/>
    </row>
    <row r="62" spans="3:15" ht="13.5" customHeight="1" x14ac:dyDescent="0.2">
      <c r="D62" s="998"/>
      <c r="E62" s="974"/>
      <c r="F62" s="974"/>
      <c r="G62" s="974"/>
      <c r="H62" s="974"/>
      <c r="I62" s="974"/>
      <c r="J62" s="974"/>
      <c r="K62" s="974"/>
      <c r="L62" s="974"/>
      <c r="M62" s="974"/>
      <c r="N62" s="974"/>
      <c r="O62" s="974"/>
    </row>
    <row r="63" spans="3:15" ht="13.5" customHeight="1" x14ac:dyDescent="0.2">
      <c r="E63" s="1372" t="s">
        <v>2474</v>
      </c>
      <c r="F63" s="1372"/>
      <c r="G63" s="1372"/>
      <c r="H63" s="1372"/>
      <c r="I63" s="1372"/>
      <c r="J63" s="1372"/>
      <c r="K63" s="1372"/>
      <c r="L63" s="1372"/>
      <c r="M63" s="1372"/>
      <c r="N63" s="1372"/>
      <c r="O63" s="1372"/>
    </row>
    <row r="64" spans="3:15" ht="13.5" customHeight="1" x14ac:dyDescent="0.2">
      <c r="D64" s="998"/>
      <c r="E64" s="974"/>
      <c r="F64" s="974"/>
      <c r="G64" s="974"/>
      <c r="H64" s="974"/>
      <c r="I64" s="974"/>
      <c r="J64" s="974"/>
      <c r="K64" s="974"/>
      <c r="L64" s="974"/>
      <c r="M64" s="974"/>
      <c r="N64" s="974"/>
      <c r="O64" s="974"/>
    </row>
    <row r="65" spans="1:15" ht="26.25" customHeight="1" x14ac:dyDescent="0.2">
      <c r="D65" s="1373" t="s">
        <v>2274</v>
      </c>
      <c r="E65" s="1373"/>
      <c r="F65" s="1373"/>
      <c r="G65" s="1373"/>
      <c r="H65" s="1373"/>
      <c r="I65" s="1373"/>
      <c r="J65" s="1373"/>
      <c r="K65" s="1373"/>
      <c r="L65" s="1373"/>
      <c r="M65" s="1373"/>
      <c r="N65" s="1373"/>
      <c r="O65" s="1373"/>
    </row>
    <row r="66" spans="1:15" ht="13.5" customHeight="1" x14ac:dyDescent="0.2">
      <c r="D66" s="998"/>
      <c r="E66" s="974"/>
      <c r="F66" s="974"/>
      <c r="G66" s="974"/>
      <c r="H66" s="974"/>
      <c r="I66" s="974"/>
      <c r="J66" s="974"/>
      <c r="K66" s="974"/>
      <c r="L66" s="974"/>
      <c r="M66" s="974"/>
      <c r="N66" s="974"/>
      <c r="O66" s="974"/>
    </row>
    <row r="67" spans="1:15" ht="15.75" x14ac:dyDescent="0.25">
      <c r="A67" s="83" t="s">
        <v>1226</v>
      </c>
      <c r="B67" s="2"/>
      <c r="C67" s="2"/>
      <c r="D67" s="2"/>
      <c r="E67" s="2"/>
      <c r="F67" s="2"/>
      <c r="G67" s="2"/>
      <c r="H67" s="2"/>
      <c r="I67" s="2"/>
      <c r="J67" s="2"/>
      <c r="K67" s="2"/>
      <c r="L67" s="2"/>
      <c r="M67" s="2"/>
      <c r="N67" s="2"/>
      <c r="O67" s="2"/>
    </row>
    <row r="71" spans="1:15" ht="26.25" customHeight="1" x14ac:dyDescent="0.2"/>
    <row r="72" spans="1:15" ht="12.75" customHeight="1" x14ac:dyDescent="0.2">
      <c r="D72" s="974"/>
      <c r="E72" s="974"/>
      <c r="F72" s="974"/>
      <c r="G72" s="974"/>
      <c r="H72" s="974"/>
      <c r="I72" s="974"/>
      <c r="J72" s="974"/>
      <c r="K72" s="974"/>
      <c r="L72" s="974"/>
      <c r="M72" s="974"/>
      <c r="N72" s="974"/>
      <c r="O72" s="974"/>
    </row>
  </sheetData>
  <mergeCells count="20">
    <mergeCell ref="D65:O65"/>
    <mergeCell ref="E53:O53"/>
    <mergeCell ref="E55:O55"/>
    <mergeCell ref="E57:O57"/>
    <mergeCell ref="D59:O59"/>
    <mergeCell ref="E61:O61"/>
    <mergeCell ref="E63:O63"/>
    <mergeCell ref="D51:O51"/>
    <mergeCell ref="A1:O1"/>
    <mergeCell ref="A2:O2"/>
    <mergeCell ref="A3:O3"/>
    <mergeCell ref="C10:O10"/>
    <mergeCell ref="C13:O13"/>
    <mergeCell ref="C15:O15"/>
    <mergeCell ref="C17:O17"/>
    <mergeCell ref="D39:O39"/>
    <mergeCell ref="D41:O41"/>
    <mergeCell ref="C21:O21"/>
    <mergeCell ref="C49:O49"/>
    <mergeCell ref="C29:O29"/>
  </mergeCells>
  <printOptions horizontalCentered="1"/>
  <pageMargins left="0.25" right="0.25" top="0.5" bottom="0.5" header="0.05" footer="0.05"/>
  <pageSetup scale="64" orientation="portrait" r:id="rId1"/>
  <headerFooter alignWithMargins="0"/>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D85D6-6056-4271-BFC2-A16291926CB6}">
  <sheetPr codeName="Sheet23">
    <pageSetUpPr fitToPage="1"/>
  </sheetPr>
  <dimension ref="A1:O39"/>
  <sheetViews>
    <sheetView topLeftCell="A23" workbookViewId="0">
      <selection activeCell="G36" sqref="G36"/>
    </sheetView>
  </sheetViews>
  <sheetFormatPr defaultColWidth="9.140625" defaultRowHeight="12.75" x14ac:dyDescent="0.2"/>
  <cols>
    <col min="1" max="2" width="3.7109375" style="538" customWidth="1"/>
    <col min="3" max="16384" width="9.140625" style="538"/>
  </cols>
  <sheetData>
    <row r="1" spans="1:15" ht="18" x14ac:dyDescent="0.25">
      <c r="A1" s="1365" t="str">
        <f>'COVER PAGE'!A9</f>
        <v>LOCAL GOVERNMENT NAME:</v>
      </c>
      <c r="B1" s="1365"/>
      <c r="C1" s="1365"/>
      <c r="D1" s="1365"/>
      <c r="E1" s="1365"/>
      <c r="F1" s="1365"/>
      <c r="G1" s="1365"/>
      <c r="H1" s="1365"/>
      <c r="I1" s="1365"/>
      <c r="J1" s="1365"/>
      <c r="K1" s="1365"/>
      <c r="L1" s="1365"/>
      <c r="M1" s="1365"/>
      <c r="N1" s="1365"/>
      <c r="O1" s="1365"/>
    </row>
    <row r="2" spans="1:15" ht="18" x14ac:dyDescent="0.25">
      <c r="A2" s="1365" t="s">
        <v>938</v>
      </c>
      <c r="B2" s="1365"/>
      <c r="C2" s="1365"/>
      <c r="D2" s="1365"/>
      <c r="E2" s="1365"/>
      <c r="F2" s="1365"/>
      <c r="G2" s="1365"/>
      <c r="H2" s="1365"/>
      <c r="I2" s="1365"/>
      <c r="J2" s="1365"/>
      <c r="K2" s="1365"/>
      <c r="L2" s="1365"/>
      <c r="M2" s="1365"/>
      <c r="N2" s="1365"/>
      <c r="O2" s="1365"/>
    </row>
    <row r="3" spans="1:15" ht="18" x14ac:dyDescent="0.25">
      <c r="A3" s="1366" t="str">
        <f>'COVER PAGE'!A30</f>
        <v>FISCAL YEAR ENDING JUNE 30, 2025</v>
      </c>
      <c r="B3" s="1366"/>
      <c r="C3" s="1366"/>
      <c r="D3" s="1366"/>
      <c r="E3" s="1366"/>
      <c r="F3" s="1366"/>
      <c r="G3" s="1366"/>
      <c r="H3" s="1366"/>
      <c r="I3" s="1366"/>
      <c r="J3" s="1366"/>
      <c r="K3" s="1366"/>
      <c r="L3" s="1366"/>
      <c r="M3" s="1366"/>
      <c r="N3" s="1366"/>
      <c r="O3" s="1366"/>
    </row>
    <row r="5" spans="1:15" x14ac:dyDescent="0.2">
      <c r="A5" s="709" t="s">
        <v>939</v>
      </c>
      <c r="C5" s="906" t="s">
        <v>3322</v>
      </c>
    </row>
    <row r="7" spans="1:15" x14ac:dyDescent="0.2">
      <c r="B7" s="707" t="s">
        <v>372</v>
      </c>
      <c r="C7" s="16" t="s">
        <v>3219</v>
      </c>
    </row>
    <row r="8" spans="1:15" ht="63.75" customHeight="1" x14ac:dyDescent="0.2">
      <c r="B8" s="707"/>
      <c r="C8" s="1217" t="s">
        <v>2275</v>
      </c>
      <c r="D8" s="1217"/>
      <c r="E8" s="1217"/>
      <c r="F8" s="1217"/>
      <c r="G8" s="1217"/>
      <c r="H8" s="1217"/>
      <c r="I8" s="1217"/>
      <c r="J8" s="1217"/>
      <c r="K8" s="1217"/>
      <c r="L8" s="1217"/>
      <c r="M8" s="1217"/>
      <c r="N8" s="1217"/>
      <c r="O8" s="1217"/>
    </row>
    <row r="9" spans="1:15" x14ac:dyDescent="0.2">
      <c r="B9" s="707"/>
      <c r="C9" s="539"/>
    </row>
    <row r="10" spans="1:15" ht="40.5" customHeight="1" x14ac:dyDescent="0.2">
      <c r="B10" s="707"/>
      <c r="C10" s="1217" t="s">
        <v>2276</v>
      </c>
      <c r="D10" s="1217"/>
      <c r="E10" s="1217"/>
      <c r="F10" s="1217"/>
      <c r="G10" s="1217"/>
      <c r="H10" s="1217"/>
      <c r="I10" s="1217"/>
      <c r="J10" s="1217"/>
      <c r="K10" s="1217"/>
      <c r="L10" s="1217"/>
      <c r="M10" s="1217"/>
      <c r="N10" s="1217"/>
      <c r="O10" s="1217"/>
    </row>
    <row r="11" spans="1:15" x14ac:dyDescent="0.2">
      <c r="B11" s="707"/>
      <c r="C11" s="539"/>
    </row>
    <row r="12" spans="1:15" ht="39" customHeight="1" x14ac:dyDescent="0.2">
      <c r="B12" s="707"/>
      <c r="C12" s="1217" t="s">
        <v>2277</v>
      </c>
      <c r="D12" s="1217"/>
      <c r="E12" s="1217"/>
      <c r="F12" s="1217"/>
      <c r="G12" s="1217"/>
      <c r="H12" s="1217"/>
      <c r="I12" s="1217"/>
      <c r="J12" s="1217"/>
      <c r="K12" s="1217"/>
      <c r="L12" s="1217"/>
      <c r="M12" s="1217"/>
      <c r="N12" s="1217"/>
      <c r="O12" s="1217"/>
    </row>
    <row r="13" spans="1:15" x14ac:dyDescent="0.2">
      <c r="B13" s="707"/>
      <c r="C13" s="539"/>
    </row>
    <row r="14" spans="1:15" ht="64.5" customHeight="1" x14ac:dyDescent="0.2">
      <c r="B14" s="1163" t="s">
        <v>878</v>
      </c>
      <c r="C14" s="1217" t="s">
        <v>3228</v>
      </c>
      <c r="D14" s="1217"/>
      <c r="E14" s="1217"/>
      <c r="F14" s="1217"/>
      <c r="G14" s="1217"/>
      <c r="H14" s="1217"/>
      <c r="I14" s="1217"/>
      <c r="J14" s="1217"/>
      <c r="K14" s="1217"/>
      <c r="L14" s="1217"/>
      <c r="M14" s="1217"/>
      <c r="N14" s="1217"/>
      <c r="O14" s="1217"/>
    </row>
    <row r="15" spans="1:15" x14ac:dyDescent="0.2">
      <c r="B15" s="707"/>
      <c r="C15" s="539"/>
    </row>
    <row r="16" spans="1:15" x14ac:dyDescent="0.2">
      <c r="B16" s="707" t="s">
        <v>299</v>
      </c>
      <c r="C16" s="539" t="s">
        <v>3229</v>
      </c>
    </row>
    <row r="17" spans="2:15" x14ac:dyDescent="0.2">
      <c r="B17" s="707"/>
      <c r="C17" s="539"/>
    </row>
    <row r="18" spans="2:15" x14ac:dyDescent="0.2">
      <c r="B18" s="707"/>
      <c r="C18" s="540" t="s">
        <v>3235</v>
      </c>
    </row>
    <row r="19" spans="2:15" ht="53.25" customHeight="1" x14ac:dyDescent="0.2">
      <c r="C19" s="1368" t="s">
        <v>1743</v>
      </c>
      <c r="D19" s="1368"/>
      <c r="E19" s="1368"/>
      <c r="F19" s="1368"/>
      <c r="G19" s="1368"/>
      <c r="H19" s="1368"/>
      <c r="I19" s="1368"/>
      <c r="J19" s="1368"/>
      <c r="K19" s="1368"/>
      <c r="L19" s="1368"/>
      <c r="M19" s="1368"/>
      <c r="N19" s="1368"/>
      <c r="O19" s="1368"/>
    </row>
    <row r="20" spans="2:15" ht="69" customHeight="1" x14ac:dyDescent="0.2">
      <c r="C20" s="1377" t="s">
        <v>1517</v>
      </c>
      <c r="D20" s="1377"/>
      <c r="E20" s="1377"/>
      <c r="F20" s="1377"/>
      <c r="G20" s="1377"/>
      <c r="H20" s="1377"/>
      <c r="I20" s="1377"/>
      <c r="J20" s="1377"/>
      <c r="K20" s="1377"/>
      <c r="L20" s="1377"/>
      <c r="M20" s="1377"/>
      <c r="N20" s="1377"/>
      <c r="O20" s="1377"/>
    </row>
    <row r="21" spans="2:15" ht="128.25" customHeight="1" x14ac:dyDescent="0.2">
      <c r="C21" s="1368" t="s">
        <v>1518</v>
      </c>
      <c r="D21" s="1368"/>
      <c r="E21" s="1368"/>
      <c r="F21" s="1368"/>
      <c r="G21" s="1368"/>
      <c r="H21" s="1368"/>
      <c r="I21" s="1368"/>
      <c r="J21" s="1368"/>
      <c r="K21" s="1368"/>
      <c r="L21" s="1368"/>
      <c r="M21" s="1368"/>
      <c r="N21" s="1368"/>
      <c r="O21" s="1368"/>
    </row>
    <row r="22" spans="2:15" ht="57" customHeight="1" x14ac:dyDescent="0.2">
      <c r="C22" s="1217" t="s">
        <v>1516</v>
      </c>
      <c r="D22" s="1217"/>
      <c r="E22" s="1217"/>
      <c r="F22" s="1217"/>
      <c r="G22" s="1217"/>
      <c r="H22" s="1217"/>
      <c r="I22" s="1217"/>
      <c r="J22" s="1217"/>
      <c r="K22" s="1217"/>
      <c r="L22" s="1217"/>
      <c r="M22" s="1217"/>
      <c r="N22" s="1217"/>
      <c r="O22" s="1217"/>
    </row>
    <row r="24" spans="2:15" x14ac:dyDescent="0.2">
      <c r="C24" s="540" t="s">
        <v>3236</v>
      </c>
    </row>
    <row r="25" spans="2:15" ht="11.25" customHeight="1" x14ac:dyDescent="0.2">
      <c r="C25" s="540"/>
    </row>
    <row r="26" spans="2:15" ht="68.25" customHeight="1" x14ac:dyDescent="0.2">
      <c r="C26" s="1217" t="s">
        <v>2761</v>
      </c>
      <c r="D26" s="1217"/>
      <c r="E26" s="1217"/>
      <c r="F26" s="1217"/>
      <c r="G26" s="1217"/>
      <c r="H26" s="1217"/>
      <c r="I26" s="1217"/>
      <c r="J26" s="1217"/>
      <c r="K26" s="1217"/>
      <c r="L26" s="1217"/>
      <c r="M26" s="1217"/>
      <c r="N26" s="1217"/>
      <c r="O26" s="1217"/>
    </row>
    <row r="27" spans="2:15" ht="45" customHeight="1" x14ac:dyDescent="0.2">
      <c r="C27" s="1217" t="s">
        <v>2278</v>
      </c>
      <c r="D27" s="1217"/>
      <c r="E27" s="1217"/>
      <c r="F27" s="1217"/>
      <c r="G27" s="1217"/>
      <c r="H27" s="1217"/>
      <c r="I27" s="1217"/>
      <c r="J27" s="1217"/>
      <c r="K27" s="1217"/>
      <c r="L27" s="1217"/>
      <c r="M27" s="1217"/>
      <c r="N27" s="1217"/>
      <c r="O27" s="1217"/>
    </row>
    <row r="28" spans="2:15" ht="11.25" customHeight="1" x14ac:dyDescent="0.2">
      <c r="C28" s="540"/>
    </row>
    <row r="29" spans="2:15" x14ac:dyDescent="0.2">
      <c r="C29" s="540" t="s">
        <v>3237</v>
      </c>
    </row>
    <row r="30" spans="2:15" x14ac:dyDescent="0.2">
      <c r="C30" s="1226" t="s">
        <v>569</v>
      </c>
      <c r="D30" s="1226"/>
      <c r="E30" s="1226"/>
      <c r="F30" s="1226"/>
      <c r="G30" s="1226"/>
      <c r="H30" s="1226"/>
      <c r="I30" s="1226"/>
      <c r="J30" s="1226"/>
      <c r="K30" s="1226"/>
      <c r="L30" s="1226"/>
      <c r="M30" s="1226"/>
      <c r="N30" s="1226"/>
      <c r="O30" s="1226"/>
    </row>
    <row r="31" spans="2:15" ht="6.75" customHeight="1" x14ac:dyDescent="0.2"/>
    <row r="32" spans="2:15" ht="26.25" customHeight="1" x14ac:dyDescent="0.2">
      <c r="C32" s="1217" t="s">
        <v>2279</v>
      </c>
      <c r="D32" s="1217"/>
      <c r="E32" s="1217"/>
      <c r="F32" s="1217"/>
      <c r="G32" s="1217"/>
      <c r="H32" s="1217"/>
      <c r="I32" s="1217"/>
      <c r="J32" s="1217"/>
      <c r="K32" s="1217"/>
      <c r="L32" s="1217"/>
      <c r="M32" s="1217"/>
      <c r="N32" s="1217"/>
      <c r="O32" s="1217"/>
    </row>
    <row r="34" spans="1:15" x14ac:dyDescent="0.2">
      <c r="C34" s="540" t="s">
        <v>3238</v>
      </c>
    </row>
    <row r="35" spans="1:15" ht="53.25" customHeight="1" x14ac:dyDescent="0.2">
      <c r="C35" s="1217" t="s">
        <v>2280</v>
      </c>
      <c r="D35" s="1217"/>
      <c r="E35" s="1217"/>
      <c r="F35" s="1217"/>
      <c r="G35" s="1217"/>
      <c r="H35" s="1217"/>
      <c r="I35" s="1217"/>
      <c r="J35" s="1217"/>
      <c r="K35" s="1217"/>
      <c r="L35" s="1217"/>
      <c r="M35" s="1217"/>
      <c r="N35" s="1217"/>
      <c r="O35" s="1217"/>
    </row>
    <row r="36" spans="1:15" x14ac:dyDescent="0.2">
      <c r="C36" s="540"/>
    </row>
    <row r="39" spans="1:15" ht="15.75" x14ac:dyDescent="0.25">
      <c r="A39" s="718" t="s">
        <v>1227</v>
      </c>
      <c r="B39" s="708"/>
      <c r="C39" s="708"/>
      <c r="D39" s="708"/>
      <c r="E39" s="708"/>
      <c r="F39" s="708"/>
      <c r="G39" s="708"/>
      <c r="H39" s="708"/>
      <c r="I39" s="708"/>
      <c r="J39" s="708"/>
      <c r="K39" s="708"/>
      <c r="L39" s="708"/>
      <c r="M39" s="708"/>
      <c r="N39" s="708"/>
      <c r="O39" s="708"/>
    </row>
  </sheetData>
  <mergeCells count="16">
    <mergeCell ref="C26:O26"/>
    <mergeCell ref="C30:O30"/>
    <mergeCell ref="C32:O32"/>
    <mergeCell ref="C35:O35"/>
    <mergeCell ref="C14:O14"/>
    <mergeCell ref="C19:O19"/>
    <mergeCell ref="C20:O20"/>
    <mergeCell ref="C21:O21"/>
    <mergeCell ref="C27:O27"/>
    <mergeCell ref="C22:O22"/>
    <mergeCell ref="C12:O12"/>
    <mergeCell ref="A1:O1"/>
    <mergeCell ref="A2:O2"/>
    <mergeCell ref="A3:O3"/>
    <mergeCell ref="C8:O8"/>
    <mergeCell ref="C10:O10"/>
  </mergeCells>
  <printOptions horizontalCentered="1" verticalCentered="1"/>
  <pageMargins left="0" right="0" top="0.25" bottom="0.25" header="0.25" footer="0.25"/>
  <pageSetup scale="74" orientation="portrait" r:id="rId1"/>
  <headerFooter alignWithMargins="0"/>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46BEB-2874-48B1-B817-2A91B74029EC}">
  <sheetPr codeName="Sheet24">
    <pageSetUpPr fitToPage="1"/>
  </sheetPr>
  <dimension ref="A1:O64"/>
  <sheetViews>
    <sheetView topLeftCell="A44" workbookViewId="0">
      <selection activeCell="A59" sqref="A59:O59"/>
    </sheetView>
  </sheetViews>
  <sheetFormatPr defaultColWidth="9.140625" defaultRowHeight="12.75" x14ac:dyDescent="0.2"/>
  <cols>
    <col min="1" max="2" width="3.7109375" style="538" customWidth="1"/>
    <col min="3" max="16384" width="9.140625" style="538"/>
  </cols>
  <sheetData>
    <row r="1" spans="1:15" ht="18" x14ac:dyDescent="0.25">
      <c r="A1" s="907" t="str">
        <f>'COVER PAGE'!A9</f>
        <v>LOCAL GOVERNMENT NAME:</v>
      </c>
      <c r="B1" s="708"/>
      <c r="C1" s="708"/>
      <c r="D1" s="708"/>
      <c r="E1" s="708"/>
      <c r="F1" s="708"/>
      <c r="G1" s="708"/>
      <c r="H1" s="708"/>
      <c r="I1" s="708"/>
      <c r="J1" s="708"/>
      <c r="K1" s="708"/>
      <c r="L1" s="708"/>
      <c r="M1" s="708"/>
      <c r="N1" s="708"/>
      <c r="O1" s="708"/>
    </row>
    <row r="2" spans="1:15" ht="18" x14ac:dyDescent="0.25">
      <c r="A2" s="907" t="s">
        <v>938</v>
      </c>
      <c r="B2" s="708"/>
      <c r="C2" s="708"/>
      <c r="D2" s="708"/>
      <c r="E2" s="708"/>
      <c r="F2" s="708"/>
      <c r="G2" s="708"/>
      <c r="H2" s="708"/>
      <c r="I2" s="708"/>
      <c r="J2" s="708"/>
      <c r="K2" s="708"/>
      <c r="L2" s="708"/>
      <c r="M2" s="708"/>
      <c r="N2" s="708"/>
      <c r="O2" s="708"/>
    </row>
    <row r="3" spans="1:15" ht="18" x14ac:dyDescent="0.25">
      <c r="A3" s="905" t="str">
        <f>'COVER PAGE'!A30</f>
        <v>FISCAL YEAR ENDING JUNE 30, 2025</v>
      </c>
      <c r="B3" s="708"/>
      <c r="C3" s="708"/>
      <c r="D3" s="708"/>
      <c r="E3" s="708"/>
      <c r="F3" s="708"/>
      <c r="G3" s="708"/>
      <c r="H3" s="708"/>
      <c r="I3" s="708"/>
      <c r="J3" s="708"/>
      <c r="K3" s="708"/>
      <c r="L3" s="708"/>
      <c r="M3" s="708"/>
      <c r="N3" s="708"/>
      <c r="O3" s="708"/>
    </row>
    <row r="5" spans="1:15" x14ac:dyDescent="0.2">
      <c r="A5" s="709" t="s">
        <v>939</v>
      </c>
      <c r="C5" s="906" t="s">
        <v>3220</v>
      </c>
    </row>
    <row r="7" spans="1:15" x14ac:dyDescent="0.2">
      <c r="B7" s="707" t="s">
        <v>299</v>
      </c>
      <c r="C7" s="539" t="s">
        <v>3230</v>
      </c>
    </row>
    <row r="9" spans="1:15" x14ac:dyDescent="0.2">
      <c r="C9" s="540" t="s">
        <v>3239</v>
      </c>
    </row>
    <row r="10" spans="1:15" ht="66.75" customHeight="1" x14ac:dyDescent="0.2">
      <c r="C10" s="1217" t="s">
        <v>2281</v>
      </c>
      <c r="D10" s="1217"/>
      <c r="E10" s="1217"/>
      <c r="F10" s="1217"/>
      <c r="G10" s="1217"/>
      <c r="H10" s="1217"/>
      <c r="I10" s="1217"/>
      <c r="J10" s="1217"/>
      <c r="K10" s="1217"/>
      <c r="L10" s="1217"/>
      <c r="M10" s="1217"/>
      <c r="N10" s="1217"/>
      <c r="O10" s="1217"/>
    </row>
    <row r="11" spans="1:15" x14ac:dyDescent="0.2">
      <c r="C11" s="540"/>
    </row>
    <row r="12" spans="1:15" x14ac:dyDescent="0.2">
      <c r="C12" s="1226" t="s">
        <v>815</v>
      </c>
      <c r="D12" s="1226"/>
      <c r="E12" s="1226"/>
      <c r="F12" s="1226"/>
      <c r="G12" s="1226"/>
      <c r="H12" s="1226"/>
      <c r="I12" s="1226"/>
      <c r="J12" s="1226"/>
      <c r="K12" s="1226"/>
      <c r="L12" s="1226"/>
      <c r="M12" s="1226"/>
      <c r="N12" s="1226"/>
      <c r="O12" s="1226"/>
    </row>
    <row r="14" spans="1:15" ht="24" customHeight="1" x14ac:dyDescent="0.2">
      <c r="C14" s="1217" t="s">
        <v>2282</v>
      </c>
      <c r="D14" s="1217"/>
      <c r="E14" s="1217"/>
      <c r="F14" s="1217"/>
      <c r="G14" s="1217"/>
      <c r="H14" s="1217"/>
      <c r="I14" s="1217"/>
      <c r="J14" s="1217"/>
      <c r="K14" s="1217"/>
      <c r="L14" s="1217"/>
      <c r="M14" s="1217"/>
      <c r="N14" s="1217"/>
      <c r="O14" s="1217"/>
    </row>
    <row r="15" spans="1:15" ht="15" customHeight="1" x14ac:dyDescent="0.2"/>
    <row r="16" spans="1:15" x14ac:dyDescent="0.2">
      <c r="E16" s="587" t="s">
        <v>864</v>
      </c>
      <c r="I16" s="587" t="s">
        <v>865</v>
      </c>
    </row>
    <row r="17" spans="3:15" x14ac:dyDescent="0.2">
      <c r="E17" s="538" t="s">
        <v>866</v>
      </c>
      <c r="I17" s="567"/>
    </row>
    <row r="18" spans="3:15" x14ac:dyDescent="0.2">
      <c r="E18" s="538" t="s">
        <v>867</v>
      </c>
      <c r="I18" s="567"/>
    </row>
    <row r="19" spans="3:15" x14ac:dyDescent="0.2">
      <c r="E19" s="538" t="s">
        <v>868</v>
      </c>
      <c r="I19" s="567"/>
    </row>
    <row r="20" spans="3:15" x14ac:dyDescent="0.2">
      <c r="E20" s="538" t="s">
        <v>869</v>
      </c>
      <c r="I20" s="567"/>
    </row>
    <row r="21" spans="3:15" x14ac:dyDescent="0.2">
      <c r="E21" s="538" t="s">
        <v>870</v>
      </c>
      <c r="I21" s="567"/>
    </row>
    <row r="22" spans="3:15" x14ac:dyDescent="0.2">
      <c r="E22" s="538" t="s">
        <v>873</v>
      </c>
      <c r="I22" s="567"/>
    </row>
    <row r="23" spans="3:15" x14ac:dyDescent="0.2">
      <c r="E23" s="538" t="s">
        <v>871</v>
      </c>
      <c r="I23" s="567"/>
    </row>
    <row r="24" spans="3:15" ht="12.75" customHeight="1" x14ac:dyDescent="0.2">
      <c r="E24" s="538" t="s">
        <v>872</v>
      </c>
      <c r="I24" s="567"/>
    </row>
    <row r="25" spans="3:15" x14ac:dyDescent="0.2">
      <c r="I25" s="704"/>
    </row>
    <row r="26" spans="3:15" x14ac:dyDescent="0.2">
      <c r="C26" s="540" t="s">
        <v>3240</v>
      </c>
    </row>
    <row r="27" spans="3:15" ht="123.75" customHeight="1" x14ac:dyDescent="0.2">
      <c r="C27" s="1377" t="s">
        <v>3241</v>
      </c>
      <c r="D27" s="1377"/>
      <c r="E27" s="1377"/>
      <c r="F27" s="1377"/>
      <c r="G27" s="1377"/>
      <c r="H27" s="1377"/>
      <c r="I27" s="1377"/>
      <c r="J27" s="1377"/>
      <c r="K27" s="1377"/>
      <c r="L27" s="1377"/>
      <c r="M27" s="1377"/>
      <c r="N27" s="1377"/>
      <c r="O27" s="1377"/>
    </row>
    <row r="28" spans="3:15" x14ac:dyDescent="0.2">
      <c r="C28" s="540"/>
    </row>
    <row r="29" spans="3:15" x14ac:dyDescent="0.2">
      <c r="C29" s="538" t="s">
        <v>1436</v>
      </c>
    </row>
    <row r="30" spans="3:15" x14ac:dyDescent="0.2">
      <c r="C30" s="538" t="s">
        <v>1437</v>
      </c>
      <c r="N30" s="1378" t="s">
        <v>298</v>
      </c>
      <c r="O30" s="1378"/>
    </row>
    <row r="31" spans="3:15" x14ac:dyDescent="0.2">
      <c r="C31" s="585"/>
      <c r="D31" s="585"/>
      <c r="E31" s="585"/>
      <c r="F31" s="585"/>
      <c r="G31" s="585"/>
      <c r="H31" s="585"/>
      <c r="I31" s="585"/>
      <c r="J31" s="585"/>
      <c r="K31" s="585"/>
      <c r="L31" s="585"/>
      <c r="N31" s="1380"/>
      <c r="O31" s="1380"/>
    </row>
    <row r="32" spans="3:15" x14ac:dyDescent="0.2">
      <c r="C32" s="603"/>
      <c r="D32" s="603"/>
      <c r="E32" s="603"/>
      <c r="F32" s="603"/>
      <c r="G32" s="603"/>
      <c r="H32" s="603"/>
      <c r="I32" s="603"/>
      <c r="J32" s="603"/>
      <c r="K32" s="603"/>
      <c r="L32" s="603"/>
      <c r="N32" s="1379"/>
      <c r="O32" s="1379"/>
    </row>
    <row r="33" spans="3:15" x14ac:dyDescent="0.2">
      <c r="C33" s="603"/>
      <c r="D33" s="603"/>
      <c r="E33" s="603"/>
      <c r="F33" s="603"/>
      <c r="G33" s="603"/>
      <c r="H33" s="603"/>
      <c r="I33" s="603"/>
      <c r="J33" s="603"/>
      <c r="K33" s="603"/>
      <c r="L33" s="603"/>
      <c r="N33" s="1380"/>
      <c r="O33" s="1380"/>
    </row>
    <row r="34" spans="3:15" x14ac:dyDescent="0.2">
      <c r="N34" s="704"/>
      <c r="O34" s="704"/>
    </row>
    <row r="35" spans="3:15" x14ac:dyDescent="0.2">
      <c r="C35" s="540"/>
    </row>
    <row r="36" spans="3:15" x14ac:dyDescent="0.2">
      <c r="C36" s="538" t="s">
        <v>2285</v>
      </c>
    </row>
    <row r="37" spans="3:15" x14ac:dyDescent="0.2">
      <c r="C37" s="538" t="s">
        <v>1437</v>
      </c>
      <c r="N37" s="1378" t="s">
        <v>298</v>
      </c>
      <c r="O37" s="1378"/>
    </row>
    <row r="38" spans="3:15" ht="12.75" customHeight="1" x14ac:dyDescent="0.2">
      <c r="C38" s="585"/>
      <c r="D38" s="585"/>
      <c r="E38" s="585"/>
      <c r="F38" s="585"/>
      <c r="G38" s="585"/>
      <c r="H38" s="585"/>
      <c r="I38" s="585"/>
      <c r="J38" s="585"/>
      <c r="K38" s="585"/>
      <c r="L38" s="585"/>
      <c r="N38" s="1380"/>
      <c r="O38" s="1380"/>
    </row>
    <row r="39" spans="3:15" ht="15" customHeight="1" x14ac:dyDescent="0.2">
      <c r="C39" s="603"/>
      <c r="D39" s="603"/>
      <c r="E39" s="603"/>
      <c r="F39" s="603"/>
      <c r="G39" s="603"/>
      <c r="H39" s="603"/>
      <c r="I39" s="603"/>
      <c r="J39" s="603"/>
      <c r="K39" s="603"/>
      <c r="L39" s="603"/>
      <c r="N39" s="1379"/>
      <c r="O39" s="1379"/>
    </row>
    <row r="40" spans="3:15" x14ac:dyDescent="0.2">
      <c r="C40" s="603"/>
      <c r="D40" s="603"/>
      <c r="E40" s="603"/>
      <c r="F40" s="603"/>
      <c r="G40" s="603"/>
      <c r="H40" s="603"/>
      <c r="I40" s="603"/>
      <c r="J40" s="603"/>
      <c r="K40" s="603"/>
      <c r="L40" s="603"/>
      <c r="N40" s="1380"/>
      <c r="O40" s="1380"/>
    </row>
    <row r="41" spans="3:15" x14ac:dyDescent="0.2">
      <c r="N41" s="704"/>
      <c r="O41" s="704"/>
    </row>
    <row r="42" spans="3:15" x14ac:dyDescent="0.2">
      <c r="C42" s="540" t="s">
        <v>2615</v>
      </c>
    </row>
    <row r="43" spans="3:15" ht="65.25" customHeight="1" x14ac:dyDescent="0.2">
      <c r="C43" s="1217" t="s">
        <v>2283</v>
      </c>
      <c r="D43" s="1217"/>
      <c r="E43" s="1217"/>
      <c r="F43" s="1217"/>
      <c r="G43" s="1217"/>
      <c r="H43" s="1217"/>
      <c r="I43" s="1217"/>
      <c r="J43" s="1217"/>
      <c r="K43" s="1217"/>
      <c r="L43" s="1217"/>
      <c r="M43" s="1217"/>
      <c r="N43" s="1217"/>
      <c r="O43" s="1217"/>
    </row>
    <row r="44" spans="3:15" x14ac:dyDescent="0.2">
      <c r="N44" s="704"/>
      <c r="O44" s="704"/>
    </row>
    <row r="45" spans="3:15" ht="13.5" customHeight="1" x14ac:dyDescent="0.2">
      <c r="C45" s="542" t="s">
        <v>3234</v>
      </c>
      <c r="D45" s="612"/>
      <c r="E45" s="612"/>
      <c r="F45" s="612"/>
      <c r="G45" s="612"/>
      <c r="H45" s="612"/>
      <c r="I45" s="612"/>
      <c r="J45" s="612"/>
      <c r="K45" s="612"/>
      <c r="L45" s="612"/>
      <c r="M45" s="612"/>
      <c r="N45" s="612"/>
      <c r="O45" s="612"/>
    </row>
    <row r="46" spans="3:15" ht="13.5" customHeight="1" x14ac:dyDescent="0.2">
      <c r="C46" s="543" t="s">
        <v>3242</v>
      </c>
      <c r="D46" s="612"/>
      <c r="E46" s="612"/>
      <c r="F46" s="612"/>
      <c r="G46" s="612"/>
      <c r="H46" s="612"/>
      <c r="I46" s="612"/>
      <c r="J46" s="612"/>
      <c r="K46" s="612"/>
      <c r="L46" s="612"/>
      <c r="M46" s="612"/>
      <c r="N46" s="612"/>
      <c r="O46" s="612"/>
    </row>
    <row r="47" spans="3:15" ht="13.5" customHeight="1" x14ac:dyDescent="0.2">
      <c r="C47" s="543" t="s">
        <v>3243</v>
      </c>
      <c r="D47" s="612"/>
      <c r="E47" s="612"/>
      <c r="F47" s="612"/>
      <c r="G47" s="612"/>
      <c r="H47" s="612"/>
      <c r="I47" s="612"/>
      <c r="J47" s="612"/>
      <c r="K47" s="612"/>
      <c r="L47" s="612"/>
      <c r="M47" s="612"/>
      <c r="N47" s="612"/>
      <c r="O47" s="612"/>
    </row>
    <row r="48" spans="3:15" ht="13.5" customHeight="1" x14ac:dyDescent="0.2">
      <c r="C48" s="543" t="s">
        <v>3244</v>
      </c>
      <c r="D48" s="612"/>
      <c r="E48" s="612"/>
      <c r="F48" s="612"/>
      <c r="G48" s="612"/>
      <c r="H48" s="612"/>
      <c r="I48" s="612"/>
      <c r="J48" s="612"/>
      <c r="K48" s="612"/>
      <c r="L48" s="612"/>
      <c r="M48" s="612"/>
      <c r="N48" s="612"/>
      <c r="O48" s="612"/>
    </row>
    <row r="49" spans="1:15" ht="13.5" customHeight="1" x14ac:dyDescent="0.2">
      <c r="C49" s="543" t="s">
        <v>3245</v>
      </c>
      <c r="D49" s="612"/>
      <c r="E49" s="612"/>
      <c r="F49" s="612"/>
      <c r="G49" s="612"/>
      <c r="H49" s="612"/>
      <c r="I49" s="612"/>
      <c r="J49" s="612"/>
      <c r="K49" s="612"/>
      <c r="L49" s="612"/>
      <c r="M49" s="612"/>
      <c r="N49" s="612"/>
      <c r="O49" s="612"/>
    </row>
    <row r="50" spans="1:15" ht="13.5" customHeight="1" x14ac:dyDescent="0.2">
      <c r="C50" s="543" t="s">
        <v>3246</v>
      </c>
      <c r="D50" s="612"/>
      <c r="E50" s="612"/>
      <c r="F50" s="612"/>
      <c r="G50" s="612"/>
      <c r="H50" s="612"/>
      <c r="I50" s="612"/>
      <c r="J50" s="612"/>
      <c r="K50" s="612"/>
      <c r="L50" s="612"/>
      <c r="M50" s="612"/>
      <c r="N50" s="612"/>
      <c r="O50" s="612"/>
    </row>
    <row r="51" spans="1:15" ht="13.5" customHeight="1" x14ac:dyDescent="0.2">
      <c r="C51" s="543" t="s">
        <v>3247</v>
      </c>
      <c r="D51" s="612"/>
      <c r="E51" s="612"/>
      <c r="F51" s="612"/>
      <c r="G51" s="612"/>
      <c r="H51" s="612"/>
      <c r="I51" s="612"/>
      <c r="J51" s="612"/>
      <c r="K51" s="612"/>
      <c r="L51" s="612"/>
      <c r="M51" s="612"/>
      <c r="N51" s="612"/>
      <c r="O51" s="612"/>
    </row>
    <row r="52" spans="1:15" ht="13.5" customHeight="1" x14ac:dyDescent="0.2">
      <c r="C52" s="543"/>
      <c r="D52" s="612"/>
      <c r="E52" s="612"/>
      <c r="F52" s="612"/>
      <c r="G52" s="612"/>
      <c r="H52" s="612"/>
      <c r="I52" s="612"/>
      <c r="J52" s="612"/>
      <c r="K52" s="612"/>
      <c r="L52" s="612"/>
      <c r="M52" s="612"/>
      <c r="N52" s="612"/>
      <c r="O52" s="612"/>
    </row>
    <row r="53" spans="1:15" x14ac:dyDescent="0.2">
      <c r="C53" s="540" t="s">
        <v>3231</v>
      </c>
    </row>
    <row r="54" spans="1:15" ht="79.5" customHeight="1" x14ac:dyDescent="0.2">
      <c r="C54" s="1217" t="s">
        <v>3248</v>
      </c>
      <c r="D54" s="1217"/>
      <c r="E54" s="1217"/>
      <c r="F54" s="1217"/>
      <c r="G54" s="1217"/>
      <c r="H54" s="1217"/>
      <c r="I54" s="1217"/>
      <c r="J54" s="1217"/>
      <c r="K54" s="1217"/>
      <c r="L54" s="1217"/>
      <c r="M54" s="1217"/>
      <c r="N54" s="1217"/>
      <c r="O54" s="1217"/>
    </row>
    <row r="55" spans="1:15" x14ac:dyDescent="0.2">
      <c r="C55" s="540"/>
    </row>
    <row r="56" spans="1:15" ht="12" customHeight="1" x14ac:dyDescent="0.2">
      <c r="C56" s="540" t="s">
        <v>3232</v>
      </c>
    </row>
    <row r="57" spans="1:15" ht="52.5" customHeight="1" x14ac:dyDescent="0.2">
      <c r="C57" s="1217" t="s">
        <v>2284</v>
      </c>
      <c r="D57" s="1217"/>
      <c r="E57" s="1217"/>
      <c r="F57" s="1217"/>
      <c r="G57" s="1217"/>
      <c r="H57" s="1217"/>
      <c r="I57" s="1217"/>
      <c r="J57" s="1217"/>
      <c r="K57" s="1217"/>
      <c r="L57" s="1217"/>
      <c r="M57" s="1217"/>
      <c r="N57" s="1217"/>
      <c r="O57" s="1217"/>
    </row>
    <row r="58" spans="1:15" x14ac:dyDescent="0.2">
      <c r="C58" s="540"/>
    </row>
    <row r="59" spans="1:15" ht="15.75" x14ac:dyDescent="0.25">
      <c r="A59" s="1369" t="s">
        <v>1026</v>
      </c>
      <c r="B59" s="1369"/>
      <c r="C59" s="1369"/>
      <c r="D59" s="1369"/>
      <c r="E59" s="1369"/>
      <c r="F59" s="1369"/>
      <c r="G59" s="1369"/>
      <c r="H59" s="1369"/>
      <c r="I59" s="1369"/>
      <c r="J59" s="1369"/>
      <c r="K59" s="1369"/>
      <c r="L59" s="1369"/>
      <c r="M59" s="1369"/>
      <c r="N59" s="1369"/>
      <c r="O59" s="1369"/>
    </row>
    <row r="60" spans="1:15" x14ac:dyDescent="0.2">
      <c r="N60" s="704"/>
      <c r="O60" s="704"/>
    </row>
    <row r="61" spans="1:15" x14ac:dyDescent="0.2">
      <c r="N61" s="704"/>
      <c r="O61" s="704"/>
    </row>
    <row r="62" spans="1:15" x14ac:dyDescent="0.2">
      <c r="N62" s="704"/>
      <c r="O62" s="704"/>
    </row>
    <row r="63" spans="1:15" x14ac:dyDescent="0.2">
      <c r="C63" s="540"/>
    </row>
    <row r="64" spans="1:15" x14ac:dyDescent="0.2">
      <c r="C64" s="708"/>
      <c r="D64" s="708"/>
      <c r="E64" s="708"/>
      <c r="F64" s="708"/>
      <c r="G64" s="708"/>
      <c r="H64" s="708"/>
      <c r="I64" s="708"/>
      <c r="J64" s="708"/>
      <c r="K64" s="708"/>
      <c r="L64" s="708"/>
      <c r="M64" s="708"/>
      <c r="N64" s="708"/>
      <c r="O64" s="708"/>
    </row>
  </sheetData>
  <mergeCells count="16">
    <mergeCell ref="N39:O39"/>
    <mergeCell ref="N40:O40"/>
    <mergeCell ref="A59:O59"/>
    <mergeCell ref="N31:O31"/>
    <mergeCell ref="N32:O32"/>
    <mergeCell ref="N33:O33"/>
    <mergeCell ref="C54:O54"/>
    <mergeCell ref="C43:O43"/>
    <mergeCell ref="C57:O57"/>
    <mergeCell ref="N37:O37"/>
    <mergeCell ref="N38:O38"/>
    <mergeCell ref="C10:O10"/>
    <mergeCell ref="C12:O12"/>
    <mergeCell ref="C14:O14"/>
    <mergeCell ref="C27:O27"/>
    <mergeCell ref="N30:O30"/>
  </mergeCells>
  <printOptions horizontalCentered="1"/>
  <pageMargins left="0.25" right="0.25" top="0.5" bottom="0.5" header="0.5" footer="0.5"/>
  <pageSetup scale="70" orientation="portrait" horizontalDpi="360" verticalDpi="360" r:id="rId1"/>
  <headerFooter alignWithMargins="0"/>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A7DC6-DA9D-46E4-9C79-FEE9C6529909}">
  <sheetPr codeName="Sheet25">
    <pageSetUpPr fitToPage="1"/>
  </sheetPr>
  <dimension ref="A1:P54"/>
  <sheetViews>
    <sheetView topLeftCell="A34" workbookViewId="0">
      <selection activeCell="A55" sqref="A55"/>
    </sheetView>
  </sheetViews>
  <sheetFormatPr defaultColWidth="9.140625" defaultRowHeight="12.75" x14ac:dyDescent="0.2"/>
  <cols>
    <col min="1" max="2" width="3.7109375" style="538" customWidth="1"/>
    <col min="3" max="16384" width="9.140625" style="538"/>
  </cols>
  <sheetData>
    <row r="1" spans="1:15" ht="18" x14ac:dyDescent="0.25">
      <c r="A1" s="1365" t="str">
        <f>'COVER PAGE'!A9</f>
        <v>LOCAL GOVERNMENT NAME:</v>
      </c>
      <c r="B1" s="1365"/>
      <c r="C1" s="1365"/>
      <c r="D1" s="1365"/>
      <c r="E1" s="1365"/>
      <c r="F1" s="1365"/>
      <c r="G1" s="1365"/>
      <c r="H1" s="1365"/>
      <c r="I1" s="1365"/>
      <c r="J1" s="1365"/>
      <c r="K1" s="1365"/>
      <c r="L1" s="1365"/>
      <c r="M1" s="1365"/>
      <c r="N1" s="1365"/>
      <c r="O1" s="1365"/>
    </row>
    <row r="2" spans="1:15" ht="18" x14ac:dyDescent="0.25">
      <c r="A2" s="1365" t="s">
        <v>938</v>
      </c>
      <c r="B2" s="1365"/>
      <c r="C2" s="1365"/>
      <c r="D2" s="1365"/>
      <c r="E2" s="1365"/>
      <c r="F2" s="1365"/>
      <c r="G2" s="1365"/>
      <c r="H2" s="1365"/>
      <c r="I2" s="1365"/>
      <c r="J2" s="1365"/>
      <c r="K2" s="1365"/>
      <c r="L2" s="1365"/>
      <c r="M2" s="1365"/>
      <c r="N2" s="1365"/>
      <c r="O2" s="1365"/>
    </row>
    <row r="3" spans="1:15" ht="18" x14ac:dyDescent="0.25">
      <c r="A3" s="1366" t="str">
        <f>'COVER PAGE'!A30</f>
        <v>FISCAL YEAR ENDING JUNE 30, 2025</v>
      </c>
      <c r="B3" s="1366"/>
      <c r="C3" s="1366"/>
      <c r="D3" s="1366"/>
      <c r="E3" s="1366"/>
      <c r="F3" s="1366"/>
      <c r="G3" s="1366"/>
      <c r="H3" s="1366"/>
      <c r="I3" s="1366"/>
      <c r="J3" s="1366"/>
      <c r="K3" s="1366"/>
      <c r="L3" s="1366"/>
      <c r="M3" s="1366"/>
      <c r="N3" s="1366"/>
      <c r="O3" s="1366"/>
    </row>
    <row r="4" spans="1:15" ht="12" customHeight="1" x14ac:dyDescent="0.25">
      <c r="A4" s="905"/>
      <c r="B4" s="708"/>
      <c r="C4" s="708"/>
      <c r="D4" s="708"/>
      <c r="E4" s="708"/>
      <c r="F4" s="708"/>
      <c r="G4" s="708"/>
      <c r="H4" s="708"/>
      <c r="I4" s="708"/>
      <c r="J4" s="708"/>
      <c r="K4" s="708"/>
      <c r="L4" s="708"/>
      <c r="M4" s="708"/>
      <c r="N4" s="708"/>
      <c r="O4" s="708"/>
    </row>
    <row r="5" spans="1:15" ht="12" customHeight="1" x14ac:dyDescent="0.2">
      <c r="A5" s="709" t="s">
        <v>939</v>
      </c>
      <c r="C5" s="906" t="s">
        <v>3220</v>
      </c>
      <c r="D5" s="708"/>
      <c r="E5" s="708"/>
      <c r="F5" s="708"/>
      <c r="G5" s="708"/>
      <c r="H5" s="708"/>
      <c r="I5" s="708"/>
      <c r="J5" s="708"/>
      <c r="K5" s="708"/>
      <c r="L5" s="708"/>
      <c r="M5" s="708"/>
      <c r="N5" s="708"/>
      <c r="O5" s="708"/>
    </row>
    <row r="6" spans="1:15" ht="12" customHeight="1" x14ac:dyDescent="0.2">
      <c r="A6" s="709"/>
      <c r="C6" s="906"/>
      <c r="D6" s="708"/>
      <c r="E6" s="708"/>
      <c r="F6" s="708"/>
      <c r="G6" s="708"/>
      <c r="H6" s="708"/>
      <c r="I6" s="708"/>
      <c r="J6" s="708"/>
      <c r="K6" s="708"/>
      <c r="L6" s="708"/>
      <c r="M6" s="708"/>
      <c r="N6" s="708"/>
      <c r="O6" s="708"/>
    </row>
    <row r="7" spans="1:15" ht="12" customHeight="1" x14ac:dyDescent="0.25">
      <c r="A7" s="905"/>
      <c r="B7" s="707" t="s">
        <v>299</v>
      </c>
      <c r="C7" s="539" t="s">
        <v>3230</v>
      </c>
      <c r="D7" s="708"/>
      <c r="E7" s="708"/>
      <c r="F7" s="708"/>
      <c r="G7" s="708"/>
      <c r="H7" s="708"/>
      <c r="I7" s="708"/>
      <c r="J7" s="708"/>
      <c r="K7" s="708"/>
      <c r="L7" s="708"/>
      <c r="M7" s="708"/>
      <c r="N7" s="708"/>
      <c r="O7" s="708"/>
    </row>
    <row r="9" spans="1:15" x14ac:dyDescent="0.2">
      <c r="C9" s="540" t="s">
        <v>3249</v>
      </c>
    </row>
    <row r="10" spans="1:15" ht="77.25" customHeight="1" x14ac:dyDescent="0.2">
      <c r="C10" s="1217" t="s">
        <v>2286</v>
      </c>
      <c r="D10" s="1217"/>
      <c r="E10" s="1217"/>
      <c r="F10" s="1217"/>
      <c r="G10" s="1217"/>
      <c r="H10" s="1217"/>
      <c r="I10" s="1217"/>
      <c r="J10" s="1217"/>
      <c r="K10" s="1217"/>
      <c r="L10" s="1217"/>
      <c r="M10" s="1217"/>
      <c r="N10" s="1217"/>
      <c r="O10" s="1217"/>
    </row>
    <row r="11" spans="1:15" x14ac:dyDescent="0.2">
      <c r="C11" s="540"/>
    </row>
    <row r="12" spans="1:15" x14ac:dyDescent="0.2">
      <c r="C12" s="542" t="s">
        <v>3233</v>
      </c>
    </row>
    <row r="13" spans="1:15" x14ac:dyDescent="0.2">
      <c r="C13" s="1217" t="s">
        <v>1451</v>
      </c>
      <c r="D13" s="1217"/>
      <c r="E13" s="1217"/>
      <c r="F13" s="1217"/>
      <c r="G13" s="1217"/>
      <c r="H13" s="1217"/>
      <c r="I13" s="1217"/>
      <c r="J13" s="1217"/>
      <c r="K13" s="1217"/>
      <c r="L13" s="1217"/>
      <c r="M13" s="1217"/>
      <c r="N13" s="1217"/>
      <c r="O13" s="1217"/>
    </row>
    <row r="14" spans="1:15" x14ac:dyDescent="0.2">
      <c r="C14" s="538" t="s">
        <v>1452</v>
      </c>
    </row>
    <row r="19" spans="1:16" x14ac:dyDescent="0.2">
      <c r="A19" s="709" t="s">
        <v>283</v>
      </c>
      <c r="C19" s="539" t="s">
        <v>290</v>
      </c>
      <c r="P19" s="1213" t="s">
        <v>3323</v>
      </c>
    </row>
    <row r="21" spans="1:16" ht="27" customHeight="1" x14ac:dyDescent="0.2">
      <c r="B21" s="908" t="s">
        <v>940</v>
      </c>
      <c r="C21" s="1224" t="s">
        <v>1288</v>
      </c>
      <c r="D21" s="1224"/>
      <c r="E21" s="1224"/>
      <c r="F21" s="1224"/>
      <c r="G21" s="1224"/>
      <c r="H21" s="1224"/>
      <c r="I21" s="1224"/>
      <c r="J21" s="1224"/>
      <c r="K21" s="1224"/>
      <c r="L21" s="1224"/>
      <c r="M21" s="1224"/>
      <c r="N21" s="1224"/>
      <c r="O21" s="1224"/>
    </row>
    <row r="22" spans="1:16" ht="27" customHeight="1" x14ac:dyDescent="0.2">
      <c r="B22" s="707"/>
      <c r="C22" s="1217" t="s">
        <v>2287</v>
      </c>
      <c r="D22" s="1217"/>
      <c r="E22" s="1217"/>
      <c r="F22" s="1217"/>
      <c r="G22" s="1217"/>
      <c r="H22" s="1217"/>
      <c r="I22" s="1217"/>
      <c r="J22" s="1217"/>
      <c r="K22" s="1217"/>
      <c r="L22" s="1217"/>
      <c r="M22" s="1217"/>
      <c r="N22" s="1217"/>
      <c r="O22" s="1217"/>
    </row>
    <row r="23" spans="1:16" x14ac:dyDescent="0.2">
      <c r="C23" s="538" t="s">
        <v>1410</v>
      </c>
    </row>
    <row r="32" spans="1:16" ht="26.25" customHeight="1" x14ac:dyDescent="0.2">
      <c r="B32" s="908" t="s">
        <v>75</v>
      </c>
      <c r="C32" s="1224" t="s">
        <v>2288</v>
      </c>
      <c r="D32" s="1224"/>
      <c r="E32" s="1224"/>
      <c r="F32" s="1224"/>
      <c r="G32" s="1224"/>
      <c r="H32" s="1224"/>
      <c r="I32" s="1224"/>
      <c r="J32" s="1224"/>
      <c r="K32" s="1224"/>
      <c r="L32" s="1224"/>
      <c r="M32" s="1224"/>
      <c r="N32" s="1224"/>
      <c r="O32" s="1224"/>
    </row>
    <row r="33" spans="2:15" ht="39" customHeight="1" x14ac:dyDescent="0.2">
      <c r="B33" s="707"/>
      <c r="C33" s="1217" t="s">
        <v>2289</v>
      </c>
      <c r="D33" s="1217"/>
      <c r="E33" s="1217"/>
      <c r="F33" s="1217"/>
      <c r="G33" s="1217"/>
      <c r="H33" s="1217"/>
      <c r="I33" s="1217"/>
      <c r="J33" s="1217"/>
      <c r="K33" s="1217"/>
      <c r="L33" s="1217"/>
      <c r="M33" s="1217"/>
      <c r="N33" s="1217"/>
      <c r="O33" s="1217"/>
    </row>
    <row r="34" spans="2:15" x14ac:dyDescent="0.2">
      <c r="C34" s="538" t="s">
        <v>1410</v>
      </c>
    </row>
    <row r="43" spans="2:15" ht="24.75" customHeight="1" x14ac:dyDescent="0.2">
      <c r="B43" s="908" t="s">
        <v>372</v>
      </c>
      <c r="C43" s="1224" t="s">
        <v>2290</v>
      </c>
      <c r="D43" s="1224"/>
      <c r="E43" s="1224"/>
      <c r="F43" s="1224"/>
      <c r="G43" s="1224"/>
      <c r="H43" s="1224"/>
      <c r="I43" s="1224"/>
      <c r="J43" s="1224"/>
      <c r="K43" s="1224"/>
      <c r="L43" s="1224"/>
      <c r="M43" s="1224"/>
      <c r="N43" s="1224"/>
      <c r="O43" s="1224"/>
    </row>
    <row r="44" spans="2:15" ht="25.5" customHeight="1" x14ac:dyDescent="0.2">
      <c r="B44" s="540"/>
      <c r="C44" s="1217" t="s">
        <v>2291</v>
      </c>
      <c r="D44" s="1217"/>
      <c r="E44" s="1217"/>
      <c r="F44" s="1217"/>
      <c r="G44" s="1217"/>
      <c r="H44" s="1217"/>
      <c r="I44" s="1217"/>
      <c r="J44" s="1217"/>
      <c r="K44" s="1217"/>
      <c r="L44" s="1217"/>
      <c r="M44" s="1217"/>
      <c r="N44" s="1217"/>
      <c r="O44" s="1217"/>
    </row>
    <row r="45" spans="2:15" x14ac:dyDescent="0.2">
      <c r="C45" s="538" t="s">
        <v>1410</v>
      </c>
    </row>
    <row r="54" spans="1:15" ht="15.75" x14ac:dyDescent="0.25">
      <c r="A54" s="1369" t="s">
        <v>1027</v>
      </c>
      <c r="B54" s="1369"/>
      <c r="C54" s="1369"/>
      <c r="D54" s="1369"/>
      <c r="E54" s="1369"/>
      <c r="F54" s="1369"/>
      <c r="G54" s="1369"/>
      <c r="H54" s="1369"/>
      <c r="I54" s="1369"/>
      <c r="J54" s="1369"/>
      <c r="K54" s="1369"/>
      <c r="L54" s="1369"/>
      <c r="M54" s="1369"/>
      <c r="N54" s="1369"/>
      <c r="O54" s="1369"/>
    </row>
  </sheetData>
  <mergeCells count="12">
    <mergeCell ref="A54:O54"/>
    <mergeCell ref="A1:O1"/>
    <mergeCell ref="A2:O2"/>
    <mergeCell ref="A3:O3"/>
    <mergeCell ref="C10:O10"/>
    <mergeCell ref="C13:O13"/>
    <mergeCell ref="C21:O21"/>
    <mergeCell ref="C22:O22"/>
    <mergeCell ref="C32:O32"/>
    <mergeCell ref="C33:O33"/>
    <mergeCell ref="C43:O43"/>
    <mergeCell ref="C44:O44"/>
  </mergeCells>
  <printOptions horizontalCentered="1" verticalCentered="1"/>
  <pageMargins left="0.25" right="0.25" top="1" bottom="1" header="0.5" footer="0.5"/>
  <pageSetup scale="77" orientation="portrait" horizontalDpi="360" verticalDpi="360" r:id="rId1"/>
  <headerFooter alignWithMargins="0"/>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9EB7A-885B-402F-94DB-33FCFF8A4CD9}">
  <sheetPr codeName="Sheet26">
    <pageSetUpPr fitToPage="1"/>
  </sheetPr>
  <dimension ref="A1:Q55"/>
  <sheetViews>
    <sheetView workbookViewId="0">
      <selection activeCell="L5" sqref="L5"/>
    </sheetView>
  </sheetViews>
  <sheetFormatPr defaultColWidth="9.140625" defaultRowHeight="12.75" x14ac:dyDescent="0.2"/>
  <cols>
    <col min="1" max="2" width="3.7109375" style="538" customWidth="1"/>
    <col min="3" max="16384" width="9.140625" style="538"/>
  </cols>
  <sheetData>
    <row r="1" spans="1:17" ht="18" x14ac:dyDescent="0.25">
      <c r="A1" s="1365" t="str">
        <f>'COVER PAGE'!A9</f>
        <v>LOCAL GOVERNMENT NAME:</v>
      </c>
      <c r="B1" s="1365"/>
      <c r="C1" s="1365"/>
      <c r="D1" s="1365"/>
      <c r="E1" s="1365"/>
      <c r="F1" s="1365"/>
      <c r="G1" s="1365"/>
      <c r="H1" s="1365"/>
      <c r="I1" s="1365"/>
      <c r="J1" s="1365"/>
      <c r="K1" s="1365"/>
      <c r="L1" s="1365"/>
      <c r="M1" s="1365"/>
      <c r="N1" s="1365"/>
      <c r="O1" s="1365"/>
    </row>
    <row r="2" spans="1:17" ht="18" x14ac:dyDescent="0.25">
      <c r="A2" s="1365" t="s">
        <v>938</v>
      </c>
      <c r="B2" s="1365"/>
      <c r="C2" s="1365"/>
      <c r="D2" s="1365"/>
      <c r="E2" s="1365"/>
      <c r="F2" s="1365"/>
      <c r="G2" s="1365"/>
      <c r="H2" s="1365"/>
      <c r="I2" s="1365"/>
      <c r="J2" s="1365"/>
      <c r="K2" s="1365"/>
      <c r="L2" s="1365"/>
      <c r="M2" s="1365"/>
      <c r="N2" s="1365"/>
      <c r="O2" s="1365"/>
    </row>
    <row r="3" spans="1:17" ht="18" x14ac:dyDescent="0.25">
      <c r="A3" s="1366" t="str">
        <f>'COVER PAGE'!A30</f>
        <v>FISCAL YEAR ENDING JUNE 30, 2025</v>
      </c>
      <c r="B3" s="1366"/>
      <c r="C3" s="1366"/>
      <c r="D3" s="1366"/>
      <c r="E3" s="1366"/>
      <c r="F3" s="1366"/>
      <c r="G3" s="1366"/>
      <c r="H3" s="1366"/>
      <c r="I3" s="1366"/>
      <c r="J3" s="1366"/>
      <c r="K3" s="1366"/>
      <c r="L3" s="1366"/>
      <c r="M3" s="1366"/>
      <c r="N3" s="1366"/>
      <c r="O3" s="1366"/>
    </row>
    <row r="6" spans="1:17" x14ac:dyDescent="0.2">
      <c r="A6" s="709" t="s">
        <v>274</v>
      </c>
      <c r="C6" s="906" t="s">
        <v>275</v>
      </c>
    </row>
    <row r="8" spans="1:17" x14ac:dyDescent="0.2">
      <c r="B8" s="707" t="s">
        <v>940</v>
      </c>
      <c r="C8" s="539" t="s">
        <v>276</v>
      </c>
    </row>
    <row r="10" spans="1:17" ht="64.5" customHeight="1" x14ac:dyDescent="0.2">
      <c r="C10" s="1217" t="s">
        <v>2292</v>
      </c>
      <c r="D10" s="1217"/>
      <c r="E10" s="1217"/>
      <c r="F10" s="1217"/>
      <c r="G10" s="1217"/>
      <c r="H10" s="1217"/>
      <c r="I10" s="1217"/>
      <c r="J10" s="1217"/>
      <c r="K10" s="1217"/>
      <c r="L10" s="1217"/>
      <c r="M10" s="1217"/>
      <c r="N10" s="1217"/>
      <c r="O10" s="1217"/>
    </row>
    <row r="12" spans="1:17" ht="51.75" customHeight="1" x14ac:dyDescent="0.2">
      <c r="C12" s="1217" t="s">
        <v>2293</v>
      </c>
      <c r="D12" s="1217"/>
      <c r="E12" s="1217"/>
      <c r="F12" s="1217"/>
      <c r="G12" s="1217"/>
      <c r="H12" s="1217"/>
      <c r="I12" s="1217"/>
      <c r="J12" s="1217"/>
      <c r="K12" s="1217"/>
      <c r="L12" s="1217"/>
      <c r="M12" s="1217"/>
      <c r="N12" s="1217"/>
      <c r="O12" s="1217"/>
    </row>
    <row r="14" spans="1:17" ht="26.25" customHeight="1" x14ac:dyDescent="0.2">
      <c r="C14" s="1217" t="s">
        <v>2294</v>
      </c>
      <c r="D14" s="1217"/>
      <c r="E14" s="1217"/>
      <c r="F14" s="1217"/>
      <c r="G14" s="1217"/>
      <c r="H14" s="1217"/>
      <c r="I14" s="1217"/>
      <c r="J14" s="1217"/>
      <c r="K14" s="1217"/>
      <c r="L14" s="1217"/>
      <c r="M14" s="1217"/>
      <c r="N14" s="1217"/>
      <c r="O14" s="1217"/>
    </row>
    <row r="16" spans="1:17" ht="37.15" customHeight="1" x14ac:dyDescent="0.2">
      <c r="C16" s="1217" t="s">
        <v>3328</v>
      </c>
      <c r="D16" s="1217"/>
      <c r="E16" s="1217"/>
      <c r="F16" s="1217"/>
      <c r="G16" s="1217"/>
      <c r="H16" s="1217"/>
      <c r="I16" s="1217"/>
      <c r="J16" s="1217"/>
      <c r="K16" s="1217"/>
      <c r="L16" s="1217"/>
      <c r="M16" s="1217"/>
      <c r="N16" s="1217"/>
      <c r="O16" s="1217"/>
      <c r="Q16" s="1215"/>
    </row>
    <row r="18" spans="2:15" ht="37.5" customHeight="1" x14ac:dyDescent="0.2">
      <c r="C18" s="1217" t="s">
        <v>2295</v>
      </c>
      <c r="D18" s="1217"/>
      <c r="E18" s="1217"/>
      <c r="F18" s="1217"/>
      <c r="G18" s="1217"/>
      <c r="H18" s="1217"/>
      <c r="I18" s="1217"/>
      <c r="J18" s="1217"/>
      <c r="K18" s="1217"/>
      <c r="L18" s="1217"/>
      <c r="M18" s="1217"/>
      <c r="N18" s="1217"/>
      <c r="O18" s="1217"/>
    </row>
    <row r="20" spans="2:15" x14ac:dyDescent="0.2">
      <c r="B20" s="707" t="s">
        <v>75</v>
      </c>
      <c r="C20" s="539" t="s">
        <v>375</v>
      </c>
    </row>
    <row r="22" spans="2:15" x14ac:dyDescent="0.2">
      <c r="C22" s="538" t="s">
        <v>1262</v>
      </c>
    </row>
    <row r="23" spans="2:15" x14ac:dyDescent="0.2">
      <c r="C23" s="538" t="s">
        <v>376</v>
      </c>
    </row>
    <row r="24" spans="2:15" x14ac:dyDescent="0.2">
      <c r="C24" s="538" t="s">
        <v>376</v>
      </c>
    </row>
    <row r="25" spans="2:15" x14ac:dyDescent="0.2">
      <c r="C25" s="538" t="s">
        <v>376</v>
      </c>
    </row>
    <row r="26" spans="2:15" x14ac:dyDescent="0.2">
      <c r="C26" s="538" t="s">
        <v>376</v>
      </c>
    </row>
    <row r="27" spans="2:15" x14ac:dyDescent="0.2">
      <c r="C27" s="538" t="s">
        <v>376</v>
      </c>
    </row>
    <row r="28" spans="2:15" x14ac:dyDescent="0.2">
      <c r="C28" s="538" t="s">
        <v>376</v>
      </c>
    </row>
    <row r="29" spans="2:15" x14ac:dyDescent="0.2">
      <c r="C29" s="538" t="s">
        <v>376</v>
      </c>
    </row>
    <row r="30" spans="2:15" x14ac:dyDescent="0.2">
      <c r="C30" s="538" t="s">
        <v>376</v>
      </c>
    </row>
    <row r="31" spans="2:15" x14ac:dyDescent="0.2">
      <c r="C31" s="538" t="s">
        <v>376</v>
      </c>
    </row>
    <row r="32" spans="2:15" x14ac:dyDescent="0.2">
      <c r="C32" s="538" t="s">
        <v>376</v>
      </c>
    </row>
    <row r="33" spans="2:15" x14ac:dyDescent="0.2">
      <c r="C33" s="538" t="s">
        <v>376</v>
      </c>
    </row>
    <row r="35" spans="2:15" x14ac:dyDescent="0.2">
      <c r="B35" s="707" t="s">
        <v>372</v>
      </c>
      <c r="C35" s="539" t="s">
        <v>377</v>
      </c>
    </row>
    <row r="37" spans="2:15" x14ac:dyDescent="0.2">
      <c r="C37" s="538" t="s">
        <v>57</v>
      </c>
    </row>
    <row r="38" spans="2:15" x14ac:dyDescent="0.2">
      <c r="C38" s="538" t="s">
        <v>376</v>
      </c>
    </row>
    <row r="39" spans="2:15" x14ac:dyDescent="0.2">
      <c r="C39" s="538" t="s">
        <v>376</v>
      </c>
    </row>
    <row r="40" spans="2:15" x14ac:dyDescent="0.2">
      <c r="C40" s="538" t="s">
        <v>376</v>
      </c>
    </row>
    <row r="41" spans="2:15" x14ac:dyDescent="0.2">
      <c r="C41" s="538" t="s">
        <v>376</v>
      </c>
    </row>
    <row r="42" spans="2:15" x14ac:dyDescent="0.2">
      <c r="C42" s="538" t="s">
        <v>376</v>
      </c>
    </row>
    <row r="43" spans="2:15" x14ac:dyDescent="0.2">
      <c r="C43" s="538" t="s">
        <v>376</v>
      </c>
    </row>
    <row r="44" spans="2:15" x14ac:dyDescent="0.2">
      <c r="C44" s="538" t="s">
        <v>376</v>
      </c>
    </row>
    <row r="45" spans="2:15" x14ac:dyDescent="0.2">
      <c r="C45" s="538" t="s">
        <v>376</v>
      </c>
    </row>
    <row r="46" spans="2:15" x14ac:dyDescent="0.2">
      <c r="C46" s="538" t="s">
        <v>376</v>
      </c>
    </row>
    <row r="47" spans="2:15" x14ac:dyDescent="0.2">
      <c r="C47" s="538" t="s">
        <v>376</v>
      </c>
    </row>
    <row r="48" spans="2:15" x14ac:dyDescent="0.2">
      <c r="C48" s="538" t="s">
        <v>376</v>
      </c>
    </row>
    <row r="50" spans="1:17" x14ac:dyDescent="0.2">
      <c r="B50" s="707" t="s">
        <v>2756</v>
      </c>
      <c r="C50" s="539" t="s">
        <v>2757</v>
      </c>
      <c r="Q50" s="538" t="s">
        <v>2758</v>
      </c>
    </row>
    <row r="52" spans="1:17" x14ac:dyDescent="0.2">
      <c r="C52" s="538" t="s">
        <v>2763</v>
      </c>
    </row>
    <row r="53" spans="1:17" x14ac:dyDescent="0.2">
      <c r="C53" s="538" t="s">
        <v>2762</v>
      </c>
    </row>
    <row r="55" spans="1:17" ht="15.75" x14ac:dyDescent="0.25">
      <c r="A55" s="1369" t="s">
        <v>1028</v>
      </c>
      <c r="B55" s="1369"/>
      <c r="C55" s="1369"/>
      <c r="D55" s="1369"/>
      <c r="E55" s="1369"/>
      <c r="F55" s="1369"/>
      <c r="G55" s="1369"/>
      <c r="H55" s="1369"/>
      <c r="I55" s="1369"/>
      <c r="J55" s="1369"/>
      <c r="K55" s="1369"/>
      <c r="L55" s="1369"/>
      <c r="M55" s="1369"/>
      <c r="N55" s="1369"/>
      <c r="O55" s="1369"/>
    </row>
  </sheetData>
  <mergeCells count="9">
    <mergeCell ref="C18:O18"/>
    <mergeCell ref="A55:O55"/>
    <mergeCell ref="A1:O1"/>
    <mergeCell ref="A2:O2"/>
    <mergeCell ref="A3:O3"/>
    <mergeCell ref="C10:O10"/>
    <mergeCell ref="C12:O12"/>
    <mergeCell ref="C14:O14"/>
    <mergeCell ref="C16:O16"/>
  </mergeCells>
  <printOptions horizontalCentered="1" verticalCentered="1"/>
  <pageMargins left="0.25" right="0.25" top="1" bottom="1" header="0.5" footer="0.5"/>
  <pageSetup scale="82" orientation="portrait" horizontalDpi="360" verticalDpi="360"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49E54-9CD8-4EE4-88AE-8C65963B1D3C}">
  <sheetPr>
    <tabColor rgb="FF92D050"/>
  </sheetPr>
  <dimension ref="B1:O36"/>
  <sheetViews>
    <sheetView workbookViewId="0">
      <selection activeCell="I2" sqref="I2"/>
    </sheetView>
  </sheetViews>
  <sheetFormatPr defaultRowHeight="12.75" x14ac:dyDescent="0.2"/>
  <cols>
    <col min="2" max="2" width="5.42578125" customWidth="1"/>
    <col min="7" max="7" width="11.5703125" customWidth="1"/>
    <col min="10" max="10" width="4.28515625" customWidth="1"/>
  </cols>
  <sheetData>
    <row r="1" spans="2:15" ht="24" x14ac:dyDescent="0.2">
      <c r="F1" s="1138" t="s">
        <v>2783</v>
      </c>
      <c r="G1" s="1138"/>
    </row>
    <row r="2" spans="2:15" ht="30" customHeight="1" x14ac:dyDescent="0.2">
      <c r="B2" s="1139" t="s">
        <v>2792</v>
      </c>
      <c r="C2" s="1139"/>
      <c r="H2" s="22"/>
      <c r="I2" s="22"/>
      <c r="J2" s="22"/>
      <c r="K2" s="22"/>
      <c r="L2" s="22"/>
      <c r="M2" s="22"/>
      <c r="N2" s="22"/>
      <c r="O2" s="22"/>
    </row>
    <row r="3" spans="2:15" ht="15.75" x14ac:dyDescent="0.2">
      <c r="B3" s="1140"/>
      <c r="C3" s="1140"/>
    </row>
    <row r="4" spans="2:15" ht="15.75" x14ac:dyDescent="0.2">
      <c r="B4" s="1140" t="s">
        <v>2793</v>
      </c>
      <c r="C4" s="1140"/>
    </row>
    <row r="5" spans="2:15" ht="11.1" customHeight="1" x14ac:dyDescent="0.2">
      <c r="B5" s="1142"/>
      <c r="C5" s="1140"/>
    </row>
    <row r="6" spans="2:15" ht="15.75" x14ac:dyDescent="0.2">
      <c r="B6" s="1140" t="s">
        <v>2799</v>
      </c>
      <c r="C6" s="1140"/>
    </row>
    <row r="7" spans="2:15" ht="15.75" x14ac:dyDescent="0.2">
      <c r="B7" s="1140" t="s">
        <v>2794</v>
      </c>
      <c r="C7" s="1140" t="s">
        <v>2800</v>
      </c>
    </row>
    <row r="8" spans="2:15" ht="15.75" x14ac:dyDescent="0.2">
      <c r="B8" s="1140"/>
      <c r="C8" s="1140"/>
    </row>
    <row r="9" spans="2:15" ht="15.75" x14ac:dyDescent="0.2">
      <c r="B9" s="1140" t="s">
        <v>2795</v>
      </c>
      <c r="C9" s="1140"/>
    </row>
    <row r="10" spans="2:15" ht="24.95" customHeight="1" x14ac:dyDescent="0.2">
      <c r="B10" s="1140" t="s">
        <v>2801</v>
      </c>
      <c r="C10" s="1140"/>
    </row>
    <row r="11" spans="2:15" ht="15.75" x14ac:dyDescent="0.2">
      <c r="B11" s="1140" t="s">
        <v>2802</v>
      </c>
      <c r="C11" s="1140"/>
    </row>
    <row r="12" spans="2:15" ht="15.75" x14ac:dyDescent="0.2">
      <c r="B12" s="1140"/>
      <c r="C12" s="1140"/>
    </row>
    <row r="13" spans="2:15" ht="15.75" x14ac:dyDescent="0.2">
      <c r="B13" s="1140"/>
      <c r="C13" s="1140"/>
    </row>
    <row r="14" spans="2:15" ht="15.75" x14ac:dyDescent="0.25">
      <c r="B14" s="1140" t="s">
        <v>2797</v>
      </c>
      <c r="C14" s="1140"/>
      <c r="J14" s="1148" t="s">
        <v>2798</v>
      </c>
    </row>
    <row r="15" spans="2:15" ht="15.75" x14ac:dyDescent="0.2">
      <c r="B15" s="1140" t="s">
        <v>2784</v>
      </c>
      <c r="C15" s="1140"/>
    </row>
    <row r="16" spans="2:15" ht="15.75" x14ac:dyDescent="0.2">
      <c r="B16" s="1140"/>
      <c r="C16" s="1140"/>
    </row>
    <row r="17" spans="2:15" ht="15.75" x14ac:dyDescent="0.2">
      <c r="B17" s="1140" t="s">
        <v>2796</v>
      </c>
      <c r="C17" s="1140"/>
    </row>
    <row r="18" spans="2:15" ht="15.75" x14ac:dyDescent="0.2">
      <c r="C18" s="1140"/>
      <c r="D18" s="38"/>
      <c r="K18" s="38"/>
    </row>
    <row r="20" spans="2:15" ht="15.75" x14ac:dyDescent="0.25">
      <c r="B20" s="1148" t="s">
        <v>2803</v>
      </c>
    </row>
    <row r="21" spans="2:15" x14ac:dyDescent="0.2">
      <c r="B21" s="1143"/>
      <c r="C21" s="1144"/>
      <c r="D21" s="1144"/>
      <c r="E21" s="1144"/>
      <c r="F21" s="1144"/>
      <c r="G21" s="1144"/>
      <c r="H21" s="1144"/>
      <c r="I21" s="1144"/>
      <c r="J21" s="1144"/>
      <c r="K21" s="1144"/>
      <c r="L21" s="1144"/>
      <c r="M21" s="1144"/>
      <c r="N21" s="1144"/>
      <c r="O21" s="1145"/>
    </row>
    <row r="22" spans="2:15" x14ac:dyDescent="0.2">
      <c r="B22" s="21"/>
      <c r="O22" s="79"/>
    </row>
    <row r="23" spans="2:15" x14ac:dyDescent="0.2">
      <c r="B23" s="21"/>
      <c r="O23" s="79"/>
    </row>
    <row r="24" spans="2:15" x14ac:dyDescent="0.2">
      <c r="B24" s="21"/>
      <c r="O24" s="79"/>
    </row>
    <row r="25" spans="2:15" x14ac:dyDescent="0.2">
      <c r="B25" s="21"/>
      <c r="O25" s="79"/>
    </row>
    <row r="26" spans="2:15" x14ac:dyDescent="0.2">
      <c r="B26" s="21"/>
      <c r="O26" s="79"/>
    </row>
    <row r="27" spans="2:15" x14ac:dyDescent="0.2">
      <c r="B27" s="21"/>
      <c r="O27" s="79"/>
    </row>
    <row r="28" spans="2:15" x14ac:dyDescent="0.2">
      <c r="B28" s="21"/>
      <c r="O28" s="79"/>
    </row>
    <row r="29" spans="2:15" x14ac:dyDescent="0.2">
      <c r="B29" s="21"/>
      <c r="O29" s="79"/>
    </row>
    <row r="30" spans="2:15" x14ac:dyDescent="0.2">
      <c r="B30" s="21"/>
      <c r="O30" s="79"/>
    </row>
    <row r="31" spans="2:15" x14ac:dyDescent="0.2">
      <c r="B31" s="21"/>
      <c r="O31" s="79"/>
    </row>
    <row r="32" spans="2:15" x14ac:dyDescent="0.2">
      <c r="B32" s="21"/>
      <c r="O32" s="79"/>
    </row>
    <row r="33" spans="2:15" x14ac:dyDescent="0.2">
      <c r="B33" s="21"/>
      <c r="O33" s="79"/>
    </row>
    <row r="34" spans="2:15" x14ac:dyDescent="0.2">
      <c r="B34" s="21"/>
      <c r="O34" s="79"/>
    </row>
    <row r="35" spans="2:15" x14ac:dyDescent="0.2">
      <c r="B35" s="21"/>
      <c r="O35" s="79"/>
    </row>
    <row r="36" spans="2:15" x14ac:dyDescent="0.2">
      <c r="B36" s="1146"/>
      <c r="C36" s="552"/>
      <c r="D36" s="552"/>
      <c r="E36" s="552"/>
      <c r="F36" s="552"/>
      <c r="G36" s="552"/>
      <c r="H36" s="552"/>
      <c r="I36" s="552"/>
      <c r="J36" s="552"/>
      <c r="K36" s="552"/>
      <c r="L36" s="552"/>
      <c r="M36" s="552"/>
      <c r="N36" s="552"/>
      <c r="O36" s="1147"/>
    </row>
  </sheetData>
  <pageMargins left="0.25" right="0.25"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pageSetUpPr fitToPage="1"/>
  </sheetPr>
  <dimension ref="A1:O58"/>
  <sheetViews>
    <sheetView zoomScaleNormal="100" workbookViewId="0">
      <selection activeCell="I24" sqref="I24"/>
    </sheetView>
  </sheetViews>
  <sheetFormatPr defaultRowHeight="12.75" x14ac:dyDescent="0.2"/>
  <cols>
    <col min="1" max="2" width="3.7109375" customWidth="1"/>
    <col min="9" max="12" width="14.7109375" customWidth="1"/>
  </cols>
  <sheetData>
    <row r="1" spans="1:15" ht="18" x14ac:dyDescent="0.25">
      <c r="A1" s="1374" t="str">
        <f>'COVER PAGE'!A9</f>
        <v>LOCAL GOVERNMENT NAME:</v>
      </c>
      <c r="B1" s="1236"/>
      <c r="C1" s="1236"/>
      <c r="D1" s="1236"/>
      <c r="E1" s="1236"/>
      <c r="F1" s="1236"/>
      <c r="G1" s="1236"/>
      <c r="H1" s="1236"/>
      <c r="I1" s="1236"/>
      <c r="J1" s="1236"/>
      <c r="K1" s="1236"/>
      <c r="L1" s="1236"/>
      <c r="M1" s="2"/>
      <c r="N1" s="2"/>
      <c r="O1" s="2"/>
    </row>
    <row r="2" spans="1:15" ht="18" x14ac:dyDescent="0.25">
      <c r="A2" s="1374" t="s">
        <v>938</v>
      </c>
      <c r="B2" s="1236"/>
      <c r="C2" s="1236"/>
      <c r="D2" s="1236"/>
      <c r="E2" s="1236"/>
      <c r="F2" s="1236"/>
      <c r="G2" s="1236"/>
      <c r="H2" s="1236"/>
      <c r="I2" s="1236"/>
      <c r="J2" s="1236"/>
      <c r="K2" s="1236"/>
      <c r="L2" s="1236"/>
      <c r="M2" s="2"/>
      <c r="N2" s="2"/>
      <c r="O2" s="2"/>
    </row>
    <row r="3" spans="1:15" ht="18" x14ac:dyDescent="0.25">
      <c r="A3" s="1375" t="str">
        <f>'COVER PAGE'!A30</f>
        <v>FISCAL YEAR ENDING JUNE 30, 2025</v>
      </c>
      <c r="B3" s="1236"/>
      <c r="C3" s="1236"/>
      <c r="D3" s="1236"/>
      <c r="E3" s="1236"/>
      <c r="F3" s="1236"/>
      <c r="G3" s="1236"/>
      <c r="H3" s="1236"/>
      <c r="I3" s="1236"/>
      <c r="J3" s="1236"/>
      <c r="K3" s="1236"/>
      <c r="L3" s="1236"/>
      <c r="M3" s="2"/>
      <c r="N3" s="2"/>
      <c r="O3" s="2"/>
    </row>
    <row r="4" spans="1:15" ht="18" x14ac:dyDescent="0.25">
      <c r="A4" s="175"/>
      <c r="B4" s="30"/>
      <c r="C4" s="30"/>
      <c r="D4" s="30"/>
      <c r="E4" s="30"/>
      <c r="F4" s="30"/>
      <c r="G4" s="30"/>
      <c r="H4" s="30"/>
      <c r="I4" s="30"/>
      <c r="J4" s="30"/>
      <c r="K4" s="30"/>
      <c r="L4" s="30"/>
      <c r="M4" s="2"/>
      <c r="N4" s="2"/>
      <c r="O4" s="2"/>
    </row>
    <row r="5" spans="1:15" x14ac:dyDescent="0.2">
      <c r="A5" s="13" t="s">
        <v>58</v>
      </c>
      <c r="C5" s="16" t="s">
        <v>59</v>
      </c>
    </row>
    <row r="7" spans="1:15" ht="12.75" customHeight="1" x14ac:dyDescent="0.2">
      <c r="B7" s="14" t="s">
        <v>940</v>
      </c>
      <c r="C7" s="16" t="s">
        <v>60</v>
      </c>
    </row>
    <row r="8" spans="1:15" ht="24.75" customHeight="1" x14ac:dyDescent="0.2">
      <c r="C8" s="1368" t="s">
        <v>2154</v>
      </c>
      <c r="D8" s="1368"/>
      <c r="E8" s="1368"/>
      <c r="F8" s="1368"/>
      <c r="G8" s="1368"/>
      <c r="H8" s="1368"/>
      <c r="I8" s="1368"/>
      <c r="J8" s="1368"/>
      <c r="K8" s="1368"/>
      <c r="L8" s="1368"/>
    </row>
    <row r="9" spans="1:15" ht="12.75" customHeight="1" x14ac:dyDescent="0.2">
      <c r="C9" s="559" t="s">
        <v>1519</v>
      </c>
      <c r="D9" s="538"/>
      <c r="E9" s="538"/>
      <c r="F9" s="538"/>
      <c r="G9" s="538"/>
      <c r="H9" s="538"/>
      <c r="I9" s="1395">
        <v>0</v>
      </c>
      <c r="J9" s="1395"/>
    </row>
    <row r="10" spans="1:15" ht="12.75" customHeight="1" x14ac:dyDescent="0.2">
      <c r="C10" s="559" t="s">
        <v>1520</v>
      </c>
      <c r="D10" s="538"/>
      <c r="E10" s="538"/>
      <c r="F10" s="538"/>
      <c r="G10" s="538"/>
      <c r="H10" s="538"/>
      <c r="I10" s="1395">
        <v>0</v>
      </c>
      <c r="J10" s="1395"/>
    </row>
    <row r="11" spans="1:15" ht="12.75" customHeight="1" x14ac:dyDescent="0.2">
      <c r="C11" s="559" t="s">
        <v>1435</v>
      </c>
      <c r="D11" s="538"/>
      <c r="E11" s="538"/>
      <c r="F11" s="538"/>
      <c r="G11" s="538"/>
      <c r="H11" s="538"/>
      <c r="I11" s="1395">
        <v>0</v>
      </c>
      <c r="J11" s="1395"/>
    </row>
    <row r="12" spans="1:15" ht="12.75" customHeight="1" x14ac:dyDescent="0.2">
      <c r="C12" s="1385" t="s">
        <v>1521</v>
      </c>
      <c r="D12" s="1385"/>
      <c r="E12" s="1385"/>
      <c r="F12" s="1385"/>
      <c r="G12" s="1385"/>
      <c r="H12" s="1385"/>
      <c r="I12" s="1396">
        <f>SUM(I9:J11)</f>
        <v>0</v>
      </c>
      <c r="J12" s="1396"/>
    </row>
    <row r="13" spans="1:15" ht="12.75" customHeight="1" x14ac:dyDescent="0.2">
      <c r="C13" s="559" t="s">
        <v>1522</v>
      </c>
      <c r="D13" s="538"/>
      <c r="E13" s="538"/>
      <c r="F13" s="538"/>
      <c r="G13" s="538"/>
      <c r="H13" s="538"/>
      <c r="I13" s="1395">
        <v>0</v>
      </c>
      <c r="J13" s="1395"/>
    </row>
    <row r="14" spans="1:15" ht="12.75" customHeight="1" thickBot="1" x14ac:dyDescent="0.25">
      <c r="C14" s="560" t="s">
        <v>1523</v>
      </c>
      <c r="D14" s="538"/>
      <c r="E14" s="538"/>
      <c r="F14" s="538"/>
      <c r="G14" s="538"/>
      <c r="H14" s="538"/>
      <c r="I14" s="1394">
        <f>I12+I13</f>
        <v>0</v>
      </c>
      <c r="J14" s="1394"/>
    </row>
    <row r="15" spans="1:15" ht="12.75" customHeight="1" thickTop="1" x14ac:dyDescent="0.2">
      <c r="C15" s="538"/>
      <c r="D15" s="538"/>
      <c r="E15" s="538"/>
      <c r="F15" s="538"/>
      <c r="G15" s="538"/>
      <c r="H15" s="538"/>
      <c r="I15" s="561"/>
      <c r="J15" s="538"/>
    </row>
    <row r="16" spans="1:15" ht="12.75" customHeight="1" x14ac:dyDescent="0.2">
      <c r="C16" s="538" t="s">
        <v>2155</v>
      </c>
      <c r="D16" s="538"/>
      <c r="E16" s="538"/>
      <c r="F16" s="538"/>
      <c r="G16" s="538"/>
      <c r="H16" s="538"/>
      <c r="I16" s="538"/>
      <c r="J16" s="538"/>
    </row>
    <row r="17" spans="3:10" ht="10.5" customHeight="1" x14ac:dyDescent="0.2">
      <c r="C17" s="538"/>
      <c r="D17" s="538"/>
      <c r="E17" s="538"/>
      <c r="F17" s="538"/>
      <c r="G17" s="538"/>
      <c r="H17" s="538"/>
      <c r="I17" s="538"/>
      <c r="J17" s="538"/>
    </row>
    <row r="18" spans="3:10" ht="12.75" customHeight="1" x14ac:dyDescent="0.2">
      <c r="C18" s="564"/>
      <c r="D18" s="538"/>
      <c r="E18" s="538"/>
      <c r="F18" s="1378" t="s">
        <v>1524</v>
      </c>
      <c r="G18" s="1378"/>
    </row>
    <row r="19" spans="3:10" ht="12.75" customHeight="1" x14ac:dyDescent="0.2">
      <c r="C19" s="538" t="s">
        <v>1525</v>
      </c>
      <c r="D19" s="559"/>
      <c r="E19" s="559"/>
      <c r="F19" s="1388"/>
      <c r="G19" s="1388"/>
    </row>
    <row r="20" spans="3:10" ht="12.75" customHeight="1" x14ac:dyDescent="0.2">
      <c r="C20" s="555" t="s">
        <v>1526</v>
      </c>
      <c r="D20" s="543"/>
      <c r="E20" s="559"/>
      <c r="F20" s="562"/>
    </row>
    <row r="21" spans="3:10" ht="12.75" customHeight="1" x14ac:dyDescent="0.2">
      <c r="C21" s="1393" t="s">
        <v>1527</v>
      </c>
      <c r="D21" s="1393"/>
      <c r="E21" s="1393"/>
      <c r="F21" s="1392"/>
      <c r="G21" s="1392"/>
    </row>
    <row r="22" spans="3:10" ht="12.75" customHeight="1" x14ac:dyDescent="0.2">
      <c r="C22" s="1393" t="s">
        <v>1528</v>
      </c>
      <c r="D22" s="1393"/>
      <c r="E22" s="1393"/>
      <c r="F22" s="1392"/>
      <c r="G22" s="1392"/>
    </row>
    <row r="23" spans="3:10" ht="12.75" customHeight="1" x14ac:dyDescent="0.2">
      <c r="C23" s="1383" t="s">
        <v>1529</v>
      </c>
      <c r="D23" s="1383"/>
      <c r="E23" s="1383"/>
      <c r="F23" s="1392"/>
      <c r="G23" s="1392"/>
    </row>
    <row r="24" spans="3:10" ht="12.75" customHeight="1" x14ac:dyDescent="0.2">
      <c r="C24" s="1383" t="s">
        <v>1530</v>
      </c>
      <c r="D24" s="1383"/>
      <c r="E24" s="1383"/>
      <c r="F24" s="1392"/>
      <c r="G24" s="1392"/>
    </row>
    <row r="25" spans="3:10" ht="12.75" customHeight="1" x14ac:dyDescent="0.2">
      <c r="C25" s="1383" t="s">
        <v>1530</v>
      </c>
      <c r="D25" s="1383"/>
      <c r="E25" s="1383"/>
      <c r="F25" s="1389"/>
      <c r="G25" s="1389"/>
    </row>
    <row r="26" spans="3:10" ht="12.75" customHeight="1" thickBot="1" x14ac:dyDescent="0.25">
      <c r="C26" s="1385" t="s">
        <v>1531</v>
      </c>
      <c r="D26" s="1385"/>
      <c r="E26" s="1385"/>
      <c r="F26" s="1390">
        <f>SUM(F21+F22+F23+F24+F25)</f>
        <v>0</v>
      </c>
      <c r="G26" s="1390"/>
    </row>
    <row r="27" spans="3:10" ht="12.75" customHeight="1" thickTop="1" x14ac:dyDescent="0.2"/>
    <row r="28" spans="3:10" ht="12.75" customHeight="1" x14ac:dyDescent="0.2">
      <c r="C28" s="566" t="s">
        <v>789</v>
      </c>
      <c r="D28" s="565"/>
      <c r="E28" s="565"/>
      <c r="F28" s="538"/>
      <c r="G28" s="538"/>
      <c r="H28" s="1391" t="s">
        <v>1532</v>
      </c>
      <c r="I28" s="1391"/>
      <c r="J28" s="1391"/>
    </row>
    <row r="29" spans="3:10" ht="12.75" customHeight="1" x14ac:dyDescent="0.2">
      <c r="C29" s="1386" t="s">
        <v>1533</v>
      </c>
      <c r="D29" s="1386"/>
      <c r="E29" s="1386"/>
      <c r="F29" s="573" t="s">
        <v>236</v>
      </c>
      <c r="G29" s="538"/>
      <c r="H29" s="567" t="s">
        <v>1534</v>
      </c>
      <c r="I29" s="567" t="s">
        <v>1535</v>
      </c>
      <c r="J29" s="567" t="s">
        <v>1536</v>
      </c>
    </row>
    <row r="30" spans="3:10" ht="12.75" customHeight="1" x14ac:dyDescent="0.2">
      <c r="C30" s="1383" t="s">
        <v>1537</v>
      </c>
      <c r="D30" s="1383"/>
      <c r="E30" s="1383"/>
      <c r="F30" s="562"/>
      <c r="G30" s="538"/>
      <c r="H30" s="574"/>
      <c r="I30" s="574"/>
      <c r="J30" s="574"/>
    </row>
    <row r="31" spans="3:10" ht="12.75" customHeight="1" x14ac:dyDescent="0.2">
      <c r="C31" s="1383" t="s">
        <v>1538</v>
      </c>
      <c r="D31" s="1383"/>
      <c r="E31" s="1383"/>
      <c r="F31" s="563"/>
      <c r="G31" s="538"/>
      <c r="H31" s="563"/>
      <c r="I31" s="563"/>
      <c r="J31" s="563"/>
    </row>
    <row r="32" spans="3:10" ht="12.75" customHeight="1" x14ac:dyDescent="0.2">
      <c r="C32" s="1383" t="s">
        <v>1539</v>
      </c>
      <c r="D32" s="1383"/>
      <c r="E32" s="1383"/>
      <c r="F32" s="563"/>
      <c r="G32" s="538"/>
      <c r="H32" s="563"/>
      <c r="I32" s="563"/>
      <c r="J32" s="563"/>
    </row>
    <row r="33" spans="2:10" ht="12.75" customHeight="1" x14ac:dyDescent="0.2">
      <c r="C33" s="1383" t="s">
        <v>238</v>
      </c>
      <c r="D33" s="1383"/>
      <c r="E33" s="1383"/>
      <c r="F33" s="563"/>
      <c r="G33" s="538"/>
      <c r="H33" s="563"/>
      <c r="I33" s="563"/>
      <c r="J33" s="563"/>
    </row>
    <row r="34" spans="2:10" ht="12.75" customHeight="1" x14ac:dyDescent="0.2">
      <c r="C34" s="1383" t="s">
        <v>1540</v>
      </c>
      <c r="D34" s="1383"/>
      <c r="E34" s="1383"/>
      <c r="F34" s="563"/>
      <c r="G34" s="538"/>
      <c r="H34" s="563"/>
      <c r="I34" s="563"/>
      <c r="J34" s="563"/>
    </row>
    <row r="35" spans="2:10" ht="12.75" customHeight="1" x14ac:dyDescent="0.2">
      <c r="C35" s="1383" t="s">
        <v>1540</v>
      </c>
      <c r="D35" s="1383"/>
      <c r="E35" s="1383"/>
      <c r="F35" s="563"/>
      <c r="G35" s="538"/>
      <c r="H35" s="563"/>
      <c r="I35" s="563"/>
      <c r="J35" s="563"/>
    </row>
    <row r="36" spans="2:10" ht="12.75" customHeight="1" x14ac:dyDescent="0.2">
      <c r="C36" s="1383" t="s">
        <v>1540</v>
      </c>
      <c r="D36" s="1383"/>
      <c r="E36" s="1383"/>
      <c r="F36" s="569"/>
      <c r="G36" s="538"/>
      <c r="H36" s="569"/>
      <c r="I36" s="569"/>
      <c r="J36" s="569"/>
    </row>
    <row r="37" spans="2:10" ht="27.75" customHeight="1" x14ac:dyDescent="0.2">
      <c r="C37" s="1385" t="s">
        <v>1541</v>
      </c>
      <c r="D37" s="1385"/>
      <c r="E37" s="1385"/>
      <c r="F37" s="570">
        <f>SUM(F30:F36)</f>
        <v>0</v>
      </c>
      <c r="G37" s="538"/>
      <c r="H37" s="570">
        <f t="shared" ref="H37:J37" si="0">SUM(H30:H36)</f>
        <v>0</v>
      </c>
      <c r="I37" s="570">
        <f t="shared" si="0"/>
        <v>0</v>
      </c>
      <c r="J37" s="570">
        <f t="shared" si="0"/>
        <v>0</v>
      </c>
    </row>
    <row r="38" spans="2:10" ht="12.75" customHeight="1" x14ac:dyDescent="0.2">
      <c r="C38" s="571"/>
      <c r="D38" s="571"/>
      <c r="E38" s="571"/>
      <c r="F38" s="571"/>
      <c r="G38" s="571"/>
      <c r="H38" s="571"/>
      <c r="I38" s="571"/>
      <c r="J38" s="571"/>
    </row>
    <row r="39" spans="2:10" ht="12.75" customHeight="1" x14ac:dyDescent="0.2">
      <c r="C39" s="1387" t="s">
        <v>1542</v>
      </c>
      <c r="D39" s="1387"/>
      <c r="E39" s="1387"/>
      <c r="F39" s="573" t="s">
        <v>1543</v>
      </c>
      <c r="G39" s="568"/>
      <c r="H39" s="568"/>
      <c r="I39" s="568"/>
      <c r="J39" s="568"/>
    </row>
    <row r="40" spans="2:10" ht="15.75" customHeight="1" x14ac:dyDescent="0.2">
      <c r="C40" s="1382" t="s">
        <v>1544</v>
      </c>
      <c r="D40" s="1382"/>
      <c r="E40" s="1382"/>
      <c r="F40" s="577"/>
      <c r="G40" s="568"/>
      <c r="H40" s="568"/>
      <c r="I40" s="568"/>
      <c r="J40" s="568"/>
    </row>
    <row r="41" spans="2:10" ht="12.75" customHeight="1" x14ac:dyDescent="0.2">
      <c r="C41" s="1384"/>
      <c r="D41" s="1384"/>
      <c r="E41" s="1384"/>
      <c r="F41" s="576"/>
      <c r="G41" s="568"/>
      <c r="H41" s="568"/>
      <c r="I41" s="568"/>
      <c r="J41" s="568"/>
    </row>
    <row r="42" spans="2:10" ht="25.5" customHeight="1" thickBot="1" x14ac:dyDescent="0.25">
      <c r="C42" s="1217" t="s">
        <v>1545</v>
      </c>
      <c r="D42" s="1381"/>
      <c r="E42" s="1381"/>
      <c r="F42" s="575">
        <f>F26+F37</f>
        <v>0</v>
      </c>
      <c r="G42" s="572"/>
      <c r="H42" s="572"/>
      <c r="I42" s="572"/>
      <c r="J42" s="572"/>
    </row>
    <row r="43" spans="2:10" ht="12.75" customHeight="1" thickTop="1" x14ac:dyDescent="0.2"/>
    <row r="44" spans="2:10" ht="12.75" customHeight="1" x14ac:dyDescent="0.2"/>
    <row r="46" spans="2:10" ht="12.75" customHeight="1" x14ac:dyDescent="0.2">
      <c r="B46" s="14"/>
      <c r="C46" s="16"/>
    </row>
    <row r="47" spans="2:10" ht="12.75" customHeight="1" x14ac:dyDescent="0.2"/>
    <row r="48" spans="2:10" ht="12.75" customHeight="1" x14ac:dyDescent="0.2"/>
    <row r="49" spans="1:13" ht="12.75" customHeight="1" x14ac:dyDescent="0.2">
      <c r="C49" s="2"/>
      <c r="D49" s="2"/>
      <c r="E49" s="2"/>
      <c r="F49" s="2"/>
      <c r="G49" s="2"/>
      <c r="I49" s="2"/>
      <c r="J49" s="2"/>
      <c r="K49" s="2"/>
      <c r="L49" s="2"/>
    </row>
    <row r="50" spans="1:13" ht="12.75" customHeight="1" x14ac:dyDescent="0.2">
      <c r="F50" s="1236"/>
      <c r="G50" s="1236"/>
      <c r="H50" s="1236"/>
      <c r="K50" s="1236"/>
      <c r="L50" s="1236"/>
    </row>
    <row r="51" spans="1:13" ht="12.75" customHeight="1" x14ac:dyDescent="0.2">
      <c r="F51" s="1236"/>
      <c r="G51" s="1236"/>
      <c r="H51" s="1236"/>
      <c r="K51" s="1236"/>
      <c r="L51" s="1236"/>
    </row>
    <row r="52" spans="1:13" ht="12.75" customHeight="1" x14ac:dyDescent="0.2">
      <c r="F52" s="1236"/>
      <c r="G52" s="1236"/>
      <c r="H52" s="1236"/>
      <c r="K52" s="1236"/>
      <c r="L52" s="1236"/>
    </row>
    <row r="53" spans="1:13" ht="12.75" customHeight="1" x14ac:dyDescent="0.2">
      <c r="F53" s="1236"/>
      <c r="G53" s="1236"/>
      <c r="H53" s="1236"/>
      <c r="K53" s="1236"/>
      <c r="L53" s="1236"/>
    </row>
    <row r="54" spans="1:13" ht="12.75" customHeight="1" x14ac:dyDescent="0.2">
      <c r="F54" s="1236"/>
      <c r="G54" s="1236"/>
      <c r="H54" s="1236"/>
      <c r="K54" s="1236"/>
      <c r="L54" s="1236"/>
    </row>
    <row r="55" spans="1:13" ht="12.75" customHeight="1" x14ac:dyDescent="0.2">
      <c r="F55" s="1236"/>
      <c r="G55" s="1236"/>
      <c r="H55" s="1236"/>
      <c r="K55" s="1236"/>
      <c r="L55" s="1236"/>
    </row>
    <row r="56" spans="1:13" ht="12.75" customHeight="1" x14ac:dyDescent="0.2">
      <c r="F56" s="1236"/>
      <c r="G56" s="1236"/>
      <c r="H56" s="1236"/>
      <c r="K56" s="1236"/>
      <c r="L56" s="1236"/>
    </row>
    <row r="58" spans="1:13" ht="15.75" x14ac:dyDescent="0.25">
      <c r="A58" s="83" t="s">
        <v>1029</v>
      </c>
      <c r="B58" s="2"/>
      <c r="C58" s="2"/>
      <c r="D58" s="2"/>
      <c r="E58" s="2"/>
      <c r="F58" s="2"/>
      <c r="G58" s="2"/>
      <c r="H58" s="2"/>
      <c r="I58" s="2"/>
      <c r="J58" s="2"/>
      <c r="K58" s="2"/>
      <c r="L58" s="2"/>
      <c r="M58" s="2"/>
    </row>
  </sheetData>
  <customSheetViews>
    <customSheetView guid="{FC3B3501-CA52-40D7-B049-0E027A15B235}" fitToPage="1" topLeftCell="A4">
      <selection activeCell="C11" sqref="C11"/>
      <pageMargins left="0.25" right="0.25" top="1" bottom="1" header="0.5" footer="0.5"/>
      <printOptions horizontalCentered="1" verticalCentered="1"/>
      <pageSetup scale="85" orientation="portrait" horizontalDpi="360" verticalDpi="360" r:id="rId1"/>
      <headerFooter alignWithMargins="0"/>
    </customSheetView>
  </customSheetViews>
  <mergeCells count="53">
    <mergeCell ref="A1:L1"/>
    <mergeCell ref="A2:L2"/>
    <mergeCell ref="A3:L3"/>
    <mergeCell ref="C8:L8"/>
    <mergeCell ref="I14:J14"/>
    <mergeCell ref="I9:J9"/>
    <mergeCell ref="I10:J10"/>
    <mergeCell ref="I11:J11"/>
    <mergeCell ref="I12:J12"/>
    <mergeCell ref="I13:J13"/>
    <mergeCell ref="C12:H12"/>
    <mergeCell ref="F55:H55"/>
    <mergeCell ref="F56:H56"/>
    <mergeCell ref="K50:L50"/>
    <mergeCell ref="K51:L51"/>
    <mergeCell ref="K52:L52"/>
    <mergeCell ref="K53:L53"/>
    <mergeCell ref="K54:L54"/>
    <mergeCell ref="K55:L55"/>
    <mergeCell ref="K56:L56"/>
    <mergeCell ref="F50:H50"/>
    <mergeCell ref="F51:H51"/>
    <mergeCell ref="F52:H52"/>
    <mergeCell ref="F53:H53"/>
    <mergeCell ref="F54:H54"/>
    <mergeCell ref="C24:E24"/>
    <mergeCell ref="C25:E25"/>
    <mergeCell ref="C26:E26"/>
    <mergeCell ref="C23:E23"/>
    <mergeCell ref="C21:E21"/>
    <mergeCell ref="C22:E22"/>
    <mergeCell ref="F18:G18"/>
    <mergeCell ref="F19:G19"/>
    <mergeCell ref="F25:G25"/>
    <mergeCell ref="F26:G26"/>
    <mergeCell ref="H28:J28"/>
    <mergeCell ref="F21:G21"/>
    <mergeCell ref="F22:G22"/>
    <mergeCell ref="F23:G23"/>
    <mergeCell ref="F24:G24"/>
    <mergeCell ref="C29:E29"/>
    <mergeCell ref="C39:E39"/>
    <mergeCell ref="C30:E30"/>
    <mergeCell ref="C31:E31"/>
    <mergeCell ref="C33:E33"/>
    <mergeCell ref="C32:E32"/>
    <mergeCell ref="C42:E42"/>
    <mergeCell ref="C40:E40"/>
    <mergeCell ref="C34:E34"/>
    <mergeCell ref="C35:E35"/>
    <mergeCell ref="C36:E36"/>
    <mergeCell ref="C41:E41"/>
    <mergeCell ref="C37:E37"/>
  </mergeCells>
  <phoneticPr fontId="0" type="noConversion"/>
  <printOptions horizontalCentered="1" verticalCentered="1"/>
  <pageMargins left="0.25" right="0.25" top="1" bottom="1" header="0.5" footer="0.5"/>
  <pageSetup scale="83" orientation="portrait" r:id="rId2"/>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4C13C-83C1-437F-A648-ABE81C50976A}">
  <sheetPr codeName="Sheet30">
    <pageSetUpPr fitToPage="1"/>
  </sheetPr>
  <dimension ref="A1:O52"/>
  <sheetViews>
    <sheetView zoomScaleNormal="100" workbookViewId="0">
      <selection activeCell="A4" sqref="A4"/>
    </sheetView>
  </sheetViews>
  <sheetFormatPr defaultColWidth="9.140625" defaultRowHeight="12.75" x14ac:dyDescent="0.2"/>
  <cols>
    <col min="1" max="2" width="3.140625" style="538" customWidth="1"/>
    <col min="3" max="7" width="9.140625" style="538"/>
    <col min="8" max="8" width="12.42578125" style="538" customWidth="1"/>
    <col min="9" max="12" width="14.7109375" style="538" customWidth="1"/>
    <col min="13" max="16384" width="9.140625" style="538"/>
  </cols>
  <sheetData>
    <row r="1" spans="1:15" ht="18" x14ac:dyDescent="0.25">
      <c r="A1" s="1365" t="str">
        <f>'COVER PAGE'!A9</f>
        <v>LOCAL GOVERNMENT NAME:</v>
      </c>
      <c r="B1" s="1365"/>
      <c r="C1" s="1365"/>
      <c r="D1" s="1365"/>
      <c r="E1" s="1365"/>
      <c r="F1" s="1365"/>
      <c r="G1" s="1365"/>
      <c r="H1" s="1365"/>
      <c r="I1" s="1365"/>
      <c r="J1" s="1365"/>
      <c r="K1" s="1365"/>
      <c r="L1" s="1365"/>
      <c r="M1" s="1365"/>
      <c r="N1" s="1365"/>
      <c r="O1" s="1365"/>
    </row>
    <row r="2" spans="1:15" ht="18" x14ac:dyDescent="0.25">
      <c r="A2" s="1365" t="s">
        <v>938</v>
      </c>
      <c r="B2" s="1365"/>
      <c r="C2" s="1365"/>
      <c r="D2" s="1365"/>
      <c r="E2" s="1365"/>
      <c r="F2" s="1365"/>
      <c r="G2" s="1365"/>
      <c r="H2" s="1365"/>
      <c r="I2" s="1365"/>
      <c r="J2" s="1365"/>
      <c r="K2" s="1365"/>
      <c r="L2" s="1365"/>
      <c r="M2" s="1365"/>
      <c r="N2" s="1365"/>
      <c r="O2" s="1365"/>
    </row>
    <row r="3" spans="1:15" ht="18" x14ac:dyDescent="0.25">
      <c r="A3" s="1366" t="str">
        <f>'COVER PAGE'!A30</f>
        <v>FISCAL YEAR ENDING JUNE 30, 2025</v>
      </c>
      <c r="B3" s="1366"/>
      <c r="C3" s="1366"/>
      <c r="D3" s="1366"/>
      <c r="E3" s="1366"/>
      <c r="F3" s="1366"/>
      <c r="G3" s="1366"/>
      <c r="H3" s="1366"/>
      <c r="I3" s="1366"/>
      <c r="J3" s="1366"/>
      <c r="K3" s="1366"/>
      <c r="L3" s="1366"/>
      <c r="M3" s="1366"/>
      <c r="N3" s="1366"/>
      <c r="O3" s="1366"/>
    </row>
    <row r="4" spans="1:15" ht="12" customHeight="1" x14ac:dyDescent="0.25">
      <c r="A4" s="820"/>
      <c r="B4" s="704"/>
      <c r="C4" s="704"/>
      <c r="D4" s="704"/>
      <c r="E4" s="704"/>
      <c r="F4" s="704"/>
      <c r="G4" s="704"/>
      <c r="H4" s="704"/>
      <c r="I4" s="704"/>
      <c r="J4" s="704"/>
      <c r="K4" s="704"/>
      <c r="L4" s="704"/>
      <c r="M4" s="708"/>
      <c r="N4" s="708"/>
      <c r="O4" s="708"/>
    </row>
    <row r="5" spans="1:15" x14ac:dyDescent="0.2">
      <c r="A5" s="709" t="s">
        <v>58</v>
      </c>
      <c r="C5" s="539" t="s">
        <v>546</v>
      </c>
    </row>
    <row r="6" spans="1:15" ht="12" customHeight="1" x14ac:dyDescent="0.2"/>
    <row r="7" spans="1:15" ht="12.75" customHeight="1" x14ac:dyDescent="0.2">
      <c r="B7" s="707" t="s">
        <v>2296</v>
      </c>
      <c r="C7" s="539" t="s">
        <v>2297</v>
      </c>
    </row>
    <row r="8" spans="1:15" ht="12" customHeight="1" x14ac:dyDescent="0.2">
      <c r="C8" s="1368"/>
      <c r="D8" s="1368"/>
      <c r="E8" s="1368"/>
      <c r="F8" s="1368"/>
      <c r="G8" s="1368"/>
      <c r="H8" s="1368"/>
      <c r="I8" s="1368"/>
      <c r="J8" s="1368"/>
      <c r="K8" s="1368"/>
      <c r="L8" s="1368"/>
    </row>
    <row r="9" spans="1:15" ht="39" customHeight="1" x14ac:dyDescent="0.2">
      <c r="C9" s="1368" t="s">
        <v>1780</v>
      </c>
      <c r="D9" s="1368"/>
      <c r="E9" s="1368"/>
      <c r="F9" s="1368"/>
      <c r="G9" s="1368"/>
      <c r="H9" s="1368"/>
      <c r="I9" s="1368"/>
      <c r="J9" s="1368"/>
      <c r="K9" s="1368"/>
      <c r="L9" s="1368"/>
      <c r="M9" s="1368"/>
      <c r="N9" s="1368"/>
      <c r="O9" s="1368"/>
    </row>
    <row r="10" spans="1:15" ht="12" customHeight="1" x14ac:dyDescent="0.2">
      <c r="C10" s="809"/>
      <c r="D10" s="809"/>
      <c r="E10" s="809"/>
      <c r="F10" s="809"/>
      <c r="G10" s="809"/>
      <c r="H10" s="809"/>
      <c r="I10" s="809"/>
      <c r="J10" s="809"/>
      <c r="K10" s="809"/>
      <c r="L10" s="809"/>
    </row>
    <row r="11" spans="1:15" ht="26.25" customHeight="1" x14ac:dyDescent="0.2">
      <c r="C11" s="1368" t="s">
        <v>1781</v>
      </c>
      <c r="D11" s="1368"/>
      <c r="E11" s="1368"/>
      <c r="F11" s="1368"/>
      <c r="G11" s="1368"/>
      <c r="H11" s="1368"/>
      <c r="I11" s="1368"/>
      <c r="J11" s="1368"/>
      <c r="K11" s="1368"/>
      <c r="L11" s="1368"/>
      <c r="M11" s="1368"/>
      <c r="N11" s="1368"/>
      <c r="O11" s="1368"/>
    </row>
    <row r="12" spans="1:15" ht="12" customHeight="1" x14ac:dyDescent="0.2">
      <c r="C12" s="1368"/>
      <c r="D12" s="1368"/>
      <c r="E12" s="1368"/>
      <c r="F12" s="1368"/>
      <c r="G12" s="1368"/>
      <c r="H12" s="1368"/>
      <c r="I12" s="1368"/>
      <c r="J12" s="1368"/>
      <c r="K12" s="1368"/>
      <c r="L12" s="1368"/>
      <c r="M12" s="1368"/>
    </row>
    <row r="13" spans="1:15" ht="28.5" customHeight="1" x14ac:dyDescent="0.2">
      <c r="C13" s="1368" t="s">
        <v>1782</v>
      </c>
      <c r="D13" s="1368"/>
      <c r="E13" s="1368"/>
      <c r="F13" s="1368"/>
      <c r="G13" s="1368"/>
      <c r="H13" s="1368"/>
      <c r="I13" s="1368"/>
      <c r="J13" s="1368"/>
      <c r="K13" s="1368"/>
      <c r="L13" s="1368"/>
      <c r="M13" s="1368"/>
      <c r="N13" s="1368"/>
      <c r="O13" s="1368"/>
    </row>
    <row r="14" spans="1:15" ht="12" customHeight="1" x14ac:dyDescent="0.2">
      <c r="C14" s="1368" t="s">
        <v>1555</v>
      </c>
      <c r="D14" s="1368"/>
      <c r="E14" s="1368"/>
      <c r="F14" s="1368"/>
      <c r="G14" s="1368"/>
      <c r="H14" s="1368"/>
      <c r="I14" s="1368"/>
      <c r="J14" s="1368"/>
      <c r="K14" s="1368"/>
      <c r="L14" s="1368"/>
      <c r="M14" s="1368"/>
    </row>
    <row r="15" spans="1:15" ht="27" customHeight="1" x14ac:dyDescent="0.2">
      <c r="C15" s="1368" t="s">
        <v>1783</v>
      </c>
      <c r="D15" s="1368"/>
      <c r="E15" s="1368"/>
      <c r="F15" s="1368"/>
      <c r="G15" s="1368"/>
      <c r="H15" s="1368"/>
      <c r="I15" s="1368"/>
      <c r="J15" s="1368"/>
      <c r="K15" s="1368"/>
      <c r="L15" s="1368"/>
      <c r="M15" s="1368"/>
      <c r="N15" s="1368"/>
      <c r="O15" s="1368"/>
    </row>
    <row r="16" spans="1:15" ht="12" customHeight="1" x14ac:dyDescent="0.2">
      <c r="C16" s="1368"/>
      <c r="D16" s="1368"/>
      <c r="E16" s="1368"/>
      <c r="F16" s="1368"/>
      <c r="G16" s="1368"/>
      <c r="H16" s="1368"/>
      <c r="I16" s="1368"/>
      <c r="J16" s="1368"/>
      <c r="K16" s="1368"/>
      <c r="L16" s="1368"/>
      <c r="M16" s="1368"/>
    </row>
    <row r="17" spans="3:15" ht="102.75" customHeight="1" x14ac:dyDescent="0.2">
      <c r="C17" s="1368" t="s">
        <v>2298</v>
      </c>
      <c r="D17" s="1368"/>
      <c r="E17" s="1368"/>
      <c r="F17" s="1368"/>
      <c r="G17" s="1368"/>
      <c r="H17" s="1368"/>
      <c r="I17" s="1368"/>
      <c r="J17" s="1368"/>
      <c r="K17" s="1368"/>
      <c r="L17" s="1368"/>
      <c r="M17" s="1368"/>
      <c r="N17" s="1368"/>
      <c r="O17" s="1368"/>
    </row>
    <row r="18" spans="3:15" ht="15" customHeight="1" x14ac:dyDescent="0.2">
      <c r="C18" s="1398" t="s">
        <v>1784</v>
      </c>
      <c r="D18" s="1398"/>
      <c r="E18" s="1398"/>
      <c r="F18" s="1398"/>
      <c r="G18" s="1398"/>
      <c r="H18" s="1398"/>
      <c r="I18" s="1398"/>
      <c r="J18" s="1398"/>
      <c r="K18" s="1398"/>
      <c r="L18" s="1398"/>
      <c r="M18" s="1398"/>
      <c r="N18" s="1398"/>
      <c r="O18" s="1398"/>
    </row>
    <row r="19" spans="3:15" ht="27" customHeight="1" x14ac:dyDescent="0.2">
      <c r="C19" s="1399" t="s">
        <v>1785</v>
      </c>
      <c r="D19" s="1399"/>
      <c r="E19" s="1399"/>
      <c r="F19" s="1399"/>
      <c r="G19" s="1399"/>
      <c r="H19" s="1399"/>
      <c r="I19" s="1399"/>
      <c r="J19" s="1399"/>
      <c r="K19" s="1399"/>
      <c r="L19" s="1399"/>
      <c r="M19" s="1399"/>
      <c r="N19" s="1399"/>
      <c r="O19" s="1399"/>
    </row>
    <row r="20" spans="3:15" ht="12" customHeight="1" x14ac:dyDescent="0.2">
      <c r="C20" s="560"/>
      <c r="I20" s="1395"/>
      <c r="J20" s="1395"/>
    </row>
    <row r="21" spans="3:15" ht="39.75" customHeight="1" x14ac:dyDescent="0.2">
      <c r="C21" s="1368" t="s">
        <v>1729</v>
      </c>
      <c r="D21" s="1368"/>
      <c r="E21" s="1368"/>
      <c r="F21" s="1368"/>
      <c r="G21" s="1368"/>
      <c r="H21" s="1368"/>
      <c r="I21" s="1368"/>
      <c r="J21" s="1368"/>
      <c r="K21" s="1368"/>
      <c r="L21" s="1368"/>
      <c r="M21" s="1368"/>
      <c r="N21" s="1368"/>
      <c r="O21" s="1368"/>
    </row>
    <row r="22" spans="3:15" ht="13.5" customHeight="1" x14ac:dyDescent="0.2">
      <c r="C22" s="1368" t="s">
        <v>1728</v>
      </c>
      <c r="D22" s="1368"/>
      <c r="E22" s="1368"/>
      <c r="F22" s="1368"/>
      <c r="G22" s="1368"/>
      <c r="H22" s="1368"/>
      <c r="I22" s="1368"/>
      <c r="J22" s="1368"/>
      <c r="K22" s="1368"/>
      <c r="L22" s="1368"/>
    </row>
    <row r="23" spans="3:15" ht="13.5" customHeight="1" x14ac:dyDescent="0.2">
      <c r="C23" s="1368" t="s">
        <v>1074</v>
      </c>
      <c r="D23" s="1368"/>
      <c r="E23" s="1368"/>
      <c r="F23" s="1368"/>
      <c r="G23" s="1368"/>
      <c r="H23" s="1368"/>
      <c r="I23" s="1368"/>
      <c r="J23" s="1368"/>
      <c r="K23" s="1368"/>
      <c r="L23" s="1368"/>
    </row>
    <row r="24" spans="3:15" ht="15" customHeight="1" x14ac:dyDescent="0.2">
      <c r="C24" s="1368" t="s">
        <v>1787</v>
      </c>
      <c r="D24" s="1368"/>
      <c r="E24" s="1368"/>
      <c r="F24" s="1368"/>
      <c r="G24" s="1368"/>
      <c r="H24" s="1368"/>
      <c r="I24" s="1368"/>
      <c r="J24" s="1368"/>
      <c r="K24" s="1368"/>
      <c r="L24" s="1368"/>
    </row>
    <row r="25" spans="3:15" ht="12.75" customHeight="1" x14ac:dyDescent="0.2">
      <c r="C25" s="1368"/>
      <c r="D25" s="1368"/>
      <c r="E25" s="1368"/>
      <c r="F25" s="1368"/>
      <c r="G25" s="1368"/>
      <c r="H25" s="1368"/>
      <c r="I25" s="1368"/>
      <c r="J25" s="1368"/>
      <c r="K25" s="1368"/>
      <c r="L25" s="1368"/>
      <c r="M25" s="1368"/>
    </row>
    <row r="26" spans="3:15" ht="12" customHeight="1" x14ac:dyDescent="0.2">
      <c r="C26" s="1368" t="s">
        <v>1727</v>
      </c>
      <c r="D26" s="1368"/>
      <c r="E26" s="1368"/>
      <c r="F26" s="1368"/>
      <c r="G26" s="1368"/>
      <c r="H26" s="1368"/>
      <c r="I26" s="1368"/>
      <c r="J26" s="1368"/>
      <c r="K26" s="1368"/>
      <c r="L26" s="1368"/>
    </row>
    <row r="27" spans="3:15" ht="24.75" customHeight="1" x14ac:dyDescent="0.2">
      <c r="C27" s="809"/>
      <c r="D27" s="1397"/>
      <c r="E27" s="1397"/>
      <c r="F27" s="1368" t="s">
        <v>1726</v>
      </c>
      <c r="G27" s="1368"/>
      <c r="H27" s="1368"/>
      <c r="I27" s="1368"/>
      <c r="J27" s="1368"/>
      <c r="K27" s="1368"/>
      <c r="L27" s="1368"/>
      <c r="M27" s="1368"/>
      <c r="N27" s="1368"/>
      <c r="O27" s="1368"/>
    </row>
    <row r="28" spans="3:15" ht="12" customHeight="1" x14ac:dyDescent="0.2">
      <c r="C28" s="809"/>
      <c r="D28" s="1397"/>
      <c r="E28" s="1397"/>
      <c r="F28" s="1368" t="s">
        <v>1725</v>
      </c>
      <c r="G28" s="1368"/>
      <c r="H28" s="1368"/>
      <c r="I28" s="1368"/>
      <c r="J28" s="1368"/>
      <c r="K28" s="1368"/>
      <c r="L28" s="1368"/>
    </row>
    <row r="29" spans="3:15" ht="12" customHeight="1" x14ac:dyDescent="0.2">
      <c r="C29" s="809"/>
      <c r="D29" s="1397"/>
      <c r="E29" s="1397"/>
      <c r="F29" s="1368" t="s">
        <v>1740</v>
      </c>
      <c r="G29" s="1368"/>
      <c r="H29" s="1368"/>
      <c r="I29" s="1368"/>
      <c r="J29" s="1368"/>
      <c r="K29" s="1368"/>
      <c r="L29" s="1368"/>
    </row>
    <row r="30" spans="3:15" ht="12" customHeight="1" x14ac:dyDescent="0.2">
      <c r="C30" s="809"/>
      <c r="D30" s="809"/>
      <c r="E30" s="809"/>
      <c r="F30" s="809"/>
      <c r="G30" s="809"/>
      <c r="H30" s="809"/>
      <c r="I30" s="809"/>
      <c r="J30" s="809"/>
      <c r="K30" s="809"/>
      <c r="L30" s="809"/>
    </row>
    <row r="31" spans="3:15" ht="27" customHeight="1" x14ac:dyDescent="0.2">
      <c r="C31" s="1368" t="s">
        <v>1741</v>
      </c>
      <c r="D31" s="1368"/>
      <c r="E31" s="1368"/>
      <c r="F31" s="1368"/>
      <c r="G31" s="1368"/>
      <c r="H31" s="1368"/>
      <c r="I31" s="1368"/>
      <c r="J31" s="1368"/>
      <c r="K31" s="1368"/>
      <c r="L31" s="1368"/>
      <c r="M31" s="1368"/>
      <c r="N31" s="1368"/>
      <c r="O31" s="1368"/>
    </row>
    <row r="32" spans="3:15" ht="12.75" customHeight="1" x14ac:dyDescent="0.2">
      <c r="C32" s="1368" t="s">
        <v>1788</v>
      </c>
      <c r="D32" s="1368"/>
      <c r="E32" s="1368"/>
      <c r="F32" s="1368"/>
      <c r="G32" s="1368"/>
      <c r="H32" s="1368"/>
      <c r="I32" s="1368"/>
      <c r="J32" s="1368"/>
      <c r="K32" s="1368"/>
      <c r="L32" s="1368"/>
    </row>
    <row r="33" spans="3:15" ht="12.75" customHeight="1" x14ac:dyDescent="0.2">
      <c r="C33" s="1368" t="s">
        <v>1730</v>
      </c>
      <c r="D33" s="1368"/>
      <c r="E33" s="1368"/>
      <c r="F33" s="1368"/>
      <c r="G33" s="1368"/>
      <c r="H33" s="1368"/>
      <c r="I33" s="1368"/>
      <c r="J33" s="1368"/>
      <c r="K33" s="1368"/>
      <c r="L33" s="1368"/>
    </row>
    <row r="34" spans="3:15" ht="12.75" customHeight="1" x14ac:dyDescent="0.2">
      <c r="C34" s="809"/>
      <c r="D34" s="809"/>
      <c r="E34" s="809"/>
      <c r="F34" s="809"/>
      <c r="G34" s="809"/>
      <c r="H34" s="809"/>
      <c r="I34" s="809"/>
      <c r="J34" s="809"/>
      <c r="K34" s="809"/>
      <c r="L34" s="809"/>
    </row>
    <row r="35" spans="3:15" ht="39.75" customHeight="1" x14ac:dyDescent="0.2">
      <c r="C35" s="1368" t="s">
        <v>1737</v>
      </c>
      <c r="D35" s="1368"/>
      <c r="E35" s="1368"/>
      <c r="F35" s="1368"/>
      <c r="G35" s="1368"/>
      <c r="H35" s="1368"/>
      <c r="I35" s="1368"/>
      <c r="J35" s="1368"/>
      <c r="K35" s="1368"/>
      <c r="L35" s="1368"/>
      <c r="M35" s="1368"/>
      <c r="N35" s="1368"/>
      <c r="O35" s="1368"/>
    </row>
    <row r="36" spans="3:15" ht="12.75" customHeight="1" x14ac:dyDescent="0.2">
      <c r="C36" s="1368" t="s">
        <v>1736</v>
      </c>
      <c r="D36" s="1368"/>
      <c r="E36" s="1368"/>
      <c r="F36" s="1368"/>
      <c r="G36" s="1368"/>
      <c r="H36" s="1368"/>
      <c r="I36" s="1368"/>
      <c r="J36" s="1368"/>
      <c r="K36" s="1368"/>
      <c r="L36" s="1368"/>
    </row>
    <row r="37" spans="3:15" ht="12.75" customHeight="1" x14ac:dyDescent="0.2">
      <c r="C37" s="809" t="s">
        <v>1074</v>
      </c>
      <c r="D37" s="809"/>
      <c r="E37" s="809"/>
      <c r="F37" s="809"/>
      <c r="G37" s="809"/>
      <c r="H37" s="809"/>
      <c r="I37" s="809"/>
      <c r="J37" s="809"/>
      <c r="K37" s="809"/>
      <c r="L37" s="809"/>
    </row>
    <row r="38" spans="3:15" ht="12.75" customHeight="1" x14ac:dyDescent="0.2">
      <c r="C38" s="1368" t="s">
        <v>1786</v>
      </c>
      <c r="D38" s="1368"/>
      <c r="E38" s="1368"/>
      <c r="F38" s="1368"/>
      <c r="G38" s="1368"/>
      <c r="H38" s="1368"/>
      <c r="I38" s="1368"/>
      <c r="J38" s="1368"/>
      <c r="K38" s="1368"/>
      <c r="L38" s="1368"/>
    </row>
    <row r="39" spans="3:15" ht="12" customHeight="1" x14ac:dyDescent="0.2">
      <c r="C39" s="1400"/>
      <c r="D39" s="1400"/>
      <c r="E39" s="1400"/>
      <c r="F39" s="1400"/>
      <c r="G39" s="1400"/>
      <c r="H39" s="1400"/>
      <c r="I39" s="1400"/>
      <c r="J39" s="1400"/>
      <c r="K39" s="1400"/>
      <c r="L39" s="1400"/>
      <c r="M39" s="1400"/>
    </row>
    <row r="40" spans="3:15" ht="12" customHeight="1" x14ac:dyDescent="0.2">
      <c r="C40" s="1368"/>
      <c r="D40" s="1368"/>
      <c r="E40" s="1368"/>
      <c r="F40" s="1368"/>
      <c r="G40" s="1368"/>
      <c r="H40" s="1368"/>
      <c r="I40" s="1368"/>
      <c r="J40" s="1368"/>
      <c r="K40" s="1368"/>
      <c r="L40" s="1368"/>
      <c r="M40" s="1368"/>
    </row>
    <row r="41" spans="3:15" ht="29.25" customHeight="1" x14ac:dyDescent="0.2">
      <c r="C41" s="1217" t="s">
        <v>1735</v>
      </c>
      <c r="D41" s="1217"/>
      <c r="E41" s="1217"/>
      <c r="F41" s="1217"/>
      <c r="G41" s="1217"/>
      <c r="H41" s="1217"/>
      <c r="I41" s="1217"/>
      <c r="J41" s="1217"/>
      <c r="K41" s="1217"/>
      <c r="L41" s="1217"/>
      <c r="M41" s="1217"/>
      <c r="N41" s="1217"/>
      <c r="O41" s="1217"/>
    </row>
    <row r="42" spans="3:15" ht="12" customHeight="1" x14ac:dyDescent="0.2">
      <c r="C42" s="809"/>
      <c r="D42" s="809"/>
      <c r="E42" s="809"/>
      <c r="F42" s="809"/>
      <c r="G42" s="809"/>
      <c r="H42" s="809"/>
      <c r="I42" s="809"/>
      <c r="J42" s="809"/>
      <c r="K42" s="809"/>
      <c r="L42" s="809"/>
    </row>
    <row r="43" spans="3:15" ht="12" customHeight="1" x14ac:dyDescent="0.2">
      <c r="C43" s="1398" t="s">
        <v>1734</v>
      </c>
      <c r="D43" s="1398"/>
      <c r="E43" s="1398"/>
      <c r="F43" s="1398"/>
      <c r="G43" s="1398"/>
      <c r="H43" s="1398"/>
      <c r="I43" s="1398"/>
      <c r="J43" s="1398"/>
      <c r="K43" s="1398"/>
      <c r="L43" s="1398"/>
      <c r="M43" s="1398"/>
      <c r="N43" s="1398"/>
      <c r="O43" s="1398"/>
    </row>
    <row r="44" spans="3:15" ht="12" customHeight="1" x14ac:dyDescent="0.2">
      <c r="C44" s="809"/>
      <c r="D44" s="809"/>
      <c r="E44" s="809"/>
      <c r="F44" s="809"/>
      <c r="G44" s="809"/>
      <c r="H44" s="809"/>
      <c r="I44" s="809"/>
      <c r="J44" s="809"/>
      <c r="K44" s="809"/>
      <c r="L44" s="809"/>
    </row>
    <row r="45" spans="3:15" ht="18.75" customHeight="1" x14ac:dyDescent="0.2">
      <c r="C45" s="1368" t="s">
        <v>1733</v>
      </c>
      <c r="D45" s="1368"/>
      <c r="E45" s="1368"/>
      <c r="F45" s="1368"/>
      <c r="G45" s="1368"/>
      <c r="H45" s="1368"/>
      <c r="I45" s="1368"/>
      <c r="J45" s="1368"/>
      <c r="K45" s="1368"/>
      <c r="L45" s="1368"/>
      <c r="M45" s="1368"/>
      <c r="N45" s="1368"/>
      <c r="O45" s="1368"/>
    </row>
    <row r="46" spans="3:15" ht="12" customHeight="1" x14ac:dyDescent="0.2">
      <c r="C46" s="1401" t="s">
        <v>484</v>
      </c>
      <c r="D46" s="1401"/>
      <c r="E46" s="809"/>
      <c r="F46" s="1401" t="s">
        <v>236</v>
      </c>
      <c r="G46" s="1401"/>
      <c r="H46" s="809"/>
      <c r="I46" s="811" t="s">
        <v>1731</v>
      </c>
      <c r="J46" s="809"/>
      <c r="K46" s="1401" t="s">
        <v>1732</v>
      </c>
      <c r="L46" s="1401"/>
    </row>
    <row r="47" spans="3:15" ht="12" customHeight="1" x14ac:dyDescent="0.2">
      <c r="C47" s="1400"/>
      <c r="D47" s="1400"/>
      <c r="E47" s="809"/>
      <c r="F47" s="1400"/>
      <c r="G47" s="1400"/>
      <c r="H47" s="809"/>
      <c r="I47" s="812"/>
      <c r="J47" s="809"/>
      <c r="K47" s="1400"/>
      <c r="L47" s="1400"/>
    </row>
    <row r="48" spans="3:15" ht="12" customHeight="1" x14ac:dyDescent="0.2">
      <c r="C48" s="1400"/>
      <c r="D48" s="1400"/>
      <c r="E48" s="809"/>
      <c r="F48" s="1400"/>
      <c r="G48" s="1400"/>
      <c r="H48" s="809"/>
      <c r="I48" s="812"/>
      <c r="J48" s="809"/>
      <c r="K48" s="1400"/>
      <c r="L48" s="1400"/>
    </row>
    <row r="49" spans="1:15" ht="12" customHeight="1" x14ac:dyDescent="0.2">
      <c r="C49" s="1400"/>
      <c r="D49" s="1400"/>
      <c r="E49" s="809"/>
      <c r="F49" s="1400"/>
      <c r="G49" s="1400"/>
      <c r="H49" s="809"/>
      <c r="I49" s="812"/>
      <c r="J49" s="809"/>
      <c r="K49" s="1400"/>
      <c r="L49" s="1400"/>
    </row>
    <row r="50" spans="1:15" ht="12" customHeight="1" x14ac:dyDescent="0.2">
      <c r="C50" s="1402"/>
      <c r="D50" s="1402"/>
      <c r="E50" s="809"/>
      <c r="F50" s="1403"/>
      <c r="G50" s="1403"/>
      <c r="H50" s="809"/>
      <c r="I50" s="813"/>
      <c r="J50" s="809"/>
      <c r="K50" s="1404"/>
      <c r="L50" s="1404"/>
    </row>
    <row r="51" spans="1:15" ht="12" customHeight="1" x14ac:dyDescent="0.2">
      <c r="C51" s="809"/>
      <c r="D51" s="809"/>
      <c r="E51" s="809"/>
      <c r="F51" s="809"/>
      <c r="G51" s="809"/>
      <c r="H51" s="809"/>
      <c r="I51" s="809"/>
      <c r="J51" s="809"/>
      <c r="K51" s="809"/>
      <c r="L51" s="809"/>
    </row>
    <row r="52" spans="1:15" ht="15.75" x14ac:dyDescent="0.25">
      <c r="A52" s="1369" t="s">
        <v>776</v>
      </c>
      <c r="B52" s="1369"/>
      <c r="C52" s="1369"/>
      <c r="D52" s="1369"/>
      <c r="E52" s="1369"/>
      <c r="F52" s="1369"/>
      <c r="G52" s="1369"/>
      <c r="H52" s="1369"/>
      <c r="I52" s="1369"/>
      <c r="J52" s="1369"/>
      <c r="K52" s="1369"/>
      <c r="L52" s="1369"/>
      <c r="M52" s="1369"/>
      <c r="N52" s="1369"/>
      <c r="O52" s="1369"/>
    </row>
  </sheetData>
  <mergeCells count="54">
    <mergeCell ref="C50:D50"/>
    <mergeCell ref="F50:G50"/>
    <mergeCell ref="K50:L50"/>
    <mergeCell ref="A52:O52"/>
    <mergeCell ref="C48:D48"/>
    <mergeCell ref="F48:G48"/>
    <mergeCell ref="K48:L48"/>
    <mergeCell ref="C49:D49"/>
    <mergeCell ref="F49:G49"/>
    <mergeCell ref="K49:L49"/>
    <mergeCell ref="C45:O45"/>
    <mergeCell ref="C46:D46"/>
    <mergeCell ref="F46:G46"/>
    <mergeCell ref="K46:L46"/>
    <mergeCell ref="C47:D47"/>
    <mergeCell ref="F47:G47"/>
    <mergeCell ref="K47:L47"/>
    <mergeCell ref="C43:O43"/>
    <mergeCell ref="D29:E29"/>
    <mergeCell ref="F29:L29"/>
    <mergeCell ref="C31:O31"/>
    <mergeCell ref="C32:L32"/>
    <mergeCell ref="C33:L33"/>
    <mergeCell ref="C35:O35"/>
    <mergeCell ref="C36:L36"/>
    <mergeCell ref="C38:L38"/>
    <mergeCell ref="C39:M39"/>
    <mergeCell ref="C40:M40"/>
    <mergeCell ref="C41:O41"/>
    <mergeCell ref="D28:E28"/>
    <mergeCell ref="F28:L28"/>
    <mergeCell ref="C18:O18"/>
    <mergeCell ref="C19:O19"/>
    <mergeCell ref="I20:J20"/>
    <mergeCell ref="C21:O21"/>
    <mergeCell ref="C22:L22"/>
    <mergeCell ref="C23:L23"/>
    <mergeCell ref="C24:L24"/>
    <mergeCell ref="C25:M25"/>
    <mergeCell ref="C26:L26"/>
    <mergeCell ref="D27:E27"/>
    <mergeCell ref="F27:O27"/>
    <mergeCell ref="C17:O17"/>
    <mergeCell ref="A1:O1"/>
    <mergeCell ref="A2:O2"/>
    <mergeCell ref="A3:O3"/>
    <mergeCell ref="C8:L8"/>
    <mergeCell ref="C9:O9"/>
    <mergeCell ref="C11:O11"/>
    <mergeCell ref="C12:M12"/>
    <mergeCell ref="C13:O13"/>
    <mergeCell ref="C14:M14"/>
    <mergeCell ref="C15:O15"/>
    <mergeCell ref="C16:M16"/>
  </mergeCells>
  <printOptions horizontalCentered="1" verticalCentered="1"/>
  <pageMargins left="0.25" right="0.25" top="0.25" bottom="0.25" header="0" footer="0"/>
  <pageSetup scale="69" orientation="portrait" r:id="rId1"/>
  <headerFooter alignWithMargins="0"/>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4F2A3-34E7-4571-A529-34A8FA4BCBA4}">
  <sheetPr codeName="Sheet31">
    <pageSetUpPr fitToPage="1"/>
  </sheetPr>
  <dimension ref="A1:O76"/>
  <sheetViews>
    <sheetView zoomScaleNormal="100" workbookViewId="0">
      <selection activeCell="A4" sqref="A4"/>
    </sheetView>
  </sheetViews>
  <sheetFormatPr defaultColWidth="9.140625" defaultRowHeight="12.75" x14ac:dyDescent="0.2"/>
  <cols>
    <col min="1" max="2" width="3.7109375" style="538" customWidth="1"/>
    <col min="3" max="7" width="9.140625" style="538"/>
    <col min="8" max="12" width="9.140625" style="538" customWidth="1"/>
    <col min="13" max="16384" width="9.140625" style="538"/>
  </cols>
  <sheetData>
    <row r="1" spans="1:15" ht="18" customHeight="1" x14ac:dyDescent="0.25">
      <c r="A1" s="1365" t="str">
        <f>'COVER PAGE'!A9</f>
        <v>LOCAL GOVERNMENT NAME:</v>
      </c>
      <c r="B1" s="1365"/>
      <c r="C1" s="1365"/>
      <c r="D1" s="1365"/>
      <c r="E1" s="1365"/>
      <c r="F1" s="1365"/>
      <c r="G1" s="1365"/>
      <c r="H1" s="1365"/>
      <c r="I1" s="1365"/>
      <c r="J1" s="1365"/>
      <c r="K1" s="1365"/>
      <c r="L1" s="1365"/>
      <c r="M1" s="1365"/>
      <c r="N1" s="1365"/>
      <c r="O1" s="1365"/>
    </row>
    <row r="2" spans="1:15" ht="18" customHeight="1" x14ac:dyDescent="0.25">
      <c r="A2" s="1365" t="s">
        <v>938</v>
      </c>
      <c r="B2" s="1365"/>
      <c r="C2" s="1365"/>
      <c r="D2" s="1365"/>
      <c r="E2" s="1365"/>
      <c r="F2" s="1365"/>
      <c r="G2" s="1365"/>
      <c r="H2" s="1365"/>
      <c r="I2" s="1365"/>
      <c r="J2" s="1365"/>
      <c r="K2" s="1365"/>
      <c r="L2" s="1365"/>
      <c r="M2" s="1365"/>
      <c r="N2" s="1365"/>
      <c r="O2" s="1365"/>
    </row>
    <row r="3" spans="1:15" ht="18" customHeight="1" x14ac:dyDescent="0.25">
      <c r="A3" s="1366" t="str">
        <f>'COVER PAGE'!A30</f>
        <v>FISCAL YEAR ENDING JUNE 30, 2025</v>
      </c>
      <c r="B3" s="1366"/>
      <c r="C3" s="1366"/>
      <c r="D3" s="1366"/>
      <c r="E3" s="1366"/>
      <c r="F3" s="1366"/>
      <c r="G3" s="1366"/>
      <c r="H3" s="1366"/>
      <c r="I3" s="1366"/>
      <c r="J3" s="1366"/>
      <c r="K3" s="1366"/>
      <c r="L3" s="1366"/>
      <c r="M3" s="1366"/>
      <c r="N3" s="1366"/>
      <c r="O3" s="1366"/>
    </row>
    <row r="4" spans="1:15" ht="12" customHeight="1" x14ac:dyDescent="0.25">
      <c r="A4" s="820"/>
      <c r="B4" s="704"/>
      <c r="C4" s="704"/>
      <c r="D4" s="704"/>
      <c r="E4" s="704"/>
      <c r="F4" s="704"/>
      <c r="G4" s="704"/>
      <c r="H4" s="704"/>
      <c r="I4" s="704"/>
      <c r="J4" s="704"/>
      <c r="K4" s="704"/>
      <c r="L4" s="704"/>
      <c r="M4" s="708"/>
      <c r="N4" s="708"/>
      <c r="O4" s="708"/>
    </row>
    <row r="5" spans="1:15" ht="12" customHeight="1" x14ac:dyDescent="0.2">
      <c r="A5" s="709" t="s">
        <v>58</v>
      </c>
      <c r="C5" s="539" t="s">
        <v>59</v>
      </c>
    </row>
    <row r="6" spans="1:15" ht="12" customHeight="1" x14ac:dyDescent="0.2">
      <c r="A6" s="709"/>
      <c r="C6" s="539"/>
    </row>
    <row r="7" spans="1:15" ht="12" customHeight="1" x14ac:dyDescent="0.2">
      <c r="B7" s="707" t="s">
        <v>2296</v>
      </c>
      <c r="C7" s="539" t="s">
        <v>2299</v>
      </c>
    </row>
    <row r="8" spans="1:15" ht="12" customHeight="1" x14ac:dyDescent="0.2">
      <c r="C8" s="1368"/>
      <c r="D8" s="1368"/>
      <c r="E8" s="1368"/>
      <c r="F8" s="1368"/>
      <c r="G8" s="1368"/>
      <c r="H8" s="1368"/>
      <c r="I8" s="1368"/>
      <c r="J8" s="1368"/>
      <c r="K8" s="1368"/>
      <c r="L8" s="1368"/>
    </row>
    <row r="9" spans="1:15" ht="90" customHeight="1" x14ac:dyDescent="0.2">
      <c r="C9" s="1405" t="s">
        <v>1789</v>
      </c>
      <c r="D9" s="1405"/>
      <c r="E9" s="1405"/>
      <c r="F9" s="1405"/>
      <c r="G9" s="1405"/>
      <c r="H9" s="1405"/>
      <c r="I9" s="1405"/>
      <c r="J9" s="1405"/>
      <c r="K9" s="1405"/>
      <c r="L9" s="1405"/>
      <c r="M9" s="1405"/>
      <c r="N9" s="1405"/>
      <c r="O9" s="1405"/>
    </row>
    <row r="10" spans="1:15" ht="12" customHeight="1" x14ac:dyDescent="0.2">
      <c r="C10" s="809"/>
      <c r="D10" s="809"/>
      <c r="E10" s="809"/>
      <c r="F10" s="809"/>
      <c r="G10" s="809"/>
      <c r="H10" s="809"/>
      <c r="I10" s="809"/>
      <c r="J10" s="809"/>
      <c r="K10" s="809"/>
      <c r="L10" s="809"/>
    </row>
    <row r="11" spans="1:15" ht="12" customHeight="1" x14ac:dyDescent="0.2">
      <c r="C11" s="1405" t="s">
        <v>1715</v>
      </c>
      <c r="D11" s="1405"/>
      <c r="E11" s="1405"/>
      <c r="F11" s="1405"/>
      <c r="G11" s="1405"/>
      <c r="H11" s="1405"/>
      <c r="I11" s="1405"/>
      <c r="J11" s="1405"/>
      <c r="K11" s="1405"/>
      <c r="L11" s="1405"/>
    </row>
    <row r="12" spans="1:15" ht="12" customHeight="1" x14ac:dyDescent="0.2">
      <c r="C12" s="605" t="s">
        <v>1074</v>
      </c>
      <c r="D12" s="814"/>
      <c r="E12" s="814"/>
      <c r="F12" s="814"/>
      <c r="G12" s="814"/>
      <c r="H12" s="814"/>
      <c r="I12" s="814"/>
      <c r="J12" s="814"/>
      <c r="K12" s="814"/>
      <c r="L12" s="814"/>
    </row>
    <row r="13" spans="1:15" ht="12" customHeight="1" x14ac:dyDescent="0.2">
      <c r="C13" s="1405" t="s">
        <v>1714</v>
      </c>
      <c r="D13" s="1405"/>
      <c r="E13" s="1405"/>
      <c r="F13" s="1405"/>
      <c r="G13" s="1405"/>
      <c r="H13" s="1405"/>
      <c r="I13" s="1405"/>
      <c r="J13" s="1405"/>
      <c r="K13" s="1405"/>
      <c r="L13" s="1405"/>
    </row>
    <row r="14" spans="1:15" ht="12" customHeight="1" x14ac:dyDescent="0.2">
      <c r="C14" s="1406"/>
      <c r="D14" s="1406"/>
      <c r="E14" s="1406"/>
      <c r="F14" s="1406"/>
      <c r="G14" s="1406"/>
      <c r="H14" s="1406"/>
      <c r="I14" s="1406"/>
      <c r="J14" s="1406"/>
      <c r="K14" s="1406"/>
      <c r="L14" s="1406"/>
      <c r="M14" s="1406"/>
    </row>
    <row r="15" spans="1:15" ht="12" customHeight="1" x14ac:dyDescent="0.2">
      <c r="C15" s="1407"/>
      <c r="D15" s="1407"/>
      <c r="E15" s="1407"/>
      <c r="F15" s="1407"/>
      <c r="G15" s="1407"/>
      <c r="H15" s="1407"/>
      <c r="I15" s="1407"/>
      <c r="J15" s="1407"/>
      <c r="K15" s="1407"/>
      <c r="L15" s="1407"/>
      <c r="M15" s="1407"/>
    </row>
    <row r="16" spans="1:15" ht="12" customHeight="1" x14ac:dyDescent="0.2">
      <c r="C16" s="814"/>
      <c r="D16" s="814"/>
      <c r="E16" s="814"/>
      <c r="F16" s="814"/>
      <c r="G16" s="814"/>
      <c r="H16" s="814"/>
      <c r="I16" s="814"/>
      <c r="J16" s="814"/>
      <c r="K16" s="814"/>
      <c r="L16" s="814"/>
    </row>
    <row r="17" spans="3:15" ht="13.5" customHeight="1" x14ac:dyDescent="0.2">
      <c r="C17" s="1226" t="s">
        <v>1790</v>
      </c>
      <c r="D17" s="1226"/>
      <c r="E17" s="1226"/>
      <c r="F17" s="1226"/>
      <c r="G17" s="1226"/>
      <c r="H17" s="1226"/>
      <c r="I17" s="1226"/>
      <c r="J17" s="1226"/>
      <c r="K17" s="1226"/>
      <c r="L17" s="1226"/>
      <c r="M17" s="1408" t="s">
        <v>1742</v>
      </c>
      <c r="N17" s="1408"/>
    </row>
    <row r="18" spans="3:15" ht="12" customHeight="1" x14ac:dyDescent="0.2">
      <c r="C18" s="1405" t="s">
        <v>1718</v>
      </c>
      <c r="D18" s="1405"/>
      <c r="E18" s="1405"/>
      <c r="F18" s="1405"/>
      <c r="G18" s="1405"/>
      <c r="H18" s="1405"/>
      <c r="I18" s="815"/>
      <c r="J18" s="815"/>
      <c r="K18" s="815"/>
      <c r="L18" s="815"/>
      <c r="M18" s="585"/>
    </row>
    <row r="19" spans="3:15" ht="12" customHeight="1" x14ac:dyDescent="0.2">
      <c r="C19" s="1405" t="s">
        <v>1713</v>
      </c>
      <c r="D19" s="1405"/>
      <c r="E19" s="1405"/>
      <c r="F19" s="1405"/>
      <c r="G19" s="1405"/>
      <c r="H19" s="1405"/>
      <c r="I19" s="814"/>
      <c r="J19" s="814"/>
      <c r="K19" s="814"/>
      <c r="L19" s="814"/>
    </row>
    <row r="20" spans="3:15" ht="12" customHeight="1" x14ac:dyDescent="0.2">
      <c r="C20" s="1405" t="s">
        <v>1719</v>
      </c>
      <c r="D20" s="1405"/>
      <c r="E20" s="1405"/>
      <c r="F20" s="1405"/>
      <c r="G20" s="1405"/>
      <c r="H20" s="1405"/>
      <c r="I20" s="815"/>
      <c r="J20" s="815"/>
      <c r="K20" s="815"/>
      <c r="L20" s="815"/>
      <c r="M20" s="585"/>
    </row>
    <row r="21" spans="3:15" ht="12" customHeight="1" x14ac:dyDescent="0.2">
      <c r="D21" s="559"/>
      <c r="E21" s="559"/>
      <c r="F21" s="1409"/>
      <c r="G21" s="1409"/>
    </row>
    <row r="22" spans="3:15" ht="52.5" customHeight="1" x14ac:dyDescent="0.2">
      <c r="C22" s="1368" t="s">
        <v>1791</v>
      </c>
      <c r="D22" s="1368"/>
      <c r="E22" s="1368"/>
      <c r="F22" s="1368"/>
      <c r="G22" s="1368"/>
      <c r="H22" s="1368"/>
      <c r="I22" s="1368"/>
      <c r="J22" s="1368"/>
      <c r="K22" s="1368"/>
      <c r="L22" s="1368"/>
      <c r="M22" s="1368"/>
      <c r="N22" s="1368"/>
      <c r="O22" s="1368"/>
    </row>
    <row r="23" spans="3:15" ht="13.5" customHeight="1" x14ac:dyDescent="0.2">
      <c r="C23" s="1368" t="s">
        <v>1739</v>
      </c>
      <c r="D23" s="1368"/>
      <c r="E23" s="1368"/>
      <c r="F23" s="1368"/>
      <c r="G23" s="1368"/>
      <c r="H23" s="1368"/>
      <c r="I23" s="1368"/>
      <c r="J23" s="1368"/>
      <c r="K23" s="1368"/>
      <c r="L23" s="1368"/>
    </row>
    <row r="24" spans="3:15" ht="12" customHeight="1" x14ac:dyDescent="0.2">
      <c r="C24" s="1368" t="s">
        <v>1074</v>
      </c>
      <c r="D24" s="1368"/>
      <c r="E24" s="1368"/>
      <c r="F24" s="1368"/>
      <c r="G24" s="1368"/>
      <c r="H24" s="1368"/>
      <c r="I24" s="1368"/>
      <c r="J24" s="1368"/>
      <c r="K24" s="1368"/>
      <c r="L24" s="1368"/>
    </row>
    <row r="25" spans="3:15" ht="12" customHeight="1" x14ac:dyDescent="0.2">
      <c r="C25" s="1368" t="s">
        <v>1716</v>
      </c>
      <c r="D25" s="1368"/>
      <c r="E25" s="1368"/>
      <c r="F25" s="1368"/>
      <c r="G25" s="1368"/>
      <c r="H25" s="1368"/>
      <c r="I25" s="1368"/>
      <c r="J25" s="1368"/>
      <c r="K25" s="1368"/>
      <c r="L25" s="1368"/>
    </row>
    <row r="26" spans="3:15" ht="12" customHeight="1" x14ac:dyDescent="0.2">
      <c r="C26" s="1400"/>
      <c r="D26" s="1400"/>
      <c r="E26" s="1400"/>
      <c r="F26" s="1400"/>
      <c r="G26" s="1400"/>
      <c r="H26" s="1400"/>
      <c r="I26" s="1400"/>
      <c r="J26" s="1400"/>
      <c r="K26" s="1400"/>
      <c r="L26" s="1400"/>
      <c r="M26" s="1400"/>
    </row>
    <row r="27" spans="3:15" ht="12" customHeight="1" x14ac:dyDescent="0.2">
      <c r="C27" s="1403"/>
      <c r="D27" s="1403"/>
      <c r="E27" s="1403"/>
      <c r="F27" s="1403"/>
      <c r="G27" s="1403"/>
      <c r="H27" s="1403"/>
      <c r="I27" s="1403"/>
      <c r="J27" s="1403"/>
      <c r="K27" s="1403"/>
      <c r="L27" s="1403"/>
      <c r="M27" s="1403"/>
    </row>
    <row r="28" spans="3:15" ht="12" customHeight="1" x14ac:dyDescent="0.2">
      <c r="C28" s="809"/>
      <c r="D28" s="809"/>
      <c r="E28" s="809"/>
      <c r="F28" s="809"/>
      <c r="G28" s="809"/>
      <c r="H28" s="809"/>
      <c r="I28" s="809"/>
      <c r="J28" s="809"/>
      <c r="K28" s="809"/>
      <c r="L28" s="809"/>
    </row>
    <row r="29" spans="3:15" ht="12" customHeight="1" x14ac:dyDescent="0.2">
      <c r="C29" s="1368" t="s">
        <v>1717</v>
      </c>
      <c r="D29" s="1368"/>
      <c r="E29" s="1368"/>
      <c r="F29" s="1368"/>
      <c r="G29" s="1368"/>
      <c r="H29" s="1368"/>
      <c r="I29" s="1368"/>
      <c r="J29" s="1368"/>
      <c r="K29" s="1368"/>
      <c r="L29" s="1368"/>
    </row>
    <row r="30" spans="3:15" ht="12" customHeight="1" x14ac:dyDescent="0.2">
      <c r="C30" s="1408" t="s">
        <v>1546</v>
      </c>
      <c r="D30" s="1408"/>
      <c r="E30" s="1408"/>
      <c r="F30" s="1408"/>
      <c r="H30" s="1368" t="s">
        <v>1547</v>
      </c>
      <c r="I30" s="1368"/>
    </row>
    <row r="31" spans="3:15" ht="12" customHeight="1" x14ac:dyDescent="0.2">
      <c r="C31" s="1411"/>
      <c r="D31" s="1411"/>
      <c r="E31" s="1411"/>
      <c r="F31" s="1411"/>
      <c r="H31" s="585"/>
    </row>
    <row r="32" spans="3:15" ht="12" customHeight="1" x14ac:dyDescent="0.2">
      <c r="C32" s="1412"/>
      <c r="D32" s="1412"/>
      <c r="E32" s="1412"/>
      <c r="F32" s="1412"/>
      <c r="H32" s="603"/>
    </row>
    <row r="33" spans="3:15" ht="12" customHeight="1" x14ac:dyDescent="0.2">
      <c r="C33" s="1413"/>
      <c r="D33" s="1413"/>
      <c r="E33" s="1413"/>
      <c r="F33" s="579"/>
      <c r="H33" s="603"/>
    </row>
    <row r="34" spans="3:15" ht="12" customHeight="1" x14ac:dyDescent="0.2">
      <c r="C34" s="1383"/>
      <c r="D34" s="1383"/>
      <c r="E34" s="1383"/>
      <c r="F34" s="1392"/>
      <c r="G34" s="1392"/>
    </row>
    <row r="35" spans="3:15" ht="64.5" customHeight="1" x14ac:dyDescent="0.2">
      <c r="C35" s="1368" t="s">
        <v>1723</v>
      </c>
      <c r="D35" s="1368"/>
      <c r="E35" s="1368"/>
      <c r="F35" s="1368"/>
      <c r="G35" s="1368"/>
      <c r="H35" s="1368"/>
      <c r="I35" s="1368"/>
      <c r="J35" s="1368"/>
      <c r="K35" s="1368"/>
      <c r="L35" s="1368"/>
      <c r="M35" s="1368"/>
      <c r="N35" s="1368"/>
      <c r="O35" s="1368"/>
    </row>
    <row r="36" spans="3:15" ht="12" customHeight="1" x14ac:dyDescent="0.2">
      <c r="C36" s="1405" t="s">
        <v>1721</v>
      </c>
      <c r="D36" s="1405"/>
      <c r="E36" s="1405"/>
      <c r="F36" s="1405"/>
      <c r="G36" s="1405"/>
      <c r="H36" s="1405"/>
      <c r="I36" s="1405"/>
      <c r="J36" s="1405"/>
      <c r="K36" s="1405"/>
      <c r="L36" s="1405"/>
    </row>
    <row r="37" spans="3:15" ht="12" customHeight="1" x14ac:dyDescent="0.2">
      <c r="C37" s="814" t="s">
        <v>1074</v>
      </c>
      <c r="D37" s="814"/>
      <c r="E37" s="814"/>
      <c r="F37" s="814"/>
      <c r="G37" s="814"/>
      <c r="H37" s="814"/>
      <c r="I37" s="814"/>
      <c r="J37" s="814"/>
      <c r="K37" s="814"/>
      <c r="L37" s="814"/>
    </row>
    <row r="38" spans="3:15" ht="12" customHeight="1" x14ac:dyDescent="0.2">
      <c r="C38" s="1405" t="s">
        <v>1722</v>
      </c>
      <c r="D38" s="1405"/>
      <c r="E38" s="1405"/>
      <c r="F38" s="1405"/>
      <c r="G38" s="1405"/>
      <c r="H38" s="1405"/>
      <c r="I38" s="1405"/>
      <c r="J38" s="1405"/>
      <c r="K38" s="1405"/>
      <c r="L38" s="1405"/>
      <c r="M38" s="1405"/>
    </row>
    <row r="39" spans="3:15" ht="12" customHeight="1" x14ac:dyDescent="0.2">
      <c r="C39" s="1406"/>
      <c r="D39" s="1406"/>
      <c r="E39" s="1406"/>
      <c r="F39" s="1406"/>
      <c r="G39" s="1406"/>
      <c r="H39" s="1406"/>
      <c r="I39" s="1406"/>
      <c r="J39" s="1406"/>
      <c r="K39" s="1406"/>
      <c r="L39" s="1406"/>
      <c r="M39" s="1406"/>
    </row>
    <row r="40" spans="3:15" ht="12" customHeight="1" x14ac:dyDescent="0.2">
      <c r="C40" s="1407"/>
      <c r="D40" s="1407"/>
      <c r="E40" s="1407"/>
      <c r="F40" s="1407"/>
      <c r="G40" s="1407"/>
      <c r="H40" s="1407"/>
      <c r="I40" s="1407"/>
      <c r="J40" s="1407"/>
      <c r="K40" s="1407"/>
      <c r="L40" s="1407"/>
      <c r="M40" s="1407"/>
    </row>
    <row r="41" spans="3:15" ht="12" customHeight="1" x14ac:dyDescent="0.2">
      <c r="C41" s="814"/>
      <c r="D41" s="814"/>
      <c r="E41" s="814"/>
      <c r="F41" s="814"/>
      <c r="G41" s="814"/>
      <c r="H41" s="814"/>
      <c r="I41" s="814"/>
      <c r="J41" s="814"/>
      <c r="K41" s="814"/>
      <c r="L41" s="814"/>
    </row>
    <row r="42" spans="3:15" ht="12" customHeight="1" x14ac:dyDescent="0.2">
      <c r="C42" s="1405" t="s">
        <v>1720</v>
      </c>
      <c r="D42" s="1405"/>
      <c r="E42" s="1405"/>
      <c r="F42" s="1405"/>
      <c r="G42" s="1405"/>
      <c r="H42" s="1405"/>
      <c r="I42" s="1405"/>
      <c r="J42" s="1405"/>
      <c r="K42" s="1405"/>
      <c r="L42" s="1405"/>
    </row>
    <row r="43" spans="3:15" ht="12" customHeight="1" x14ac:dyDescent="0.2">
      <c r="C43" s="814"/>
      <c r="D43" s="814"/>
      <c r="E43" s="814"/>
      <c r="F43" s="814"/>
      <c r="G43" s="1410" t="s">
        <v>1548</v>
      </c>
      <c r="H43" s="1408"/>
      <c r="I43" s="1408"/>
    </row>
    <row r="44" spans="3:15" ht="12" customHeight="1" x14ac:dyDescent="0.2">
      <c r="C44" s="1414" t="s">
        <v>235</v>
      </c>
      <c r="D44" s="1405"/>
      <c r="E44" s="1410" t="s">
        <v>236</v>
      </c>
      <c r="F44" s="1408"/>
      <c r="G44" s="816" t="s">
        <v>1549</v>
      </c>
      <c r="H44" s="582" t="s">
        <v>1550</v>
      </c>
      <c r="I44" s="816" t="s">
        <v>1738</v>
      </c>
      <c r="J44" s="580"/>
    </row>
    <row r="45" spans="3:15" ht="12" customHeight="1" x14ac:dyDescent="0.2">
      <c r="C45" s="1406"/>
      <c r="D45" s="1406"/>
      <c r="E45" s="1406" t="s">
        <v>237</v>
      </c>
      <c r="F45" s="1406"/>
      <c r="G45" s="583"/>
      <c r="H45" s="583"/>
      <c r="I45" s="583"/>
      <c r="J45" s="704"/>
    </row>
    <row r="46" spans="3:15" ht="12" customHeight="1" x14ac:dyDescent="0.2">
      <c r="C46" s="1406"/>
      <c r="D46" s="1406"/>
      <c r="E46" s="1415" t="s">
        <v>237</v>
      </c>
      <c r="F46" s="1415"/>
      <c r="G46" s="584"/>
      <c r="H46" s="584"/>
      <c r="I46" s="584"/>
      <c r="J46" s="563"/>
    </row>
    <row r="47" spans="3:15" ht="12" customHeight="1" x14ac:dyDescent="0.2">
      <c r="C47" s="1406"/>
      <c r="D47" s="1406"/>
      <c r="E47" s="1407" t="s">
        <v>237</v>
      </c>
      <c r="F47" s="1407"/>
      <c r="G47" s="584"/>
      <c r="H47" s="584"/>
      <c r="I47" s="584"/>
      <c r="J47" s="563"/>
    </row>
    <row r="48" spans="3:15" ht="12" customHeight="1" x14ac:dyDescent="0.2">
      <c r="C48" s="1406"/>
      <c r="D48" s="1406"/>
      <c r="E48" s="1406" t="s">
        <v>237</v>
      </c>
      <c r="F48" s="1406"/>
      <c r="G48" s="583"/>
      <c r="H48" s="583"/>
      <c r="I48" s="583"/>
      <c r="J48" s="563"/>
    </row>
    <row r="49" spans="2:15" ht="12" customHeight="1" x14ac:dyDescent="0.2">
      <c r="C49" s="580"/>
      <c r="D49" s="580"/>
      <c r="E49" s="580"/>
      <c r="F49" s="563"/>
      <c r="H49" s="563"/>
      <c r="I49" s="563"/>
      <c r="J49" s="563"/>
    </row>
    <row r="50" spans="2:15" ht="12" customHeight="1" x14ac:dyDescent="0.2">
      <c r="C50" s="1416" t="s">
        <v>1551</v>
      </c>
      <c r="D50" s="1416"/>
      <c r="E50" s="1416"/>
      <c r="F50" s="1416"/>
    </row>
    <row r="51" spans="2:15" ht="14.25" customHeight="1" x14ac:dyDescent="0.2">
      <c r="C51" s="1217" t="s">
        <v>1724</v>
      </c>
      <c r="D51" s="1217"/>
      <c r="E51" s="1217"/>
      <c r="F51" s="1217"/>
      <c r="G51" s="1217"/>
      <c r="H51" s="1217"/>
      <c r="I51" s="1217"/>
      <c r="J51" s="1217"/>
      <c r="K51" s="1217"/>
      <c r="L51" s="1217"/>
      <c r="M51" s="1217"/>
      <c r="N51" s="1217"/>
      <c r="O51" s="1217"/>
    </row>
    <row r="52" spans="2:15" ht="12" customHeight="1" x14ac:dyDescent="0.2">
      <c r="H52" s="909" t="s">
        <v>1552</v>
      </c>
      <c r="I52" s="910" t="s">
        <v>1553</v>
      </c>
    </row>
    <row r="53" spans="2:15" ht="12" customHeight="1" x14ac:dyDescent="0.2">
      <c r="C53" s="1226" t="s">
        <v>1554</v>
      </c>
      <c r="D53" s="1226"/>
      <c r="E53" s="1226"/>
      <c r="F53" s="1226"/>
      <c r="H53" s="538" t="s">
        <v>237</v>
      </c>
      <c r="I53" s="538" t="s">
        <v>237</v>
      </c>
    </row>
    <row r="54" spans="2:15" ht="12" customHeight="1" x14ac:dyDescent="0.2">
      <c r="C54" s="554" t="s">
        <v>1555</v>
      </c>
      <c r="D54" s="1226" t="s">
        <v>1556</v>
      </c>
      <c r="E54" s="1226"/>
      <c r="F54" s="1226"/>
      <c r="H54" s="543"/>
    </row>
    <row r="55" spans="2:15" ht="12" customHeight="1" x14ac:dyDescent="0.2">
      <c r="C55" s="554"/>
      <c r="D55" s="1226" t="s">
        <v>1557</v>
      </c>
      <c r="E55" s="1226"/>
      <c r="F55" s="1226"/>
    </row>
    <row r="56" spans="2:15" ht="12" customHeight="1" x14ac:dyDescent="0.2">
      <c r="D56" s="1226" t="s">
        <v>1558</v>
      </c>
      <c r="E56" s="1226"/>
      <c r="F56" s="1226"/>
    </row>
    <row r="57" spans="2:15" ht="12" customHeight="1" x14ac:dyDescent="0.2">
      <c r="D57" s="1226" t="s">
        <v>1559</v>
      </c>
      <c r="E57" s="1226"/>
      <c r="F57" s="1226"/>
      <c r="H57" s="585"/>
      <c r="I57" s="585"/>
    </row>
    <row r="58" spans="2:15" ht="12" customHeight="1" thickBot="1" x14ac:dyDescent="0.25">
      <c r="C58" s="1420" t="s">
        <v>1560</v>
      </c>
      <c r="D58" s="1420"/>
      <c r="E58" s="1420"/>
      <c r="F58" s="1420"/>
      <c r="H58" s="586" t="s">
        <v>237</v>
      </c>
      <c r="I58" s="586" t="s">
        <v>237</v>
      </c>
    </row>
    <row r="59" spans="2:15" ht="12" customHeight="1" thickTop="1" x14ac:dyDescent="0.2"/>
    <row r="60" spans="2:15" ht="12" customHeight="1" x14ac:dyDescent="0.2"/>
    <row r="61" spans="2:15" ht="12" customHeight="1" x14ac:dyDescent="0.2">
      <c r="B61" s="707" t="s">
        <v>75</v>
      </c>
      <c r="C61" s="539" t="s">
        <v>1411</v>
      </c>
    </row>
    <row r="62" spans="2:15" ht="12" customHeight="1" x14ac:dyDescent="0.2">
      <c r="B62" s="707"/>
      <c r="C62" s="539"/>
    </row>
    <row r="63" spans="2:15" ht="12" customHeight="1" x14ac:dyDescent="0.2">
      <c r="C63" s="538" t="s">
        <v>1412</v>
      </c>
    </row>
    <row r="64" spans="2:15" ht="12" customHeight="1" thickBot="1" x14ac:dyDescent="0.25"/>
    <row r="65" spans="1:15" ht="12" customHeight="1" thickBot="1" x14ac:dyDescent="0.25">
      <c r="C65" s="911"/>
      <c r="D65" s="912"/>
      <c r="E65" s="913" t="s">
        <v>1413</v>
      </c>
      <c r="F65" s="914"/>
      <c r="G65" s="914"/>
      <c r="H65" s="915"/>
      <c r="I65" s="1421" t="s">
        <v>1414</v>
      </c>
      <c r="J65" s="1422"/>
      <c r="K65" s="1422"/>
      <c r="L65" s="1422"/>
      <c r="M65" s="1422"/>
      <c r="N65" s="1423"/>
    </row>
    <row r="66" spans="1:15" ht="12" customHeight="1" x14ac:dyDescent="0.2">
      <c r="C66" s="916"/>
      <c r="F66" s="1424"/>
      <c r="G66" s="1380"/>
      <c r="H66" s="1425"/>
      <c r="I66" s="917"/>
      <c r="K66" s="918"/>
      <c r="L66" s="1426"/>
      <c r="M66" s="1427"/>
      <c r="N66" s="1428"/>
    </row>
    <row r="67" spans="1:15" ht="12" customHeight="1" x14ac:dyDescent="0.2">
      <c r="C67" s="919" t="s">
        <v>543</v>
      </c>
      <c r="D67" s="603"/>
      <c r="E67" s="603"/>
      <c r="F67" s="1417"/>
      <c r="G67" s="1379"/>
      <c r="H67" s="1418"/>
      <c r="I67" s="602" t="s">
        <v>544</v>
      </c>
      <c r="J67" s="603"/>
      <c r="K67" s="920"/>
      <c r="L67" s="1417"/>
      <c r="M67" s="1379"/>
      <c r="N67" s="1419"/>
    </row>
    <row r="68" spans="1:15" ht="12" customHeight="1" x14ac:dyDescent="0.2">
      <c r="C68" s="919" t="s">
        <v>543</v>
      </c>
      <c r="D68" s="603"/>
      <c r="E68" s="603"/>
      <c r="F68" s="1417"/>
      <c r="G68" s="1379"/>
      <c r="H68" s="1418"/>
      <c r="I68" s="602" t="s">
        <v>544</v>
      </c>
      <c r="J68" s="603"/>
      <c r="K68" s="904"/>
      <c r="L68" s="1417"/>
      <c r="M68" s="1379"/>
      <c r="N68" s="1419"/>
    </row>
    <row r="69" spans="1:15" ht="12" customHeight="1" x14ac:dyDescent="0.2">
      <c r="C69" s="919" t="s">
        <v>543</v>
      </c>
      <c r="D69" s="603"/>
      <c r="E69" s="603"/>
      <c r="F69" s="1417"/>
      <c r="G69" s="1379"/>
      <c r="H69" s="1418"/>
      <c r="I69" s="602" t="s">
        <v>544</v>
      </c>
      <c r="J69" s="603"/>
      <c r="K69" s="904"/>
      <c r="L69" s="1417"/>
      <c r="M69" s="1379"/>
      <c r="N69" s="1419"/>
    </row>
    <row r="70" spans="1:15" ht="12" customHeight="1" x14ac:dyDescent="0.2">
      <c r="C70" s="919" t="s">
        <v>543</v>
      </c>
      <c r="D70" s="603"/>
      <c r="E70" s="603"/>
      <c r="F70" s="1417"/>
      <c r="G70" s="1379"/>
      <c r="H70" s="1418"/>
      <c r="I70" s="602" t="s">
        <v>544</v>
      </c>
      <c r="J70" s="603"/>
      <c r="K70" s="904"/>
      <c r="L70" s="1417"/>
      <c r="M70" s="1379"/>
      <c r="N70" s="1419"/>
    </row>
    <row r="71" spans="1:15" ht="12" customHeight="1" x14ac:dyDescent="0.2">
      <c r="C71" s="919" t="s">
        <v>543</v>
      </c>
      <c r="D71" s="603"/>
      <c r="E71" s="603"/>
      <c r="F71" s="1417"/>
      <c r="G71" s="1379"/>
      <c r="H71" s="1418"/>
      <c r="I71" s="602" t="s">
        <v>544</v>
      </c>
      <c r="J71" s="603"/>
      <c r="K71" s="904"/>
      <c r="L71" s="1417"/>
      <c r="M71" s="1379"/>
      <c r="N71" s="1419"/>
    </row>
    <row r="72" spans="1:15" ht="12" customHeight="1" thickBot="1" x14ac:dyDescent="0.25">
      <c r="C72" s="921" t="s">
        <v>545</v>
      </c>
      <c r="D72" s="922"/>
      <c r="E72" s="922"/>
      <c r="F72" s="1429">
        <f>+L67+L68+L69+L70+L71</f>
        <v>0</v>
      </c>
      <c r="G72" s="1430"/>
      <c r="H72" s="1431"/>
      <c r="I72" s="923" t="s">
        <v>2300</v>
      </c>
      <c r="J72" s="922"/>
      <c r="K72" s="924"/>
      <c r="L72" s="1429">
        <f>+F67+F68+F69+F70+F71</f>
        <v>0</v>
      </c>
      <c r="M72" s="1430"/>
      <c r="N72" s="1432"/>
    </row>
    <row r="73" spans="1:15" ht="12" customHeight="1" x14ac:dyDescent="0.2"/>
    <row r="74" spans="1:15" ht="12" customHeight="1" x14ac:dyDescent="0.2"/>
    <row r="75" spans="1:15" ht="14.25" customHeight="1" x14ac:dyDescent="0.25">
      <c r="A75" s="1369" t="s">
        <v>777</v>
      </c>
      <c r="B75" s="1369"/>
      <c r="C75" s="1369"/>
      <c r="D75" s="1369"/>
      <c r="E75" s="1369"/>
      <c r="F75" s="1369"/>
      <c r="G75" s="1369"/>
      <c r="H75" s="1369"/>
      <c r="I75" s="1369"/>
      <c r="J75" s="1369"/>
      <c r="K75" s="1369"/>
      <c r="L75" s="1369"/>
      <c r="M75" s="1369"/>
      <c r="N75" s="1369"/>
      <c r="O75" s="1369"/>
    </row>
    <row r="76" spans="1:15" ht="12" customHeight="1" x14ac:dyDescent="0.2"/>
  </sheetData>
  <mergeCells count="70">
    <mergeCell ref="F72:H72"/>
    <mergeCell ref="L72:N72"/>
    <mergeCell ref="A75:O75"/>
    <mergeCell ref="F69:H69"/>
    <mergeCell ref="L69:N69"/>
    <mergeCell ref="F70:H70"/>
    <mergeCell ref="L70:N70"/>
    <mergeCell ref="F71:H71"/>
    <mergeCell ref="L71:N71"/>
    <mergeCell ref="F68:H68"/>
    <mergeCell ref="L68:N68"/>
    <mergeCell ref="C53:F53"/>
    <mergeCell ref="D54:F54"/>
    <mergeCell ref="D55:F55"/>
    <mergeCell ref="D56:F56"/>
    <mergeCell ref="D57:F57"/>
    <mergeCell ref="C58:F58"/>
    <mergeCell ref="I65:N65"/>
    <mergeCell ref="F66:H66"/>
    <mergeCell ref="L66:N66"/>
    <mergeCell ref="F67:H67"/>
    <mergeCell ref="L67:N67"/>
    <mergeCell ref="C51:O51"/>
    <mergeCell ref="C44:D44"/>
    <mergeCell ref="E44:F44"/>
    <mergeCell ref="C45:D45"/>
    <mergeCell ref="E45:F45"/>
    <mergeCell ref="C46:D46"/>
    <mergeCell ref="E46:F46"/>
    <mergeCell ref="C47:D47"/>
    <mergeCell ref="E47:F47"/>
    <mergeCell ref="C48:D48"/>
    <mergeCell ref="E48:F48"/>
    <mergeCell ref="C50:F50"/>
    <mergeCell ref="G43:I43"/>
    <mergeCell ref="C31:F31"/>
    <mergeCell ref="C32:F32"/>
    <mergeCell ref="C33:E33"/>
    <mergeCell ref="C34:E34"/>
    <mergeCell ref="F34:G34"/>
    <mergeCell ref="C35:O35"/>
    <mergeCell ref="C36:L36"/>
    <mergeCell ref="C38:M38"/>
    <mergeCell ref="C39:M39"/>
    <mergeCell ref="C40:M40"/>
    <mergeCell ref="C42:L42"/>
    <mergeCell ref="C25:L25"/>
    <mergeCell ref="C26:M26"/>
    <mergeCell ref="C27:M27"/>
    <mergeCell ref="C29:L29"/>
    <mergeCell ref="C30:F30"/>
    <mergeCell ref="H30:I30"/>
    <mergeCell ref="C24:L24"/>
    <mergeCell ref="C13:L13"/>
    <mergeCell ref="C14:M14"/>
    <mergeCell ref="C15:M15"/>
    <mergeCell ref="C17:L17"/>
    <mergeCell ref="M17:N17"/>
    <mergeCell ref="C18:H18"/>
    <mergeCell ref="C19:H19"/>
    <mergeCell ref="C20:H20"/>
    <mergeCell ref="F21:G21"/>
    <mergeCell ref="C22:O22"/>
    <mergeCell ref="C23:L23"/>
    <mergeCell ref="C11:L11"/>
    <mergeCell ref="A1:O1"/>
    <mergeCell ref="A2:O2"/>
    <mergeCell ref="A3:O3"/>
    <mergeCell ref="C8:L8"/>
    <mergeCell ref="C9:O9"/>
  </mergeCells>
  <printOptions horizontalCentered="1" verticalCentered="1"/>
  <pageMargins left="0" right="0" top="0.25" bottom="0.25" header="0" footer="0"/>
  <pageSetup scale="70" orientation="portrait" r:id="rId1"/>
  <headerFooter alignWithMargins="0"/>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8">
    <pageSetUpPr fitToPage="1"/>
  </sheetPr>
  <dimension ref="A1:O78"/>
  <sheetViews>
    <sheetView workbookViewId="0">
      <selection activeCell="A4" sqref="A4"/>
    </sheetView>
  </sheetViews>
  <sheetFormatPr defaultColWidth="8.85546875" defaultRowHeight="12.75" x14ac:dyDescent="0.2"/>
  <cols>
    <col min="1" max="2" width="3.7109375" style="194" customWidth="1"/>
    <col min="3" max="5" width="8.85546875" style="194"/>
    <col min="6" max="6" width="15.7109375" style="194" customWidth="1"/>
    <col min="7" max="7" width="12.7109375" style="194" customWidth="1"/>
    <col min="8" max="8" width="3.7109375" style="194" customWidth="1"/>
    <col min="9" max="9" width="12.7109375" style="194" customWidth="1"/>
    <col min="10" max="10" width="3.7109375" style="194" customWidth="1"/>
    <col min="11" max="11" width="12.7109375" style="194" customWidth="1"/>
    <col min="12" max="12" width="3.7109375" style="194" customWidth="1"/>
    <col min="13" max="13" width="12.7109375" style="194" customWidth="1"/>
    <col min="14" max="16384" width="8.85546875" style="194"/>
  </cols>
  <sheetData>
    <row r="1" spans="1:15" ht="18" x14ac:dyDescent="0.25">
      <c r="A1" s="192" t="str">
        <f>'COVER PAGE'!A9</f>
        <v>LOCAL GOVERNMENT NAME:</v>
      </c>
      <c r="B1" s="209"/>
      <c r="C1" s="209"/>
      <c r="D1" s="209"/>
      <c r="E1" s="209"/>
      <c r="F1" s="209"/>
      <c r="G1" s="209"/>
      <c r="H1" s="209"/>
      <c r="I1" s="209"/>
      <c r="J1" s="209"/>
      <c r="K1" s="209"/>
      <c r="L1" s="209"/>
      <c r="M1" s="209"/>
      <c r="N1" s="209"/>
      <c r="O1" s="209"/>
    </row>
    <row r="2" spans="1:15" ht="18" x14ac:dyDescent="0.25">
      <c r="A2" s="192" t="s">
        <v>938</v>
      </c>
      <c r="B2" s="209"/>
      <c r="C2" s="209"/>
      <c r="D2" s="209"/>
      <c r="E2" s="209"/>
      <c r="F2" s="209"/>
      <c r="G2" s="209"/>
      <c r="H2" s="209"/>
      <c r="I2" s="209"/>
      <c r="J2" s="209"/>
      <c r="K2" s="209"/>
      <c r="L2" s="209"/>
      <c r="M2" s="209"/>
      <c r="N2" s="209"/>
      <c r="O2" s="209"/>
    </row>
    <row r="3" spans="1:15" ht="18" x14ac:dyDescent="0.25">
      <c r="A3" s="195" t="str">
        <f>'COVER PAGE'!A30</f>
        <v>FISCAL YEAR ENDING JUNE 30, 2025</v>
      </c>
      <c r="B3" s="209"/>
      <c r="C3" s="209"/>
      <c r="D3" s="209"/>
      <c r="E3" s="209"/>
      <c r="F3" s="209"/>
      <c r="G3" s="209"/>
      <c r="H3" s="209"/>
      <c r="I3" s="209"/>
      <c r="J3" s="209"/>
      <c r="K3" s="209"/>
      <c r="L3" s="209"/>
      <c r="M3" s="209"/>
      <c r="N3" s="209"/>
      <c r="O3" s="209"/>
    </row>
    <row r="5" spans="1:15" x14ac:dyDescent="0.2">
      <c r="A5" s="252" t="s">
        <v>58</v>
      </c>
      <c r="C5" s="253" t="s">
        <v>546</v>
      </c>
    </row>
    <row r="7" spans="1:15" x14ac:dyDescent="0.2">
      <c r="B7" s="254" t="s">
        <v>372</v>
      </c>
      <c r="C7" s="255" t="s">
        <v>547</v>
      </c>
    </row>
    <row r="8" spans="1:15" x14ac:dyDescent="0.2">
      <c r="C8" s="255" t="s">
        <v>2634</v>
      </c>
    </row>
    <row r="10" spans="1:15" x14ac:dyDescent="0.2">
      <c r="G10" s="256" t="s">
        <v>549</v>
      </c>
      <c r="H10" s="256"/>
      <c r="I10" s="256"/>
      <c r="J10" s="256"/>
      <c r="K10" s="256"/>
      <c r="M10" s="256" t="s">
        <v>553</v>
      </c>
    </row>
    <row r="11" spans="1:15" x14ac:dyDescent="0.2">
      <c r="G11" s="257" t="s">
        <v>550</v>
      </c>
      <c r="I11" s="257" t="s">
        <v>551</v>
      </c>
      <c r="K11" s="257" t="s">
        <v>552</v>
      </c>
      <c r="M11" s="257" t="s">
        <v>550</v>
      </c>
    </row>
    <row r="12" spans="1:15" x14ac:dyDescent="0.2">
      <c r="C12" s="255" t="s">
        <v>548</v>
      </c>
    </row>
    <row r="13" spans="1:15" x14ac:dyDescent="0.2">
      <c r="C13" s="194" t="s">
        <v>554</v>
      </c>
      <c r="G13" s="258"/>
      <c r="I13" s="258"/>
      <c r="K13" s="258"/>
      <c r="M13" s="258"/>
    </row>
    <row r="14" spans="1:15" x14ac:dyDescent="0.2">
      <c r="C14" s="194" t="s">
        <v>555</v>
      </c>
      <c r="G14" s="260">
        <f>+'GOV CAP ASSETS-9000(GCAAG)'!D8</f>
        <v>0</v>
      </c>
      <c r="H14"/>
      <c r="I14" s="260">
        <f>+'GOV CAP ASSETS-9000(GCAAG)'!E8+'GOV CAP ASSETS-9000(GCAAG)'!G8</f>
        <v>0</v>
      </c>
      <c r="J14"/>
      <c r="K14" s="260">
        <f>-'GOV CAP ASSETS-9000(GCAAG)'!F8</f>
        <v>0</v>
      </c>
      <c r="L14"/>
      <c r="M14" s="260">
        <f>+G14+I14+K14</f>
        <v>0</v>
      </c>
    </row>
    <row r="15" spans="1:15" x14ac:dyDescent="0.2">
      <c r="C15" s="194" t="s">
        <v>556</v>
      </c>
      <c r="G15" s="260">
        <f>+'GOV CAP ASSETS-9000(GCAAG)'!D9</f>
        <v>0</v>
      </c>
      <c r="H15"/>
      <c r="I15" s="260">
        <f>+'GOV CAP ASSETS-9000(GCAAG)'!E9+'GOV CAP ASSETS-9000(GCAAG)'!G9</f>
        <v>0</v>
      </c>
      <c r="J15"/>
      <c r="K15" s="260">
        <f>-'GOV CAP ASSETS-9000(GCAAG)'!F9</f>
        <v>0</v>
      </c>
      <c r="L15"/>
      <c r="M15" s="260">
        <f>+G15+I15+K15</f>
        <v>0</v>
      </c>
    </row>
    <row r="16" spans="1:15" x14ac:dyDescent="0.2">
      <c r="C16" s="194" t="s">
        <v>557</v>
      </c>
      <c r="G16" s="99">
        <f>SUM(G14:G15)</f>
        <v>0</v>
      </c>
      <c r="H16"/>
      <c r="I16" s="99">
        <f>SUM(I14:I15)</f>
        <v>0</v>
      </c>
      <c r="J16"/>
      <c r="K16" s="99">
        <f>SUM(K14:K15)</f>
        <v>0</v>
      </c>
      <c r="L16"/>
      <c r="M16" s="99">
        <f>SUM(M14:M15)</f>
        <v>0</v>
      </c>
    </row>
    <row r="17" spans="3:13" x14ac:dyDescent="0.2">
      <c r="G17"/>
      <c r="H17"/>
      <c r="I17"/>
      <c r="J17"/>
      <c r="K17"/>
      <c r="L17"/>
      <c r="M17"/>
    </row>
    <row r="18" spans="3:13" x14ac:dyDescent="0.2">
      <c r="C18" s="194" t="s">
        <v>558</v>
      </c>
      <c r="G18"/>
      <c r="H18"/>
      <c r="I18"/>
      <c r="J18"/>
      <c r="K18"/>
      <c r="L18"/>
      <c r="M18"/>
    </row>
    <row r="19" spans="3:13" x14ac:dyDescent="0.2">
      <c r="C19" s="194" t="s">
        <v>866</v>
      </c>
      <c r="G19" s="260">
        <f>+'GOV CAP ASSETS-9000(GCAAG)'!D11</f>
        <v>0</v>
      </c>
      <c r="H19"/>
      <c r="I19" s="260">
        <f>+'GOV CAP ASSETS-9000(GCAAG)'!E11+'GOV CAP ASSETS-9000(GCAAG)'!G11</f>
        <v>0</v>
      </c>
      <c r="J19"/>
      <c r="K19" s="260">
        <f>-'GOV CAP ASSETS-9000(GCAAG)'!F11</f>
        <v>0</v>
      </c>
      <c r="L19"/>
      <c r="M19" s="260">
        <f>+G19+I19+K19</f>
        <v>0</v>
      </c>
    </row>
    <row r="20" spans="3:13" x14ac:dyDescent="0.2">
      <c r="C20" s="194" t="s">
        <v>690</v>
      </c>
      <c r="G20" s="260">
        <f>+'GOV CAP ASSETS-9000(GCAAG)'!D14</f>
        <v>0</v>
      </c>
      <c r="H20"/>
      <c r="I20" s="260">
        <f>+'GOV CAP ASSETS-9000(GCAAG)'!E14+'GOV CAP ASSETS-9000(GCAAG)'!G14</f>
        <v>0</v>
      </c>
      <c r="J20"/>
      <c r="K20" s="260">
        <f>+'GOV CAP ASSETS-9000(GCAAG)'!F14</f>
        <v>0</v>
      </c>
      <c r="L20"/>
      <c r="M20" s="260">
        <f>+'GOV CAP ASSETS-9000(GCAAG)'!H14</f>
        <v>0</v>
      </c>
    </row>
    <row r="21" spans="3:13" x14ac:dyDescent="0.2">
      <c r="C21" s="194" t="s">
        <v>559</v>
      </c>
      <c r="G21" s="260">
        <f>+'GOV CAP ASSETS-9000(GCAAG)'!D17</f>
        <v>0</v>
      </c>
      <c r="H21"/>
      <c r="I21" s="260">
        <f>+'GOV CAP ASSETS-9000(GCAAG)'!E17+'GOV CAP ASSETS-9000(GCAAG)'!G17</f>
        <v>0</v>
      </c>
      <c r="J21"/>
      <c r="K21" s="260">
        <f>-'GOV CAP ASSETS-9000(GCAAG)'!F17</f>
        <v>0</v>
      </c>
      <c r="L21"/>
      <c r="M21" s="260">
        <f>+G21+I21+K21</f>
        <v>0</v>
      </c>
    </row>
    <row r="22" spans="3:13" x14ac:dyDescent="0.2">
      <c r="C22" s="194" t="s">
        <v>560</v>
      </c>
      <c r="G22" s="260">
        <f>+'GOV CAP ASSETS-9000(GCAAG)'!D20</f>
        <v>0</v>
      </c>
      <c r="H22"/>
      <c r="I22" s="260">
        <f>+'GOV CAP ASSETS-9000(GCAAG)'!E20+'GOV CAP ASSETS-9000(GCAAG)'!G20</f>
        <v>0</v>
      </c>
      <c r="J22"/>
      <c r="K22" s="260">
        <f>-'GOV CAP ASSETS-9000(GCAAG)'!F20</f>
        <v>0</v>
      </c>
      <c r="L22"/>
      <c r="M22" s="260">
        <f>+G22+I22+K22</f>
        <v>0</v>
      </c>
    </row>
    <row r="23" spans="3:13" x14ac:dyDescent="0.2">
      <c r="C23" s="194" t="s">
        <v>561</v>
      </c>
      <c r="G23" s="260">
        <f>+'GOV CAP ASSETS-9000(GCAAG)'!D23</f>
        <v>0</v>
      </c>
      <c r="H23"/>
      <c r="I23" s="260">
        <f>+'GOV CAP ASSETS-9000(GCAAG)'!E23+'GOV CAP ASSETS-9000(GCAAG)'!G23</f>
        <v>0</v>
      </c>
      <c r="J23"/>
      <c r="K23" s="260">
        <f>-'GOV CAP ASSETS-9000(GCAAG)'!F23</f>
        <v>0</v>
      </c>
      <c r="L23"/>
      <c r="M23" s="260">
        <f>+G23+I23+K23</f>
        <v>0</v>
      </c>
    </row>
    <row r="24" spans="3:13" x14ac:dyDescent="0.2">
      <c r="C24" s="194" t="s">
        <v>562</v>
      </c>
      <c r="G24" s="99">
        <f>SUM(G19:G23)</f>
        <v>0</v>
      </c>
      <c r="H24"/>
      <c r="I24" s="99">
        <f>SUM(I19:I23)</f>
        <v>0</v>
      </c>
      <c r="J24"/>
      <c r="K24" s="99">
        <f>SUM(K19:K23)</f>
        <v>0</v>
      </c>
      <c r="L24"/>
      <c r="M24" s="99">
        <f>SUM(M19:M23)</f>
        <v>0</v>
      </c>
    </row>
    <row r="25" spans="3:13" x14ac:dyDescent="0.2">
      <c r="G25"/>
      <c r="H25"/>
      <c r="I25"/>
      <c r="J25"/>
      <c r="K25"/>
      <c r="L25"/>
      <c r="M25"/>
    </row>
    <row r="26" spans="3:13" x14ac:dyDescent="0.2">
      <c r="C26" s="194" t="s">
        <v>563</v>
      </c>
      <c r="G26"/>
      <c r="H26"/>
      <c r="I26"/>
      <c r="J26"/>
      <c r="K26"/>
      <c r="L26"/>
      <c r="M26"/>
    </row>
    <row r="27" spans="3:13" x14ac:dyDescent="0.2">
      <c r="C27" s="194" t="s">
        <v>866</v>
      </c>
      <c r="G27" s="260">
        <f>+'GOV CAP ASSETS-9000(GCAAG)'!D12</f>
        <v>0</v>
      </c>
      <c r="H27"/>
      <c r="I27" s="260">
        <f>+'GOV CAP ASSETS-9000(GCAAG)'!E12</f>
        <v>0</v>
      </c>
      <c r="J27"/>
      <c r="K27" s="260">
        <f>-'GOV CAP ASSETS-9000(GCAAG)'!F12+'GOV CAP ASSETS-9000(GCAAG)'!G12</f>
        <v>0</v>
      </c>
      <c r="L27"/>
      <c r="M27" s="260">
        <f>+G27+I27+K27</f>
        <v>0</v>
      </c>
    </row>
    <row r="28" spans="3:13" x14ac:dyDescent="0.2">
      <c r="C28" s="194" t="s">
        <v>690</v>
      </c>
      <c r="G28" s="260">
        <f>+'GOV CAP ASSETS-9000(GCAAG)'!D15</f>
        <v>0</v>
      </c>
      <c r="H28"/>
      <c r="I28" s="260">
        <f>+'GOV CAP ASSETS-9000(GCAAG)'!E15</f>
        <v>0</v>
      </c>
      <c r="J28"/>
      <c r="K28" s="260">
        <f>-'GOV CAP ASSETS-9000(GCAAG)'!F15+'GOV CAP ASSETS-9000(GCAAG)'!G15</f>
        <v>0</v>
      </c>
      <c r="L28"/>
      <c r="M28" s="260">
        <f>+'GOV CAP ASSETS-9000(GCAAG)'!H15</f>
        <v>0</v>
      </c>
    </row>
    <row r="29" spans="3:13" x14ac:dyDescent="0.2">
      <c r="C29" s="194" t="s">
        <v>559</v>
      </c>
      <c r="G29" s="260">
        <f>+'GOV CAP ASSETS-9000(GCAAG)'!D18</f>
        <v>0</v>
      </c>
      <c r="H29"/>
      <c r="I29" s="260">
        <f>+'GOV CAP ASSETS-9000(GCAAG)'!E18</f>
        <v>0</v>
      </c>
      <c r="J29"/>
      <c r="K29" s="260">
        <f>-'GOV CAP ASSETS-9000(GCAAG)'!F18+'GOV CAP ASSETS-9000(GCAAG)'!G18</f>
        <v>0</v>
      </c>
      <c r="L29"/>
      <c r="M29" s="260">
        <f>+G29+I29+K29</f>
        <v>0</v>
      </c>
    </row>
    <row r="30" spans="3:13" x14ac:dyDescent="0.2">
      <c r="C30" s="194" t="s">
        <v>560</v>
      </c>
      <c r="G30" s="260">
        <f>+'GOV CAP ASSETS-9000(GCAAG)'!D21</f>
        <v>0</v>
      </c>
      <c r="H30"/>
      <c r="I30" s="260">
        <f>+'GOV CAP ASSETS-9000(GCAAG)'!E21</f>
        <v>0</v>
      </c>
      <c r="J30"/>
      <c r="K30" s="260">
        <f>-'GOV CAP ASSETS-9000(GCAAG)'!F21+'GOV CAP ASSETS-9000(GCAAG)'!G21</f>
        <v>0</v>
      </c>
      <c r="L30"/>
      <c r="M30" s="260">
        <f>+G30+I30+K30</f>
        <v>0</v>
      </c>
    </row>
    <row r="31" spans="3:13" x14ac:dyDescent="0.2">
      <c r="C31" s="194" t="s">
        <v>561</v>
      </c>
      <c r="G31" s="260">
        <f>+'GOV CAP ASSETS-9000(GCAAG)'!D24</f>
        <v>0</v>
      </c>
      <c r="H31"/>
      <c r="I31" s="260">
        <f>+'GOV CAP ASSETS-9000(GCAAG)'!E24</f>
        <v>0</v>
      </c>
      <c r="J31"/>
      <c r="K31" s="260">
        <f>-'GOV CAP ASSETS-9000(GCAAG)'!F24+'GOV CAP ASSETS-9000(GCAAG)'!G24</f>
        <v>0</v>
      </c>
      <c r="L31"/>
      <c r="M31" s="260">
        <f>+G31+I31+K31</f>
        <v>0</v>
      </c>
    </row>
    <row r="32" spans="3:13" x14ac:dyDescent="0.2">
      <c r="C32" s="194" t="s">
        <v>564</v>
      </c>
      <c r="G32" s="260">
        <f>SUM(G27:G31)</f>
        <v>0</v>
      </c>
      <c r="H32"/>
      <c r="I32" s="260">
        <f>SUM(I27:I31)</f>
        <v>0</v>
      </c>
      <c r="J32"/>
      <c r="K32" s="260">
        <f>SUM(K27:K31)</f>
        <v>0</v>
      </c>
      <c r="L32"/>
      <c r="M32" s="260">
        <f>SUM(M27:M31)</f>
        <v>0</v>
      </c>
    </row>
    <row r="33" spans="3:13" x14ac:dyDescent="0.2">
      <c r="G33"/>
      <c r="H33"/>
      <c r="I33"/>
      <c r="J33"/>
      <c r="K33"/>
      <c r="L33"/>
      <c r="M33"/>
    </row>
    <row r="34" spans="3:13" x14ac:dyDescent="0.2">
      <c r="C34" s="194" t="s">
        <v>562</v>
      </c>
      <c r="G34" s="260">
        <f>+G24+G32</f>
        <v>0</v>
      </c>
      <c r="H34"/>
      <c r="I34" s="260">
        <f>+I24+I32</f>
        <v>0</v>
      </c>
      <c r="J34"/>
      <c r="K34" s="260">
        <f>+K24+K32</f>
        <v>0</v>
      </c>
      <c r="L34"/>
      <c r="M34" s="260">
        <f>+M24+M32</f>
        <v>0</v>
      </c>
    </row>
    <row r="35" spans="3:13" x14ac:dyDescent="0.2">
      <c r="G35"/>
      <c r="H35"/>
      <c r="I35"/>
      <c r="J35"/>
      <c r="K35"/>
      <c r="L35"/>
      <c r="M35"/>
    </row>
    <row r="36" spans="3:13" ht="13.5" thickBot="1" x14ac:dyDescent="0.25">
      <c r="C36" s="194" t="s">
        <v>565</v>
      </c>
      <c r="G36" s="261">
        <f>+G16+G34</f>
        <v>0</v>
      </c>
      <c r="H36"/>
      <c r="I36" s="261">
        <f>+I16+I34</f>
        <v>0</v>
      </c>
      <c r="J36"/>
      <c r="K36" s="261">
        <f>+K16+K34</f>
        <v>0</v>
      </c>
      <c r="L36"/>
      <c r="M36" s="261">
        <f>+M16+M34</f>
        <v>0</v>
      </c>
    </row>
    <row r="37" spans="3:13" ht="13.5" thickTop="1" x14ac:dyDescent="0.2">
      <c r="M37"/>
    </row>
    <row r="38" spans="3:13" x14ac:dyDescent="0.2">
      <c r="C38" s="255" t="s">
        <v>2619</v>
      </c>
      <c r="M38"/>
    </row>
    <row r="39" spans="3:13" x14ac:dyDescent="0.2">
      <c r="C39" s="267" t="s">
        <v>2626</v>
      </c>
      <c r="G39" s="259"/>
      <c r="H39" s="230"/>
      <c r="I39" s="259"/>
      <c r="J39" s="230"/>
      <c r="K39" s="259"/>
      <c r="L39" s="230"/>
      <c r="M39" s="260">
        <f>+G39+I39+K39</f>
        <v>0</v>
      </c>
    </row>
    <row r="40" spans="3:13" x14ac:dyDescent="0.2">
      <c r="C40" s="267" t="s">
        <v>2620</v>
      </c>
      <c r="G40" s="259">
        <f>'GOV CAP ASSETS-9000(GCAAG)'!D42</f>
        <v>0</v>
      </c>
      <c r="H40" s="230"/>
      <c r="I40" s="259">
        <f>'GOV CAP ASSETS-9000(GCAAG)'!E42+'GOV CAP ASSETS-9000(GCAAG)'!G42</f>
        <v>0</v>
      </c>
      <c r="J40" s="230"/>
      <c r="K40" s="259">
        <f>'GOV CAP ASSETS-9000(GCAAG)'!F42</f>
        <v>0</v>
      </c>
      <c r="L40" s="230"/>
      <c r="M40" s="260">
        <f>+G40+I40+K40</f>
        <v>0</v>
      </c>
    </row>
    <row r="41" spans="3:13" x14ac:dyDescent="0.2">
      <c r="C41" s="267" t="s">
        <v>2621</v>
      </c>
      <c r="G41" s="259">
        <f>'GOV CAP ASSETS-9000(GCAAG)'!D43</f>
        <v>0</v>
      </c>
      <c r="H41" s="230"/>
      <c r="I41" s="259">
        <f>'GOV CAP ASSETS-9000(GCAAG)'!E43+'GOV CAP ASSETS-9000(GCAAG)'!G43</f>
        <v>0</v>
      </c>
      <c r="J41" s="230"/>
      <c r="K41" s="259">
        <f>'GOV CAP ASSETS-9000(GCAAG)'!F43</f>
        <v>0</v>
      </c>
      <c r="L41" s="230"/>
      <c r="M41" s="260">
        <f>+G41+I41+K41</f>
        <v>0</v>
      </c>
    </row>
    <row r="42" spans="3:13" x14ac:dyDescent="0.2">
      <c r="C42" s="267" t="s">
        <v>2628</v>
      </c>
      <c r="G42" s="260">
        <f>SUM(G40:G41)</f>
        <v>0</v>
      </c>
      <c r="H42" s="99"/>
      <c r="I42" s="260">
        <f>SUM(I40:I41)</f>
        <v>0</v>
      </c>
      <c r="J42" s="99"/>
      <c r="K42" s="260">
        <f>SUM(K40:K41)</f>
        <v>0</v>
      </c>
      <c r="L42" s="230"/>
      <c r="M42" s="260">
        <f>SUM(M40:M41)</f>
        <v>0</v>
      </c>
    </row>
    <row r="43" spans="3:13" x14ac:dyDescent="0.2">
      <c r="G43" s="230"/>
      <c r="H43" s="230"/>
      <c r="I43" s="230"/>
      <c r="J43" s="230"/>
      <c r="K43" s="230"/>
      <c r="L43" s="230"/>
      <c r="M43" s="99"/>
    </row>
    <row r="44" spans="3:13" x14ac:dyDescent="0.2">
      <c r="C44" s="267" t="s">
        <v>2627</v>
      </c>
      <c r="G44" s="230"/>
      <c r="H44" s="230"/>
      <c r="I44" s="230"/>
      <c r="J44" s="230"/>
      <c r="K44" s="230"/>
      <c r="L44" s="230"/>
      <c r="M44" s="99"/>
    </row>
    <row r="45" spans="3:13" x14ac:dyDescent="0.2">
      <c r="C45" s="267" t="s">
        <v>2622</v>
      </c>
      <c r="G45" s="259">
        <f>'GOV CAP ASSETS-9000(GCAAG)'!D45</f>
        <v>0</v>
      </c>
      <c r="H45" s="230"/>
      <c r="I45" s="259">
        <f>'GOV CAP ASSETS-9000(GCAAG)'!E45+'GOV CAP ASSETS-9000(GCAAG)'!G45</f>
        <v>0</v>
      </c>
      <c r="J45" s="230"/>
      <c r="K45" s="259">
        <f>'GOV CAP ASSETS-9000(GCAAG)'!F45</f>
        <v>0</v>
      </c>
      <c r="L45" s="230"/>
      <c r="M45" s="260">
        <f t="shared" ref="M45:M49" si="0">+G45+I45+K45</f>
        <v>0</v>
      </c>
    </row>
    <row r="46" spans="3:13" x14ac:dyDescent="0.2">
      <c r="C46" s="267" t="s">
        <v>2623</v>
      </c>
      <c r="G46" s="259">
        <f>'GOV CAP ASSETS-9000(GCAAG)'!D48</f>
        <v>0</v>
      </c>
      <c r="H46" s="230"/>
      <c r="I46" s="259">
        <f>'GOV CAP ASSETS-9000(GCAAG)'!E48+'GOV CAP ASSETS-9000(GCAAG)'!G48</f>
        <v>0</v>
      </c>
      <c r="J46" s="230"/>
      <c r="K46" s="259">
        <f>'GOV CAP ASSETS-9000(GCAAG)'!F48</f>
        <v>0</v>
      </c>
      <c r="L46" s="230"/>
      <c r="M46" s="260">
        <f t="shared" si="0"/>
        <v>0</v>
      </c>
    </row>
    <row r="47" spans="3:13" x14ac:dyDescent="0.2">
      <c r="C47" s="267" t="s">
        <v>2624</v>
      </c>
      <c r="G47" s="259">
        <f>'GOV CAP ASSETS-9000(GCAAG)'!D51</f>
        <v>0</v>
      </c>
      <c r="H47" s="230"/>
      <c r="I47" s="259">
        <f>'GOV CAP ASSETS-9000(GCAAG)'!E51+'GOV CAP ASSETS-9000(GCAAG)'!G51</f>
        <v>0</v>
      </c>
      <c r="J47" s="230"/>
      <c r="K47" s="259">
        <f>'GOV CAP ASSETS-9000(GCAAG)'!F51</f>
        <v>0</v>
      </c>
      <c r="L47" s="230"/>
      <c r="M47" s="260">
        <f t="shared" si="0"/>
        <v>0</v>
      </c>
    </row>
    <row r="48" spans="3:13" x14ac:dyDescent="0.2">
      <c r="C48" s="267" t="s">
        <v>2625</v>
      </c>
      <c r="G48" s="259">
        <f>'GOV CAP ASSETS-9000(GCAAG)'!D54</f>
        <v>0</v>
      </c>
      <c r="H48" s="230"/>
      <c r="I48" s="259">
        <f>'GOV CAP ASSETS-9000(GCAAG)'!E54+'GOV CAP ASSETS-9000(GCAAG)'!G54</f>
        <v>0</v>
      </c>
      <c r="J48" s="230"/>
      <c r="K48" s="259">
        <f>'GOV CAP ASSETS-9000(GCAAG)'!F54</f>
        <v>0</v>
      </c>
      <c r="L48" s="230"/>
      <c r="M48" s="260">
        <f t="shared" si="0"/>
        <v>0</v>
      </c>
    </row>
    <row r="49" spans="3:13" x14ac:dyDescent="0.2">
      <c r="C49" s="267" t="s">
        <v>561</v>
      </c>
      <c r="G49" s="259">
        <f>'GOV CAP ASSETS-9000(GCAAG)'!D57</f>
        <v>0</v>
      </c>
      <c r="H49" s="230"/>
      <c r="I49" s="259">
        <f>'GOV CAP ASSETS-9000(GCAAG)'!E57+'GOV CAP ASSETS-9000(GCAAG)'!G57</f>
        <v>0</v>
      </c>
      <c r="J49" s="230"/>
      <c r="K49" s="259">
        <f>'GOV CAP ASSETS-9000(GCAAG)'!F57</f>
        <v>0</v>
      </c>
      <c r="L49" s="230"/>
      <c r="M49" s="260">
        <f t="shared" si="0"/>
        <v>0</v>
      </c>
    </row>
    <row r="50" spans="3:13" x14ac:dyDescent="0.2">
      <c r="C50" s="267" t="s">
        <v>2629</v>
      </c>
      <c r="G50" s="260">
        <f>SUM(G45:G49)</f>
        <v>0</v>
      </c>
      <c r="H50" s="99"/>
      <c r="I50" s="260">
        <f>SUM(I45:I49)</f>
        <v>0</v>
      </c>
      <c r="J50" s="99"/>
      <c r="K50" s="260">
        <f>SUM(K45:K49)</f>
        <v>0</v>
      </c>
      <c r="L50" s="230"/>
      <c r="M50" s="260">
        <f>SUM(M45:M49)</f>
        <v>0</v>
      </c>
    </row>
    <row r="51" spans="3:13" x14ac:dyDescent="0.2">
      <c r="G51" s="230"/>
      <c r="H51" s="230"/>
      <c r="I51" s="230"/>
      <c r="J51" s="230"/>
      <c r="K51" s="230"/>
      <c r="L51" s="230"/>
      <c r="M51" s="99"/>
    </row>
    <row r="52" spans="3:13" x14ac:dyDescent="0.2">
      <c r="C52" s="267" t="s">
        <v>2630</v>
      </c>
      <c r="G52" s="230"/>
      <c r="H52" s="230"/>
      <c r="I52" s="230"/>
      <c r="J52" s="230"/>
      <c r="K52" s="230"/>
      <c r="L52" s="230"/>
      <c r="M52" s="99"/>
    </row>
    <row r="53" spans="3:13" x14ac:dyDescent="0.2">
      <c r="C53" s="194" t="s">
        <v>2646</v>
      </c>
      <c r="G53" s="259">
        <f>'GOV CAP ASSETS-9000(GCAAG)'!D46</f>
        <v>0</v>
      </c>
      <c r="H53" s="230"/>
      <c r="I53" s="259">
        <f>'GOV CAP ASSETS-9000(GCAAG)'!E46</f>
        <v>0</v>
      </c>
      <c r="J53" s="230"/>
      <c r="K53" s="259">
        <f>-'GOV CAP ASSETS-9000(GCAAG)'!F46+'GOV CAP ASSETS-9000(GCAAG)'!G46</f>
        <v>0</v>
      </c>
      <c r="L53" s="230"/>
      <c r="M53" s="260">
        <f t="shared" ref="M53:M57" si="1">+G53+I53+K53</f>
        <v>0</v>
      </c>
    </row>
    <row r="54" spans="3:13" x14ac:dyDescent="0.2">
      <c r="C54" s="194" t="s">
        <v>2647</v>
      </c>
      <c r="G54" s="259">
        <f>'GOV CAP ASSETS-9000(GCAAG)'!D49</f>
        <v>0</v>
      </c>
      <c r="H54" s="230"/>
      <c r="I54" s="259">
        <f>'GOV CAP ASSETS-9000(GCAAG)'!E49</f>
        <v>0</v>
      </c>
      <c r="J54" s="230"/>
      <c r="K54" s="259">
        <f>-'GOV CAP ASSETS-9000(GCAAG)'!F49+'GOV CAP ASSETS-9000(GCAAG)'!G49</f>
        <v>0</v>
      </c>
      <c r="L54" s="230"/>
      <c r="M54" s="260">
        <f t="shared" si="1"/>
        <v>0</v>
      </c>
    </row>
    <row r="55" spans="3:13" x14ac:dyDescent="0.2">
      <c r="C55" s="194" t="s">
        <v>2650</v>
      </c>
      <c r="G55" s="259">
        <f>'GOV CAP ASSETS-9000(GCAAG)'!D52</f>
        <v>0</v>
      </c>
      <c r="H55" s="230"/>
      <c r="I55" s="259">
        <f>'GOV CAP ASSETS-9000(GCAAG)'!E52</f>
        <v>0</v>
      </c>
      <c r="J55" s="230"/>
      <c r="K55" s="259">
        <f>-'GOV CAP ASSETS-9000(GCAAG)'!F52+'GOV CAP ASSETS-9000(GCAAG)'!G52</f>
        <v>0</v>
      </c>
      <c r="L55" s="230"/>
      <c r="M55" s="260">
        <f t="shared" si="1"/>
        <v>0</v>
      </c>
    </row>
    <row r="56" spans="3:13" x14ac:dyDescent="0.2">
      <c r="C56" s="194" t="s">
        <v>2648</v>
      </c>
      <c r="G56" s="259">
        <f>'GOV CAP ASSETS-9000(GCAAG)'!D55</f>
        <v>0</v>
      </c>
      <c r="H56" s="230"/>
      <c r="I56" s="259">
        <f>'GOV CAP ASSETS-9000(GCAAG)'!E55</f>
        <v>0</v>
      </c>
      <c r="J56" s="230"/>
      <c r="K56" s="259">
        <f>-'GOV CAP ASSETS-9000(GCAAG)'!F55+'GOV CAP ASSETS-9000(GCAAG)'!G55</f>
        <v>0</v>
      </c>
      <c r="L56" s="230"/>
      <c r="M56" s="260">
        <f t="shared" si="1"/>
        <v>0</v>
      </c>
    </row>
    <row r="57" spans="3:13" x14ac:dyDescent="0.2">
      <c r="C57" s="267" t="s">
        <v>2649</v>
      </c>
      <c r="G57" s="259">
        <f>'GOV CAP ASSETS-9000(GCAAG)'!D58</f>
        <v>0</v>
      </c>
      <c r="H57" s="230"/>
      <c r="I57" s="259">
        <f>'GOV CAP ASSETS-9000(GCAAG)'!E58</f>
        <v>0</v>
      </c>
      <c r="J57" s="230"/>
      <c r="K57" s="259">
        <f>-'GOV CAP ASSETS-9000(GCAAG)'!F58+'GOV CAP ASSETS-9000(GCAAG)'!G58</f>
        <v>0</v>
      </c>
      <c r="L57" s="230"/>
      <c r="M57" s="260">
        <f t="shared" si="1"/>
        <v>0</v>
      </c>
    </row>
    <row r="58" spans="3:13" x14ac:dyDescent="0.2">
      <c r="C58" s="267" t="s">
        <v>2631</v>
      </c>
      <c r="G58" s="260">
        <f>SUM(G53:G57)</f>
        <v>0</v>
      </c>
      <c r="H58" s="99"/>
      <c r="I58" s="260">
        <f>SUM(I53:I57)</f>
        <v>0</v>
      </c>
      <c r="J58" s="99"/>
      <c r="K58" s="260">
        <f>SUM(K53:K57)</f>
        <v>0</v>
      </c>
      <c r="L58" s="230"/>
      <c r="M58" s="260">
        <f>SUM(M53:M57)</f>
        <v>0</v>
      </c>
    </row>
    <row r="59" spans="3:13" x14ac:dyDescent="0.2">
      <c r="G59" s="99"/>
      <c r="H59" s="99"/>
      <c r="I59" s="99"/>
      <c r="J59" s="99"/>
      <c r="K59" s="99"/>
      <c r="L59" s="230"/>
      <c r="M59" s="99"/>
    </row>
    <row r="60" spans="3:13" x14ac:dyDescent="0.2">
      <c r="C60" s="267" t="s">
        <v>2632</v>
      </c>
      <c r="G60" s="260">
        <f>+G50+G58</f>
        <v>0</v>
      </c>
      <c r="H60" s="99"/>
      <c r="I60" s="260">
        <f>+I50+I58</f>
        <v>0</v>
      </c>
      <c r="J60" s="99"/>
      <c r="K60" s="260">
        <f>+K50+K58</f>
        <v>0</v>
      </c>
      <c r="L60" s="230"/>
      <c r="M60" s="260">
        <f>+M50+M58</f>
        <v>0</v>
      </c>
    </row>
    <row r="61" spans="3:13" x14ac:dyDescent="0.2">
      <c r="G61" s="99"/>
      <c r="H61" s="99"/>
      <c r="I61" s="99"/>
      <c r="J61" s="99"/>
      <c r="K61" s="99"/>
      <c r="L61" s="230"/>
      <c r="M61" s="99"/>
    </row>
    <row r="62" spans="3:13" ht="13.5" thickBot="1" x14ac:dyDescent="0.25">
      <c r="C62" s="267" t="s">
        <v>2633</v>
      </c>
      <c r="G62" s="261">
        <f>+G42+G60</f>
        <v>0</v>
      </c>
      <c r="H62" s="99"/>
      <c r="I62" s="261">
        <f>+I42+I60</f>
        <v>0</v>
      </c>
      <c r="J62" s="99"/>
      <c r="K62" s="261">
        <f>+K42+K60</f>
        <v>0</v>
      </c>
      <c r="L62" s="230"/>
      <c r="M62" s="261">
        <f>+M42+M60</f>
        <v>0</v>
      </c>
    </row>
    <row r="63" spans="3:13" ht="13.5" thickTop="1" x14ac:dyDescent="0.2">
      <c r="I63" s="1433"/>
      <c r="J63" s="1433"/>
      <c r="K63" s="1433"/>
      <c r="M63" s="620"/>
    </row>
    <row r="64" spans="3:13" x14ac:dyDescent="0.2">
      <c r="C64" s="267" t="s">
        <v>2525</v>
      </c>
    </row>
    <row r="65" spans="1:14" x14ac:dyDescent="0.2">
      <c r="N65" s="209"/>
    </row>
    <row r="66" spans="1:14" x14ac:dyDescent="0.2">
      <c r="D66" s="255" t="s">
        <v>548</v>
      </c>
    </row>
    <row r="67" spans="1:14" x14ac:dyDescent="0.2">
      <c r="D67" s="194" t="s">
        <v>333</v>
      </c>
      <c r="J67" s="264">
        <f>'GOV CAP ASSETS-9000(GCAAG)'!E30+'GOV CAP ASSETS-9000(GCAAG)'!E64</f>
        <v>0</v>
      </c>
      <c r="K67" s="264"/>
    </row>
    <row r="68" spans="1:14" x14ac:dyDescent="0.2">
      <c r="D68" s="194" t="s">
        <v>165</v>
      </c>
      <c r="J68" s="264">
        <f>'GOV CAP ASSETS-9000(GCAAG)'!E31+'GOV CAP ASSETS-9000(GCAAG)'!E65</f>
        <v>0</v>
      </c>
      <c r="K68" s="264"/>
    </row>
    <row r="69" spans="1:14" x14ac:dyDescent="0.2">
      <c r="D69" s="194" t="s">
        <v>166</v>
      </c>
      <c r="J69" s="264">
        <f>'GOV CAP ASSETS-9000(GCAAG)'!E32+'GOV CAP ASSETS-9000(GCAAG)'!E66</f>
        <v>0</v>
      </c>
      <c r="K69" s="264"/>
    </row>
    <row r="70" spans="1:14" x14ac:dyDescent="0.2">
      <c r="D70" s="194" t="s">
        <v>134</v>
      </c>
      <c r="J70" s="264">
        <f>'GOV CAP ASSETS-9000(GCAAG)'!E33+'GOV CAP ASSETS-9000(GCAAG)'!E67</f>
        <v>0</v>
      </c>
      <c r="K70" s="264"/>
    </row>
    <row r="71" spans="1:14" x14ac:dyDescent="0.2">
      <c r="D71" s="194" t="s">
        <v>168</v>
      </c>
      <c r="J71" s="264">
        <f>'GOV CAP ASSETS-9000(GCAAG)'!E34+'GOV CAP ASSETS-9000(GCAAG)'!E68</f>
        <v>0</v>
      </c>
      <c r="K71" s="264"/>
    </row>
    <row r="72" spans="1:14" x14ac:dyDescent="0.2">
      <c r="D72" s="194" t="s">
        <v>169</v>
      </c>
      <c r="J72" s="264">
        <f>'GOV CAP ASSETS-9000(GCAAG)'!E35+'GOV CAP ASSETS-9000(GCAAG)'!E69</f>
        <v>0</v>
      </c>
      <c r="K72" s="264"/>
    </row>
    <row r="73" spans="1:14" x14ac:dyDescent="0.2">
      <c r="D73" s="194" t="s">
        <v>170</v>
      </c>
      <c r="J73" s="264">
        <f>'GOV CAP ASSETS-9000(GCAAG)'!E36+'GOV CAP ASSETS-9000(GCAAG)'!E70</f>
        <v>0</v>
      </c>
      <c r="K73" s="264"/>
    </row>
    <row r="74" spans="1:14" x14ac:dyDescent="0.2">
      <c r="D74" s="194" t="s">
        <v>171</v>
      </c>
      <c r="J74" s="264">
        <f>'GOV CAP ASSETS-9000(GCAAG)'!E37+'GOV CAP ASSETS-9000(GCAAG)'!E71</f>
        <v>0</v>
      </c>
      <c r="K74" s="264"/>
    </row>
    <row r="75" spans="1:14" x14ac:dyDescent="0.2">
      <c r="D75" s="194" t="s">
        <v>2475</v>
      </c>
      <c r="J75" s="264">
        <f>'GOV CAP ASSETS-9000(GCAAG)'!E38+'GOV CAP ASSETS-9000(GCAAG)'!E72</f>
        <v>0</v>
      </c>
      <c r="K75" s="1085"/>
    </row>
    <row r="76" spans="1:14" ht="13.5" thickBot="1" x14ac:dyDescent="0.25">
      <c r="C76" s="1434" t="s">
        <v>2526</v>
      </c>
      <c r="D76" s="1434"/>
      <c r="E76" s="1434"/>
      <c r="F76" s="1434"/>
      <c r="G76" s="1434"/>
      <c r="H76" s="1434"/>
      <c r="I76" s="1434"/>
      <c r="J76" s="265">
        <f>SUM(J67:J75)</f>
        <v>0</v>
      </c>
      <c r="K76" s="265"/>
    </row>
    <row r="77" spans="1:14" ht="13.5" thickTop="1" x14ac:dyDescent="0.2">
      <c r="I77" s="1006"/>
      <c r="J77" s="1006"/>
      <c r="K77" s="1006"/>
      <c r="M77" s="620"/>
    </row>
    <row r="78" spans="1:14" ht="15.75" x14ac:dyDescent="0.25">
      <c r="A78" s="207" t="s">
        <v>778</v>
      </c>
      <c r="B78" s="209"/>
      <c r="C78" s="209"/>
      <c r="D78" s="209"/>
      <c r="E78" s="209"/>
      <c r="F78" s="209"/>
      <c r="G78" s="209"/>
      <c r="H78" s="209"/>
      <c r="I78" s="209"/>
      <c r="J78" s="209"/>
      <c r="K78" s="209"/>
      <c r="L78" s="209"/>
      <c r="M78" s="209"/>
    </row>
  </sheetData>
  <sheetProtection formatCells="0" formatColumns="0" formatRows="0"/>
  <customSheetViews>
    <customSheetView guid="{FC3B3501-CA52-40D7-B049-0E027A15B235}" fitToPage="1" topLeftCell="A40">
      <selection activeCell="C9" sqref="C9"/>
      <pageMargins left="0.5" right="0.5" top="0.5" bottom="0.25" header="0.5" footer="0.5"/>
      <printOptions horizontalCentered="1" verticalCentered="1"/>
      <pageSetup scale="81" orientation="portrait" horizontalDpi="360" verticalDpi="360" r:id="rId1"/>
      <headerFooter alignWithMargins="0"/>
    </customSheetView>
  </customSheetViews>
  <mergeCells count="2">
    <mergeCell ref="I63:K63"/>
    <mergeCell ref="C76:I76"/>
  </mergeCells>
  <phoneticPr fontId="0" type="noConversion"/>
  <printOptions horizontalCentered="1" verticalCentered="1"/>
  <pageMargins left="0.5" right="0.5" top="0.5" bottom="0.25" header="0.5" footer="0.5"/>
  <pageSetup scale="74" orientation="portrait" horizontalDpi="360" verticalDpi="360" r:id="rId2"/>
  <headerFooter alignWithMargins="0"/>
  <legacyDrawing r:id="rId3"/>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FE67F-3549-46B1-9CC4-AF254CE96CFC}">
  <sheetPr codeName="Sheet32">
    <pageSetUpPr fitToPage="1"/>
  </sheetPr>
  <dimension ref="A1:O83"/>
  <sheetViews>
    <sheetView workbookViewId="0">
      <selection activeCell="C9" sqref="C9"/>
    </sheetView>
  </sheetViews>
  <sheetFormatPr defaultColWidth="8.85546875" defaultRowHeight="12.75" x14ac:dyDescent="0.2"/>
  <cols>
    <col min="1" max="2" width="3.7109375" style="194" customWidth="1"/>
    <col min="3" max="5" width="8.85546875" style="194"/>
    <col min="6" max="6" width="17.28515625" style="194" customWidth="1"/>
    <col min="7" max="7" width="12.7109375" style="194" customWidth="1"/>
    <col min="8" max="8" width="3.7109375" style="194" customWidth="1"/>
    <col min="9" max="9" width="12.7109375" style="194" customWidth="1"/>
    <col min="10" max="10" width="3.7109375" style="194" customWidth="1"/>
    <col min="11" max="11" width="12.7109375" style="194" customWidth="1"/>
    <col min="12" max="12" width="3.7109375" style="194" customWidth="1"/>
    <col min="13" max="13" width="12.7109375" style="194" customWidth="1"/>
    <col min="14" max="16384" width="8.85546875" style="194"/>
  </cols>
  <sheetData>
    <row r="1" spans="1:15" ht="18" x14ac:dyDescent="0.25">
      <c r="A1" s="192" t="str">
        <f>'COVER PAGE'!A9</f>
        <v>LOCAL GOVERNMENT NAME:</v>
      </c>
      <c r="B1" s="209"/>
      <c r="C1" s="209"/>
      <c r="D1" s="209"/>
      <c r="E1" s="209"/>
      <c r="F1" s="209"/>
      <c r="G1" s="209"/>
      <c r="H1" s="209"/>
      <c r="I1" s="209"/>
      <c r="J1" s="209"/>
      <c r="K1" s="209"/>
      <c r="L1" s="209"/>
      <c r="M1" s="209"/>
      <c r="N1" s="209"/>
      <c r="O1" s="209"/>
    </row>
    <row r="2" spans="1:15" ht="18" x14ac:dyDescent="0.25">
      <c r="A2" s="192" t="s">
        <v>938</v>
      </c>
      <c r="B2" s="209"/>
      <c r="C2" s="209"/>
      <c r="D2" s="209"/>
      <c r="E2" s="209"/>
      <c r="F2" s="209"/>
      <c r="G2" s="209"/>
      <c r="H2" s="209"/>
      <c r="I2" s="209"/>
      <c r="J2" s="209"/>
      <c r="K2" s="209"/>
      <c r="L2" s="209"/>
      <c r="M2" s="209"/>
      <c r="N2" s="209"/>
      <c r="O2" s="209"/>
    </row>
    <row r="3" spans="1:15" ht="18" x14ac:dyDescent="0.25">
      <c r="A3" s="195" t="str">
        <f>'COVER PAGE'!A30</f>
        <v>FISCAL YEAR ENDING JUNE 30, 2025</v>
      </c>
      <c r="B3" s="209"/>
      <c r="C3" s="209"/>
      <c r="D3" s="209"/>
      <c r="E3" s="209"/>
      <c r="F3" s="209"/>
      <c r="G3" s="209"/>
      <c r="H3" s="209"/>
      <c r="I3" s="209"/>
      <c r="J3" s="209"/>
      <c r="K3" s="209"/>
      <c r="L3" s="209"/>
      <c r="M3" s="209"/>
      <c r="N3" s="209"/>
      <c r="O3" s="209"/>
    </row>
    <row r="5" spans="1:15" x14ac:dyDescent="0.2">
      <c r="A5" s="252" t="s">
        <v>58</v>
      </c>
      <c r="C5" s="253" t="s">
        <v>546</v>
      </c>
    </row>
    <row r="7" spans="1:15" x14ac:dyDescent="0.2">
      <c r="B7" s="254" t="s">
        <v>372</v>
      </c>
      <c r="C7" s="255" t="s">
        <v>388</v>
      </c>
    </row>
    <row r="8" spans="1:15" x14ac:dyDescent="0.2">
      <c r="C8" s="255" t="s">
        <v>2635</v>
      </c>
    </row>
    <row r="10" spans="1:15" x14ac:dyDescent="0.2">
      <c r="C10" s="255" t="s">
        <v>382</v>
      </c>
      <c r="M10"/>
    </row>
    <row r="11" spans="1:15" x14ac:dyDescent="0.2">
      <c r="G11" s="256" t="s">
        <v>549</v>
      </c>
      <c r="H11" s="256"/>
      <c r="I11" s="256"/>
      <c r="J11" s="256"/>
      <c r="K11" s="256"/>
      <c r="M11" s="256" t="s">
        <v>553</v>
      </c>
    </row>
    <row r="12" spans="1:15" x14ac:dyDescent="0.2">
      <c r="G12" s="257" t="s">
        <v>550</v>
      </c>
      <c r="I12" s="257" t="s">
        <v>551</v>
      </c>
      <c r="K12" s="257" t="s">
        <v>552</v>
      </c>
      <c r="M12" s="257" t="s">
        <v>550</v>
      </c>
    </row>
    <row r="13" spans="1:15" x14ac:dyDescent="0.2">
      <c r="C13" s="194" t="s">
        <v>554</v>
      </c>
      <c r="G13" s="259"/>
      <c r="H13" s="230"/>
      <c r="I13" s="259"/>
      <c r="J13" s="230"/>
      <c r="K13" s="259"/>
      <c r="L13" s="230"/>
      <c r="M13" s="260">
        <f>+G13+I13+K13</f>
        <v>0</v>
      </c>
    </row>
    <row r="14" spans="1:15" x14ac:dyDescent="0.2">
      <c r="C14" s="194" t="s">
        <v>555</v>
      </c>
      <c r="G14" s="259"/>
      <c r="H14" s="230"/>
      <c r="I14" s="259"/>
      <c r="J14" s="230"/>
      <c r="K14" s="259"/>
      <c r="L14" s="230"/>
      <c r="M14" s="260">
        <f>+G14+I14+K14</f>
        <v>0</v>
      </c>
    </row>
    <row r="15" spans="1:15" x14ac:dyDescent="0.2">
      <c r="C15" s="194" t="s">
        <v>556</v>
      </c>
      <c r="G15" s="259"/>
      <c r="H15" s="230"/>
      <c r="I15" s="259"/>
      <c r="J15" s="230"/>
      <c r="K15" s="259"/>
      <c r="L15" s="230"/>
      <c r="M15" s="260">
        <f>+G15+I15+K15</f>
        <v>0</v>
      </c>
    </row>
    <row r="16" spans="1:15" x14ac:dyDescent="0.2">
      <c r="C16" s="194" t="s">
        <v>557</v>
      </c>
      <c r="G16" s="260">
        <f>SUM(G14:G15)</f>
        <v>0</v>
      </c>
      <c r="H16" s="99"/>
      <c r="I16" s="260">
        <f>SUM(I14:I15)</f>
        <v>0</v>
      </c>
      <c r="J16" s="99"/>
      <c r="K16" s="260">
        <f>SUM(K14:K15)</f>
        <v>0</v>
      </c>
      <c r="L16" s="230"/>
      <c r="M16" s="260">
        <f>SUM(M14:M15)</f>
        <v>0</v>
      </c>
    </row>
    <row r="17" spans="3:13" x14ac:dyDescent="0.2">
      <c r="G17" s="230"/>
      <c r="H17" s="230"/>
      <c r="I17" s="230"/>
      <c r="J17" s="230"/>
      <c r="K17" s="230"/>
      <c r="L17" s="230"/>
      <c r="M17" s="99"/>
    </row>
    <row r="18" spans="3:13" x14ac:dyDescent="0.2">
      <c r="C18" s="194" t="s">
        <v>558</v>
      </c>
      <c r="G18" s="230"/>
      <c r="H18" s="230"/>
      <c r="I18" s="230"/>
      <c r="J18" s="230"/>
      <c r="K18" s="230"/>
      <c r="L18" s="230"/>
      <c r="M18" s="99"/>
    </row>
    <row r="19" spans="3:13" x14ac:dyDescent="0.2">
      <c r="C19" s="194" t="s">
        <v>461</v>
      </c>
      <c r="G19" s="259"/>
      <c r="H19" s="230"/>
      <c r="I19" s="259"/>
      <c r="J19" s="230"/>
      <c r="K19" s="259"/>
      <c r="L19" s="230"/>
      <c r="M19" s="260">
        <f t="shared" ref="M19:M27" si="0">+G19+I19+K19</f>
        <v>0</v>
      </c>
    </row>
    <row r="20" spans="3:13" x14ac:dyDescent="0.2">
      <c r="C20" s="194" t="s">
        <v>690</v>
      </c>
      <c r="G20" s="259"/>
      <c r="H20" s="230"/>
      <c r="I20" s="259"/>
      <c r="J20" s="230"/>
      <c r="K20" s="259"/>
      <c r="L20" s="230"/>
      <c r="M20" s="260">
        <f t="shared" si="0"/>
        <v>0</v>
      </c>
    </row>
    <row r="21" spans="3:13" x14ac:dyDescent="0.2">
      <c r="C21" s="194" t="s">
        <v>559</v>
      </c>
      <c r="G21" s="259"/>
      <c r="H21" s="230"/>
      <c r="I21" s="259"/>
      <c r="J21" s="230"/>
      <c r="K21" s="259"/>
      <c r="L21" s="230"/>
      <c r="M21" s="260">
        <f t="shared" si="0"/>
        <v>0</v>
      </c>
    </row>
    <row r="22" spans="3:13" x14ac:dyDescent="0.2">
      <c r="C22" s="194" t="s">
        <v>560</v>
      </c>
      <c r="G22" s="259"/>
      <c r="H22" s="230"/>
      <c r="I22" s="259"/>
      <c r="J22" s="230"/>
      <c r="K22" s="259"/>
      <c r="L22" s="230"/>
      <c r="M22" s="260">
        <f t="shared" si="0"/>
        <v>0</v>
      </c>
    </row>
    <row r="23" spans="3:13" x14ac:dyDescent="0.2">
      <c r="C23" s="194" t="s">
        <v>384</v>
      </c>
      <c r="G23" s="259"/>
      <c r="H23" s="230"/>
      <c r="I23" s="259"/>
      <c r="J23" s="230"/>
      <c r="K23" s="259"/>
      <c r="L23" s="230"/>
      <c r="M23" s="260">
        <f t="shared" si="0"/>
        <v>0</v>
      </c>
    </row>
    <row r="24" spans="3:13" x14ac:dyDescent="0.2">
      <c r="C24" s="194" t="s">
        <v>385</v>
      </c>
      <c r="G24" s="259"/>
      <c r="H24" s="230"/>
      <c r="I24" s="259"/>
      <c r="J24" s="230"/>
      <c r="K24" s="259"/>
      <c r="L24" s="230"/>
      <c r="M24" s="260">
        <f t="shared" si="0"/>
        <v>0</v>
      </c>
    </row>
    <row r="25" spans="3:13" x14ac:dyDescent="0.2">
      <c r="C25" s="194" t="s">
        <v>386</v>
      </c>
      <c r="G25" s="259"/>
      <c r="H25" s="230"/>
      <c r="I25" s="259"/>
      <c r="J25" s="230"/>
      <c r="K25" s="259"/>
      <c r="L25" s="230"/>
      <c r="M25" s="260">
        <f t="shared" si="0"/>
        <v>0</v>
      </c>
    </row>
    <row r="26" spans="3:13" x14ac:dyDescent="0.2">
      <c r="C26" s="194" t="s">
        <v>387</v>
      </c>
      <c r="G26" s="259"/>
      <c r="H26" s="230"/>
      <c r="I26" s="259"/>
      <c r="J26" s="230"/>
      <c r="K26" s="259"/>
      <c r="L26" s="230"/>
      <c r="M26" s="260">
        <f t="shared" si="0"/>
        <v>0</v>
      </c>
    </row>
    <row r="27" spans="3:13" x14ac:dyDescent="0.2">
      <c r="C27" s="194" t="s">
        <v>383</v>
      </c>
      <c r="G27" s="259"/>
      <c r="H27" s="230"/>
      <c r="I27" s="259"/>
      <c r="J27" s="230"/>
      <c r="K27" s="259"/>
      <c r="L27" s="230"/>
      <c r="M27" s="260">
        <f t="shared" si="0"/>
        <v>0</v>
      </c>
    </row>
    <row r="28" spans="3:13" x14ac:dyDescent="0.2">
      <c r="C28" s="194" t="s">
        <v>562</v>
      </c>
      <c r="G28" s="260">
        <f>SUM(G19:G27)</f>
        <v>0</v>
      </c>
      <c r="H28" s="99"/>
      <c r="I28" s="260">
        <f>SUM(I19:I27)</f>
        <v>0</v>
      </c>
      <c r="J28" s="99"/>
      <c r="K28" s="260">
        <f>SUM(K19:K27)</f>
        <v>0</v>
      </c>
      <c r="L28" s="230"/>
      <c r="M28" s="260">
        <f>SUM(M19:M27)</f>
        <v>0</v>
      </c>
    </row>
    <row r="29" spans="3:13" x14ac:dyDescent="0.2">
      <c r="G29" s="230"/>
      <c r="H29" s="230"/>
      <c r="I29" s="230"/>
      <c r="J29" s="230"/>
      <c r="K29" s="230"/>
      <c r="L29" s="230"/>
      <c r="M29" s="99"/>
    </row>
    <row r="30" spans="3:13" x14ac:dyDescent="0.2">
      <c r="C30" s="194" t="s">
        <v>563</v>
      </c>
      <c r="G30" s="230"/>
      <c r="H30" s="230"/>
      <c r="I30" s="230"/>
      <c r="J30" s="230"/>
      <c r="K30" s="230"/>
      <c r="L30" s="230"/>
      <c r="M30" s="99"/>
    </row>
    <row r="31" spans="3:13" x14ac:dyDescent="0.2">
      <c r="C31" s="194" t="s">
        <v>461</v>
      </c>
      <c r="G31" s="259"/>
      <c r="H31" s="230"/>
      <c r="I31" s="259"/>
      <c r="J31" s="230"/>
      <c r="K31" s="259"/>
      <c r="L31" s="230"/>
      <c r="M31" s="260">
        <f t="shared" ref="M31:M39" si="1">+G31+I31+K31</f>
        <v>0</v>
      </c>
    </row>
    <row r="32" spans="3:13" x14ac:dyDescent="0.2">
      <c r="C32" s="194" t="s">
        <v>690</v>
      </c>
      <c r="G32" s="259"/>
      <c r="H32" s="230"/>
      <c r="I32" s="259"/>
      <c r="J32" s="230"/>
      <c r="K32" s="259"/>
      <c r="L32" s="230"/>
      <c r="M32" s="260">
        <f t="shared" si="1"/>
        <v>0</v>
      </c>
    </row>
    <row r="33" spans="3:13" x14ac:dyDescent="0.2">
      <c r="C33" s="194" t="s">
        <v>559</v>
      </c>
      <c r="G33" s="259"/>
      <c r="H33" s="230"/>
      <c r="I33" s="259"/>
      <c r="J33" s="230"/>
      <c r="K33" s="259"/>
      <c r="L33" s="230"/>
      <c r="M33" s="260">
        <f t="shared" si="1"/>
        <v>0</v>
      </c>
    </row>
    <row r="34" spans="3:13" x14ac:dyDescent="0.2">
      <c r="C34" s="194" t="s">
        <v>560</v>
      </c>
      <c r="G34" s="259"/>
      <c r="H34" s="230"/>
      <c r="I34" s="259"/>
      <c r="J34" s="230"/>
      <c r="K34" s="259"/>
      <c r="L34" s="230"/>
      <c r="M34" s="260">
        <f t="shared" si="1"/>
        <v>0</v>
      </c>
    </row>
    <row r="35" spans="3:13" x14ac:dyDescent="0.2">
      <c r="C35" s="194" t="s">
        <v>384</v>
      </c>
      <c r="G35" s="259"/>
      <c r="H35" s="230"/>
      <c r="I35" s="259"/>
      <c r="J35" s="230"/>
      <c r="K35" s="259"/>
      <c r="L35" s="230"/>
      <c r="M35" s="260">
        <f t="shared" si="1"/>
        <v>0</v>
      </c>
    </row>
    <row r="36" spans="3:13" x14ac:dyDescent="0.2">
      <c r="C36" s="194" t="s">
        <v>385</v>
      </c>
      <c r="G36" s="259"/>
      <c r="H36" s="230"/>
      <c r="I36" s="259"/>
      <c r="J36" s="230"/>
      <c r="K36" s="259"/>
      <c r="L36" s="230"/>
      <c r="M36" s="260">
        <f t="shared" si="1"/>
        <v>0</v>
      </c>
    </row>
    <row r="37" spans="3:13" x14ac:dyDescent="0.2">
      <c r="C37" s="194" t="s">
        <v>386</v>
      </c>
      <c r="G37" s="259"/>
      <c r="H37" s="230"/>
      <c r="I37" s="259"/>
      <c r="J37" s="230"/>
      <c r="K37" s="259"/>
      <c r="L37" s="230"/>
      <c r="M37" s="260">
        <f t="shared" si="1"/>
        <v>0</v>
      </c>
    </row>
    <row r="38" spans="3:13" x14ac:dyDescent="0.2">
      <c r="C38" s="194" t="s">
        <v>387</v>
      </c>
      <c r="G38" s="259"/>
      <c r="H38" s="230"/>
      <c r="I38" s="259"/>
      <c r="J38" s="230"/>
      <c r="K38" s="259"/>
      <c r="L38" s="230"/>
      <c r="M38" s="260">
        <f t="shared" si="1"/>
        <v>0</v>
      </c>
    </row>
    <row r="39" spans="3:13" x14ac:dyDescent="0.2">
      <c r="C39" s="194" t="s">
        <v>383</v>
      </c>
      <c r="G39" s="259"/>
      <c r="H39" s="230"/>
      <c r="I39" s="259"/>
      <c r="J39" s="230"/>
      <c r="K39" s="259"/>
      <c r="L39" s="230"/>
      <c r="M39" s="260">
        <f t="shared" si="1"/>
        <v>0</v>
      </c>
    </row>
    <row r="40" spans="3:13" x14ac:dyDescent="0.2">
      <c r="C40" s="194" t="s">
        <v>564</v>
      </c>
      <c r="G40" s="260">
        <f>SUM(G31:G39)</f>
        <v>0</v>
      </c>
      <c r="H40" s="99"/>
      <c r="I40" s="260">
        <f>SUM(I31:I39)</f>
        <v>0</v>
      </c>
      <c r="J40" s="99"/>
      <c r="K40" s="260">
        <f>SUM(K31:K39)</f>
        <v>0</v>
      </c>
      <c r="L40" s="230"/>
      <c r="M40" s="260">
        <f>SUM(M31:M39)</f>
        <v>0</v>
      </c>
    </row>
    <row r="41" spans="3:13" x14ac:dyDescent="0.2">
      <c r="G41" s="99"/>
      <c r="H41" s="99"/>
      <c r="I41" s="99"/>
      <c r="J41" s="99"/>
      <c r="K41" s="99"/>
      <c r="L41" s="230"/>
      <c r="M41" s="99"/>
    </row>
    <row r="42" spans="3:13" x14ac:dyDescent="0.2">
      <c r="C42" s="194" t="s">
        <v>562</v>
      </c>
      <c r="G42" s="260">
        <f>+G28+G40</f>
        <v>0</v>
      </c>
      <c r="H42" s="99"/>
      <c r="I42" s="260">
        <f>+I28+I40</f>
        <v>0</v>
      </c>
      <c r="J42" s="99"/>
      <c r="K42" s="260">
        <f>+K28+K40</f>
        <v>0</v>
      </c>
      <c r="L42" s="230"/>
      <c r="M42" s="260">
        <f>+M28+M40</f>
        <v>0</v>
      </c>
    </row>
    <row r="43" spans="3:13" x14ac:dyDescent="0.2">
      <c r="G43" s="99"/>
      <c r="H43" s="99"/>
      <c r="I43" s="99"/>
      <c r="J43" s="99"/>
      <c r="K43" s="99"/>
      <c r="L43" s="230"/>
      <c r="M43" s="99"/>
    </row>
    <row r="44" spans="3:13" ht="13.5" thickBot="1" x14ac:dyDescent="0.25">
      <c r="C44" s="194" t="s">
        <v>320</v>
      </c>
      <c r="G44" s="261">
        <f>+G16+G42</f>
        <v>0</v>
      </c>
      <c r="H44" s="99"/>
      <c r="I44" s="261">
        <f>+I16+I42</f>
        <v>0</v>
      </c>
      <c r="J44" s="99"/>
      <c r="K44" s="261">
        <f>+K16+K42</f>
        <v>0</v>
      </c>
      <c r="L44" s="230"/>
      <c r="M44" s="261">
        <f>+M16+M42</f>
        <v>0</v>
      </c>
    </row>
    <row r="45" spans="3:13" ht="13.5" thickTop="1" x14ac:dyDescent="0.2">
      <c r="I45" s="1433" t="s">
        <v>1261</v>
      </c>
      <c r="J45" s="1433"/>
      <c r="K45" s="1433"/>
      <c r="M45" s="620">
        <f>M44-'NET POSITION-PROPRIETARY(18)'!I43</f>
        <v>0</v>
      </c>
    </row>
    <row r="46" spans="3:13" x14ac:dyDescent="0.2">
      <c r="I46" s="1006"/>
      <c r="J46" s="1006"/>
      <c r="K46" s="1006"/>
      <c r="M46" s="620"/>
    </row>
    <row r="47" spans="3:13" x14ac:dyDescent="0.2">
      <c r="C47" s="255" t="s">
        <v>2636</v>
      </c>
      <c r="M47"/>
    </row>
    <row r="48" spans="3:13" x14ac:dyDescent="0.2">
      <c r="C48" s="267" t="s">
        <v>2637</v>
      </c>
      <c r="G48" s="259"/>
      <c r="H48" s="230"/>
      <c r="I48" s="259"/>
      <c r="J48" s="230"/>
      <c r="K48" s="259"/>
      <c r="L48" s="230"/>
      <c r="M48" s="260">
        <f>+G48+I48+K48</f>
        <v>0</v>
      </c>
    </row>
    <row r="49" spans="3:14" x14ac:dyDescent="0.2">
      <c r="C49" s="267" t="s">
        <v>2640</v>
      </c>
      <c r="G49" s="259"/>
      <c r="H49" s="230"/>
      <c r="I49" s="259"/>
      <c r="J49" s="230"/>
      <c r="K49" s="259"/>
      <c r="L49" s="230"/>
      <c r="M49" s="260">
        <f>+G49+I49+K49</f>
        <v>0</v>
      </c>
    </row>
    <row r="50" spans="3:14" x14ac:dyDescent="0.2">
      <c r="C50" s="267" t="s">
        <v>2641</v>
      </c>
      <c r="G50" s="259"/>
      <c r="H50" s="230"/>
      <c r="I50" s="259"/>
      <c r="J50" s="230"/>
      <c r="K50" s="259"/>
      <c r="L50" s="230"/>
      <c r="M50" s="260">
        <f>+G50+I50+K50</f>
        <v>0</v>
      </c>
    </row>
    <row r="51" spans="3:14" x14ac:dyDescent="0.2">
      <c r="C51" s="267" t="s">
        <v>2628</v>
      </c>
      <c r="G51" s="260">
        <f>SUM(G49:G50)</f>
        <v>0</v>
      </c>
      <c r="H51" s="99"/>
      <c r="I51" s="260">
        <f>SUM(I49:I50)</f>
        <v>0</v>
      </c>
      <c r="J51" s="99"/>
      <c r="K51" s="260">
        <f>SUM(K49:K50)</f>
        <v>0</v>
      </c>
      <c r="L51" s="230"/>
      <c r="M51" s="260">
        <f>SUM(M49:M50)</f>
        <v>0</v>
      </c>
      <c r="N51" s="209"/>
    </row>
    <row r="52" spans="3:14" x14ac:dyDescent="0.2">
      <c r="I52" s="1006"/>
      <c r="J52" s="1006"/>
      <c r="K52" s="1006"/>
      <c r="M52" s="620"/>
    </row>
    <row r="53" spans="3:14" x14ac:dyDescent="0.2">
      <c r="C53" s="267" t="s">
        <v>2638</v>
      </c>
      <c r="G53" s="230"/>
      <c r="H53" s="230"/>
      <c r="I53" s="230"/>
      <c r="J53" s="230"/>
      <c r="K53" s="230"/>
      <c r="L53" s="230"/>
      <c r="M53" s="99"/>
    </row>
    <row r="54" spans="3:14" x14ac:dyDescent="0.2">
      <c r="C54" s="267" t="s">
        <v>2642</v>
      </c>
      <c r="G54" s="259"/>
      <c r="H54" s="230"/>
      <c r="I54" s="259"/>
      <c r="J54" s="230"/>
      <c r="K54" s="259"/>
      <c r="L54" s="230"/>
      <c r="M54" s="260">
        <f t="shared" ref="M54:M58" si="2">+G54+I54+K54</f>
        <v>0</v>
      </c>
    </row>
    <row r="55" spans="3:14" x14ac:dyDescent="0.2">
      <c r="C55" s="267" t="s">
        <v>2643</v>
      </c>
      <c r="G55" s="259"/>
      <c r="H55" s="230"/>
      <c r="I55" s="259"/>
      <c r="J55" s="230"/>
      <c r="K55" s="259"/>
      <c r="L55" s="230"/>
      <c r="M55" s="260">
        <f t="shared" si="2"/>
        <v>0</v>
      </c>
    </row>
    <row r="56" spans="3:14" x14ac:dyDescent="0.2">
      <c r="C56" s="267" t="s">
        <v>2644</v>
      </c>
      <c r="G56" s="259"/>
      <c r="H56" s="230"/>
      <c r="I56" s="259"/>
      <c r="J56" s="230"/>
      <c r="K56" s="259"/>
      <c r="L56" s="230"/>
      <c r="M56" s="260">
        <f t="shared" si="2"/>
        <v>0</v>
      </c>
    </row>
    <row r="57" spans="3:14" x14ac:dyDescent="0.2">
      <c r="C57" s="267" t="s">
        <v>2625</v>
      </c>
      <c r="G57" s="259"/>
      <c r="H57" s="230"/>
      <c r="I57" s="259"/>
      <c r="J57" s="230"/>
      <c r="K57" s="259"/>
      <c r="L57" s="230"/>
      <c r="M57" s="260">
        <f t="shared" si="2"/>
        <v>0</v>
      </c>
    </row>
    <row r="58" spans="3:14" x14ac:dyDescent="0.2">
      <c r="C58" s="267" t="s">
        <v>2645</v>
      </c>
      <c r="G58" s="259"/>
      <c r="H58" s="230"/>
      <c r="I58" s="259"/>
      <c r="J58" s="230"/>
      <c r="K58" s="259"/>
      <c r="L58" s="230"/>
      <c r="M58" s="260">
        <f t="shared" si="2"/>
        <v>0</v>
      </c>
    </row>
    <row r="59" spans="3:14" x14ac:dyDescent="0.2">
      <c r="C59" s="267" t="s">
        <v>2629</v>
      </c>
      <c r="G59" s="260">
        <f>SUM(G54:G58)</f>
        <v>0</v>
      </c>
      <c r="H59" s="99"/>
      <c r="I59" s="260">
        <f>SUM(I54:I58)</f>
        <v>0</v>
      </c>
      <c r="J59" s="99"/>
      <c r="K59" s="260">
        <f>SUM(K54:K58)</f>
        <v>0</v>
      </c>
      <c r="L59" s="230"/>
      <c r="M59" s="260">
        <f>SUM(M54:M58)</f>
        <v>0</v>
      </c>
    </row>
    <row r="60" spans="3:14" x14ac:dyDescent="0.2">
      <c r="G60" s="230"/>
      <c r="H60" s="230"/>
      <c r="I60" s="230"/>
      <c r="J60" s="230"/>
      <c r="K60" s="230"/>
      <c r="L60" s="230"/>
      <c r="M60" s="99"/>
    </row>
    <row r="61" spans="3:14" x14ac:dyDescent="0.2">
      <c r="C61" s="267" t="s">
        <v>2630</v>
      </c>
      <c r="G61" s="230"/>
      <c r="H61" s="230"/>
      <c r="I61" s="230"/>
      <c r="J61" s="230"/>
      <c r="K61" s="230"/>
      <c r="L61" s="230"/>
      <c r="M61" s="99"/>
    </row>
    <row r="62" spans="3:14" x14ac:dyDescent="0.2">
      <c r="C62" s="267" t="s">
        <v>2642</v>
      </c>
      <c r="G62" s="259"/>
      <c r="H62" s="230"/>
      <c r="I62" s="259"/>
      <c r="J62" s="230"/>
      <c r="K62" s="259"/>
      <c r="L62" s="230"/>
      <c r="M62" s="260">
        <f t="shared" ref="M62:M66" si="3">+G62+I62+K62</f>
        <v>0</v>
      </c>
    </row>
    <row r="63" spans="3:14" x14ac:dyDescent="0.2">
      <c r="C63" s="267" t="s">
        <v>2643</v>
      </c>
      <c r="G63" s="259"/>
      <c r="H63" s="230"/>
      <c r="I63" s="259"/>
      <c r="J63" s="230"/>
      <c r="K63" s="259"/>
      <c r="L63" s="230"/>
      <c r="M63" s="260">
        <f t="shared" si="3"/>
        <v>0</v>
      </c>
    </row>
    <row r="64" spans="3:14" ht="12" customHeight="1" x14ac:dyDescent="0.2">
      <c r="C64" s="267" t="s">
        <v>2644</v>
      </c>
      <c r="G64" s="259"/>
      <c r="H64" s="230"/>
      <c r="I64" s="259"/>
      <c r="J64" s="230"/>
      <c r="K64" s="259"/>
      <c r="L64" s="230"/>
      <c r="M64" s="260">
        <f t="shared" si="3"/>
        <v>0</v>
      </c>
    </row>
    <row r="65" spans="3:13" x14ac:dyDescent="0.2">
      <c r="C65" s="267" t="s">
        <v>2625</v>
      </c>
      <c r="G65" s="259"/>
      <c r="H65" s="230"/>
      <c r="I65" s="259"/>
      <c r="J65" s="230"/>
      <c r="K65" s="259"/>
      <c r="L65" s="230"/>
      <c r="M65" s="260">
        <f t="shared" si="3"/>
        <v>0</v>
      </c>
    </row>
    <row r="66" spans="3:13" x14ac:dyDescent="0.2">
      <c r="C66" s="267" t="s">
        <v>2645</v>
      </c>
      <c r="G66" s="259"/>
      <c r="H66" s="230"/>
      <c r="I66" s="259"/>
      <c r="J66" s="230"/>
      <c r="K66" s="259"/>
      <c r="L66" s="230"/>
      <c r="M66" s="260">
        <f t="shared" si="3"/>
        <v>0</v>
      </c>
    </row>
    <row r="67" spans="3:13" x14ac:dyDescent="0.2">
      <c r="C67" s="267" t="s">
        <v>2631</v>
      </c>
      <c r="G67" s="260">
        <f>SUM(G62:G66)</f>
        <v>0</v>
      </c>
      <c r="H67" s="99"/>
      <c r="I67" s="260">
        <f>SUM(I62:I66)</f>
        <v>0</v>
      </c>
      <c r="J67" s="99"/>
      <c r="K67" s="260">
        <f>SUM(K62:K66)</f>
        <v>0</v>
      </c>
      <c r="L67" s="230"/>
      <c r="M67" s="260">
        <f>SUM(M62:M66)</f>
        <v>0</v>
      </c>
    </row>
    <row r="68" spans="3:13" x14ac:dyDescent="0.2">
      <c r="G68" s="99"/>
      <c r="H68" s="99"/>
      <c r="I68" s="99"/>
      <c r="J68" s="99"/>
      <c r="K68" s="99"/>
      <c r="L68" s="230"/>
      <c r="M68" s="99"/>
    </row>
    <row r="69" spans="3:13" x14ac:dyDescent="0.2">
      <c r="C69" s="267" t="s">
        <v>2629</v>
      </c>
      <c r="G69" s="260">
        <f>+G59+G67</f>
        <v>0</v>
      </c>
      <c r="H69" s="99"/>
      <c r="I69" s="260">
        <f>+I59+I67</f>
        <v>0</v>
      </c>
      <c r="J69" s="99"/>
      <c r="K69" s="260">
        <f>+K59+K67</f>
        <v>0</v>
      </c>
      <c r="L69" s="230"/>
      <c r="M69" s="260">
        <f>+M59+M67</f>
        <v>0</v>
      </c>
    </row>
    <row r="70" spans="3:13" x14ac:dyDescent="0.2">
      <c r="G70" s="99"/>
      <c r="H70" s="99"/>
      <c r="I70" s="99"/>
      <c r="J70" s="99"/>
      <c r="K70" s="99"/>
      <c r="L70" s="230"/>
      <c r="M70" s="99"/>
    </row>
    <row r="71" spans="3:13" ht="13.5" thickBot="1" x14ac:dyDescent="0.25">
      <c r="C71" s="267" t="s">
        <v>2639</v>
      </c>
      <c r="G71" s="261">
        <f>+G51+G69</f>
        <v>0</v>
      </c>
      <c r="H71" s="99"/>
      <c r="I71" s="261">
        <f>+I51+I69</f>
        <v>0</v>
      </c>
      <c r="J71" s="99"/>
      <c r="K71" s="261">
        <f>+K51+K69</f>
        <v>0</v>
      </c>
      <c r="L71" s="230"/>
      <c r="M71" s="261">
        <f>+M51+M69</f>
        <v>0</v>
      </c>
    </row>
    <row r="72" spans="3:13" ht="13.5" thickTop="1" x14ac:dyDescent="0.2">
      <c r="I72" s="1433" t="s">
        <v>1261</v>
      </c>
      <c r="J72" s="1433"/>
      <c r="K72" s="1433"/>
      <c r="M72" s="620">
        <f>M71-'NET POSITION-PROPRIETARY(18)'!I78</f>
        <v>0</v>
      </c>
    </row>
    <row r="73" spans="3:13" x14ac:dyDescent="0.2">
      <c r="D73" s="255" t="s">
        <v>382</v>
      </c>
      <c r="J73" s="263"/>
      <c r="K73" s="263"/>
    </row>
    <row r="74" spans="3:13" x14ac:dyDescent="0.2">
      <c r="D74" s="194" t="str">
        <f>'CHANGE NET POSITION-PROP.(19)'!C10</f>
        <v>Name</v>
      </c>
      <c r="J74" s="1435">
        <f>'CHANGE NET POSITION-PROP.(19)'!C25</f>
        <v>0</v>
      </c>
      <c r="K74" s="1435"/>
    </row>
    <row r="75" spans="3:13" x14ac:dyDescent="0.2">
      <c r="D75" s="194" t="str">
        <f>'NET POSITION-PROPRIETARY(18)'!D10</f>
        <v>Name</v>
      </c>
      <c r="J75" s="262">
        <f>'CHANGE NET POSITION-PROP.(19)'!D25</f>
        <v>0</v>
      </c>
      <c r="K75" s="262"/>
    </row>
    <row r="76" spans="3:13" x14ac:dyDescent="0.2">
      <c r="D76" s="194" t="str">
        <f>'CHANGE NET POSITION-PROP.(19)'!E10</f>
        <v>Name</v>
      </c>
      <c r="J76" s="262">
        <f>'CHANGE NET POSITION-PROP.(19)'!E25</f>
        <v>0</v>
      </c>
      <c r="K76" s="262"/>
    </row>
    <row r="77" spans="3:13" x14ac:dyDescent="0.2">
      <c r="D77" s="194" t="str">
        <f>'NET POSITION-PROPRIETARY(18)'!F10</f>
        <v>Name</v>
      </c>
      <c r="J77" s="262">
        <f>'CHANGE NET POSITION-PROP.(19)'!F25</f>
        <v>0</v>
      </c>
      <c r="K77" s="262"/>
    </row>
    <row r="78" spans="3:13" x14ac:dyDescent="0.2">
      <c r="D78" s="194" t="str">
        <f>'NET POSITION-PROPRIETARY(18)'!G10</f>
        <v>Name</v>
      </c>
      <c r="J78" s="262">
        <f>'CHANGE NET POSITION-PROP.(19)'!G25</f>
        <v>0</v>
      </c>
      <c r="K78" s="262"/>
    </row>
    <row r="79" spans="3:13" x14ac:dyDescent="0.2">
      <c r="D79" s="267" t="s">
        <v>2528</v>
      </c>
      <c r="J79" s="262">
        <f>'CHANGE NET POSITION-PROP.(19)'!H25</f>
        <v>0</v>
      </c>
      <c r="K79" s="262"/>
    </row>
    <row r="80" spans="3:13" x14ac:dyDescent="0.2">
      <c r="J80" s="263"/>
      <c r="K80" s="263"/>
    </row>
    <row r="81" spans="1:13" ht="13.5" thickBot="1" x14ac:dyDescent="0.25">
      <c r="C81" s="1434" t="s">
        <v>2527</v>
      </c>
      <c r="D81" s="1434"/>
      <c r="E81" s="1434"/>
      <c r="F81" s="1434"/>
      <c r="G81" s="1434"/>
      <c r="H81" s="1434"/>
      <c r="I81" s="1434"/>
      <c r="J81" s="265">
        <f>SUM(J74:J80)</f>
        <v>0</v>
      </c>
      <c r="K81" s="265"/>
    </row>
    <row r="82" spans="1:13" ht="13.5" thickTop="1" x14ac:dyDescent="0.2">
      <c r="I82" s="1006"/>
      <c r="J82" s="1006"/>
      <c r="K82" s="1006"/>
      <c r="M82" s="620"/>
    </row>
    <row r="83" spans="1:13" ht="15.75" x14ac:dyDescent="0.25">
      <c r="A83" s="207" t="s">
        <v>778</v>
      </c>
      <c r="B83" s="209"/>
      <c r="C83" s="209"/>
      <c r="D83" s="209"/>
      <c r="E83" s="209"/>
      <c r="F83" s="209"/>
      <c r="G83" s="209"/>
      <c r="H83" s="209"/>
      <c r="I83" s="209"/>
      <c r="J83" s="209"/>
      <c r="K83" s="209"/>
      <c r="L83" s="209"/>
      <c r="M83" s="209"/>
    </row>
  </sheetData>
  <sheetProtection formatCells="0" formatColumns="0" formatRows="0"/>
  <mergeCells count="4">
    <mergeCell ref="I45:K45"/>
    <mergeCell ref="I72:K72"/>
    <mergeCell ref="J74:K74"/>
    <mergeCell ref="C81:I81"/>
  </mergeCells>
  <printOptions horizontalCentered="1" verticalCentered="1"/>
  <pageMargins left="0.5" right="0.5" top="0.5" bottom="0.25" header="0.5" footer="0.5"/>
  <pageSetup scale="70" orientation="portrait" horizontalDpi="360" verticalDpi="360" r:id="rId1"/>
  <headerFooter alignWithMargins="0"/>
  <ignoredErrors>
    <ignoredError sqref="J74:K79 D74 D75:D78" unlockedFormula="1"/>
  </ignoredErrors>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FAF29-FE9B-4018-B4E4-01F586D8BD50}">
  <sheetPr codeName="Sheet33">
    <pageSetUpPr fitToPage="1"/>
  </sheetPr>
  <dimension ref="A1:R58"/>
  <sheetViews>
    <sheetView workbookViewId="0">
      <selection activeCell="B1" sqref="B1:F1"/>
    </sheetView>
  </sheetViews>
  <sheetFormatPr defaultColWidth="9.140625" defaultRowHeight="15" x14ac:dyDescent="0.25"/>
  <cols>
    <col min="1" max="1" width="3.5703125" style="719" customWidth="1"/>
    <col min="2" max="2" width="2.85546875" style="719" customWidth="1"/>
    <col min="3" max="3" width="66" style="748" customWidth="1"/>
    <col min="4" max="4" width="17.42578125" style="719" customWidth="1"/>
    <col min="5" max="5" width="15" style="719" customWidth="1"/>
    <col min="6" max="6" width="15.140625" style="719" customWidth="1"/>
    <col min="7" max="8" width="6.42578125" style="749" customWidth="1"/>
    <col min="9" max="9" width="6.42578125" style="719" customWidth="1"/>
    <col min="10" max="10" width="76" style="719" customWidth="1"/>
    <col min="11" max="11" width="18" style="719" bestFit="1" customWidth="1"/>
    <col min="12" max="12" width="12.140625" style="749" customWidth="1"/>
    <col min="13" max="13" width="14.5703125" style="719" customWidth="1"/>
    <col min="14" max="16384" width="9.140625" style="719"/>
  </cols>
  <sheetData>
    <row r="1" spans="1:18" ht="18" x14ac:dyDescent="0.25">
      <c r="B1" s="1365" t="str">
        <f>'COVER PAGE'!A9</f>
        <v>LOCAL GOVERNMENT NAME:</v>
      </c>
      <c r="C1" s="1365"/>
      <c r="D1" s="1365"/>
      <c r="E1" s="1365"/>
      <c r="F1" s="1365"/>
      <c r="G1" s="720"/>
      <c r="H1" s="720"/>
      <c r="I1" s="720"/>
      <c r="J1" s="720"/>
      <c r="K1" s="720"/>
      <c r="L1" s="705"/>
    </row>
    <row r="2" spans="1:18" ht="18" x14ac:dyDescent="0.25">
      <c r="B2" s="1447" t="s">
        <v>938</v>
      </c>
      <c r="C2" s="1447"/>
      <c r="D2" s="1447"/>
      <c r="E2" s="1447"/>
      <c r="F2" s="1447"/>
      <c r="G2" s="720"/>
      <c r="H2" s="720"/>
      <c r="I2" s="720"/>
      <c r="J2" s="720"/>
      <c r="K2" s="720"/>
      <c r="L2" s="705"/>
    </row>
    <row r="3" spans="1:18" ht="18" x14ac:dyDescent="0.25">
      <c r="B3" s="1366" t="str">
        <f>'COVER PAGE'!A30</f>
        <v>FISCAL YEAR ENDING JUNE 30, 2025</v>
      </c>
      <c r="C3" s="1366"/>
      <c r="D3" s="1366"/>
      <c r="E3" s="1366"/>
      <c r="F3" s="1366"/>
      <c r="G3" s="721"/>
      <c r="H3" s="721"/>
      <c r="I3" s="721"/>
      <c r="J3" s="721"/>
      <c r="K3" s="721"/>
      <c r="L3" s="706"/>
    </row>
    <row r="4" spans="1:18" ht="18" x14ac:dyDescent="0.25">
      <c r="B4" s="706"/>
      <c r="C4" s="706"/>
      <c r="D4" s="706"/>
      <c r="E4" s="706"/>
      <c r="F4" s="706"/>
      <c r="G4" s="706"/>
      <c r="H4" s="706"/>
      <c r="I4" s="706"/>
      <c r="J4" s="706"/>
      <c r="K4" s="706"/>
      <c r="L4" s="688"/>
    </row>
    <row r="5" spans="1:18" s="723" customFormat="1" x14ac:dyDescent="0.25">
      <c r="A5" s="728" t="s">
        <v>878</v>
      </c>
      <c r="B5" s="1448" t="s">
        <v>1974</v>
      </c>
      <c r="C5" s="1448"/>
      <c r="D5" s="1448"/>
      <c r="E5" s="1448"/>
      <c r="F5" s="1448"/>
      <c r="G5" s="540"/>
      <c r="H5" s="540"/>
      <c r="I5" s="540"/>
      <c r="J5" s="540"/>
      <c r="K5" s="540"/>
      <c r="L5" s="707"/>
    </row>
    <row r="6" spans="1:18" s="723" customFormat="1" ht="27.75" customHeight="1" x14ac:dyDescent="0.2">
      <c r="A6" s="722"/>
      <c r="B6" s="1449" t="s">
        <v>1975</v>
      </c>
      <c r="C6" s="1449"/>
      <c r="D6" s="1449"/>
      <c r="E6" s="1449"/>
      <c r="F6" s="1449"/>
      <c r="G6" s="538"/>
      <c r="H6" s="538"/>
      <c r="I6" s="538"/>
      <c r="J6" s="538"/>
      <c r="K6" s="538"/>
      <c r="L6" s="704"/>
    </row>
    <row r="7" spans="1:18" s="723" customFormat="1" x14ac:dyDescent="0.25">
      <c r="A7" s="722"/>
      <c r="B7" s="689" t="s">
        <v>2027</v>
      </c>
      <c r="C7" s="689"/>
      <c r="D7" s="1134" t="s">
        <v>2028</v>
      </c>
      <c r="E7" s="689"/>
      <c r="F7" s="689"/>
      <c r="G7" s="538"/>
      <c r="H7" s="538"/>
      <c r="I7" s="538"/>
      <c r="J7" s="538"/>
      <c r="K7" s="538"/>
      <c r="L7" s="704"/>
    </row>
    <row r="8" spans="1:18" s="723" customFormat="1" ht="14.25" x14ac:dyDescent="0.2">
      <c r="A8" s="722"/>
      <c r="B8" s="724" t="s">
        <v>2004</v>
      </c>
      <c r="C8" s="725"/>
      <c r="D8" s="538"/>
      <c r="E8" s="538"/>
      <c r="F8" s="538"/>
      <c r="G8" s="538"/>
      <c r="H8" s="538"/>
      <c r="I8" s="538"/>
      <c r="J8" s="538"/>
      <c r="K8" s="538"/>
      <c r="L8" s="704"/>
    </row>
    <row r="9" spans="1:18" s="723" customFormat="1" ht="30" customHeight="1" x14ac:dyDescent="0.2">
      <c r="A9" s="722"/>
      <c r="B9" s="751" t="s">
        <v>1992</v>
      </c>
      <c r="C9" s="1450" t="s">
        <v>1993</v>
      </c>
      <c r="D9" s="1451"/>
      <c r="E9" s="1451"/>
      <c r="F9" s="1451"/>
      <c r="G9" s="726"/>
      <c r="H9" s="726"/>
      <c r="L9" s="726"/>
      <c r="M9" s="727"/>
      <c r="N9" s="727"/>
      <c r="O9" s="727"/>
      <c r="P9" s="727"/>
      <c r="Q9" s="727"/>
      <c r="R9" s="727"/>
    </row>
    <row r="10" spans="1:18" s="723" customFormat="1" ht="12.75" x14ac:dyDescent="0.2">
      <c r="A10" s="722"/>
      <c r="B10" s="722"/>
      <c r="C10" s="1442"/>
      <c r="D10" s="1442"/>
      <c r="E10" s="1442"/>
      <c r="F10" s="1442"/>
      <c r="G10" s="726"/>
      <c r="H10" s="726"/>
      <c r="L10" s="726"/>
      <c r="M10" s="727"/>
      <c r="N10" s="727"/>
      <c r="O10" s="727"/>
      <c r="P10" s="727"/>
      <c r="Q10" s="727"/>
      <c r="R10" s="727"/>
    </row>
    <row r="11" spans="1:18" s="723" customFormat="1" ht="12.75" x14ac:dyDescent="0.2">
      <c r="A11" s="722"/>
      <c r="B11" s="722"/>
      <c r="C11" s="1443"/>
      <c r="D11" s="1443"/>
      <c r="E11" s="1443"/>
      <c r="F11" s="1443"/>
      <c r="G11" s="726"/>
      <c r="H11" s="726"/>
      <c r="L11" s="726"/>
      <c r="M11" s="727"/>
      <c r="N11" s="727"/>
      <c r="O11" s="727"/>
      <c r="P11" s="727"/>
      <c r="Q11" s="727"/>
      <c r="R11" s="727"/>
    </row>
    <row r="12" spans="1:18" s="723" customFormat="1" ht="9" customHeight="1" x14ac:dyDescent="0.2">
      <c r="A12" s="722"/>
      <c r="B12" s="728"/>
      <c r="C12" s="1437"/>
      <c r="D12" s="1437"/>
      <c r="E12" s="1437"/>
      <c r="F12" s="1437"/>
      <c r="G12" s="726"/>
      <c r="H12" s="726"/>
      <c r="L12" s="726"/>
    </row>
    <row r="13" spans="1:18" s="723" customFormat="1" ht="9" customHeight="1" x14ac:dyDescent="0.2">
      <c r="A13" s="722"/>
      <c r="B13" s="728"/>
      <c r="C13" s="729"/>
      <c r="D13" s="729"/>
      <c r="E13" s="729"/>
      <c r="F13" s="729"/>
      <c r="G13" s="726"/>
      <c r="H13" s="726"/>
      <c r="L13" s="726"/>
    </row>
    <row r="14" spans="1:18" s="723" customFormat="1" ht="12.75" x14ac:dyDescent="0.2">
      <c r="A14" s="722"/>
      <c r="B14" s="722" t="s">
        <v>1987</v>
      </c>
      <c r="C14" s="722" t="s">
        <v>1991</v>
      </c>
      <c r="D14" s="750"/>
      <c r="E14" s="750"/>
      <c r="F14" s="750"/>
      <c r="G14" s="726"/>
      <c r="H14" s="726"/>
      <c r="L14" s="726"/>
    </row>
    <row r="15" spans="1:18" s="723" customFormat="1" ht="12.75" x14ac:dyDescent="0.2">
      <c r="A15" s="722"/>
      <c r="B15" s="722"/>
      <c r="C15" s="1442"/>
      <c r="D15" s="1442"/>
      <c r="E15" s="1442"/>
      <c r="F15" s="1442"/>
      <c r="G15" s="726"/>
      <c r="H15" s="726"/>
      <c r="L15" s="726"/>
    </row>
    <row r="16" spans="1:18" s="723" customFormat="1" ht="12.75" x14ac:dyDescent="0.2">
      <c r="A16" s="722"/>
      <c r="B16" s="722"/>
      <c r="C16" s="1443"/>
      <c r="D16" s="1443"/>
      <c r="E16" s="1443"/>
      <c r="F16" s="1443"/>
      <c r="G16" s="726"/>
      <c r="H16" s="726"/>
      <c r="L16" s="726"/>
    </row>
    <row r="17" spans="1:12" s="723" customFormat="1" ht="9" customHeight="1" x14ac:dyDescent="0.2">
      <c r="A17" s="722"/>
      <c r="B17" s="722"/>
      <c r="C17" s="722"/>
      <c r="D17" s="722"/>
      <c r="E17" s="722"/>
      <c r="F17" s="722"/>
      <c r="G17" s="726"/>
      <c r="H17" s="726"/>
      <c r="L17" s="726"/>
    </row>
    <row r="18" spans="1:12" s="723" customFormat="1" ht="12.75" x14ac:dyDescent="0.2">
      <c r="A18" s="722"/>
      <c r="B18" s="722" t="s">
        <v>1988</v>
      </c>
      <c r="C18" s="722" t="s">
        <v>1994</v>
      </c>
      <c r="D18" s="722"/>
      <c r="E18" s="722"/>
      <c r="F18" s="722"/>
      <c r="G18" s="726"/>
      <c r="H18" s="726"/>
      <c r="L18" s="726"/>
    </row>
    <row r="19" spans="1:12" s="723" customFormat="1" ht="9" customHeight="1" x14ac:dyDescent="0.2">
      <c r="A19" s="722"/>
      <c r="B19" s="722"/>
      <c r="C19" s="722"/>
      <c r="D19" s="722"/>
      <c r="E19" s="722"/>
      <c r="F19" s="722"/>
      <c r="G19" s="726"/>
      <c r="H19" s="726"/>
      <c r="L19" s="726"/>
    </row>
    <row r="20" spans="1:12" s="723" customFormat="1" ht="34.5" customHeight="1" x14ac:dyDescent="0.2">
      <c r="A20" s="722"/>
      <c r="B20" s="752" t="s">
        <v>1989</v>
      </c>
      <c r="C20" s="1444" t="s">
        <v>1995</v>
      </c>
      <c r="D20" s="1444"/>
      <c r="E20" s="1444"/>
      <c r="F20" s="1444"/>
      <c r="G20" s="730"/>
      <c r="H20" s="730"/>
      <c r="J20" s="727"/>
      <c r="K20" s="727"/>
      <c r="L20" s="730"/>
    </row>
    <row r="21" spans="1:12" s="723" customFormat="1" ht="12.75" x14ac:dyDescent="0.2">
      <c r="A21" s="722"/>
      <c r="B21" s="722"/>
      <c r="C21" s="1442"/>
      <c r="D21" s="1442"/>
      <c r="E21" s="1442"/>
      <c r="F21" s="1442"/>
      <c r="G21" s="730"/>
      <c r="H21" s="730"/>
      <c r="J21" s="727"/>
      <c r="K21" s="727"/>
      <c r="L21" s="730"/>
    </row>
    <row r="22" spans="1:12" s="723" customFormat="1" ht="12.75" x14ac:dyDescent="0.2">
      <c r="A22" s="722"/>
      <c r="B22" s="722"/>
      <c r="C22" s="1443"/>
      <c r="D22" s="1443"/>
      <c r="E22" s="1443"/>
      <c r="F22" s="1443"/>
      <c r="G22" s="726"/>
      <c r="H22" s="726"/>
      <c r="L22" s="726"/>
    </row>
    <row r="23" spans="1:12" s="723" customFormat="1" ht="9" customHeight="1" x14ac:dyDescent="0.2">
      <c r="A23" s="722"/>
      <c r="B23" s="722"/>
      <c r="C23" s="722"/>
      <c r="D23" s="722"/>
      <c r="E23" s="722"/>
      <c r="F23" s="722"/>
      <c r="G23" s="726"/>
      <c r="H23" s="726"/>
      <c r="L23" s="726"/>
    </row>
    <row r="24" spans="1:12" s="723" customFormat="1" ht="17.25" customHeight="1" x14ac:dyDescent="0.2">
      <c r="A24" s="722"/>
      <c r="B24" s="722" t="s">
        <v>1990</v>
      </c>
      <c r="C24" s="1444" t="s">
        <v>1996</v>
      </c>
      <c r="D24" s="1444"/>
      <c r="E24" s="1444"/>
      <c r="F24" s="1444"/>
      <c r="G24" s="726"/>
      <c r="H24" s="726"/>
      <c r="L24" s="726"/>
    </row>
    <row r="25" spans="1:12" s="723" customFormat="1" ht="12.75" x14ac:dyDescent="0.2">
      <c r="A25" s="722"/>
      <c r="B25" s="722"/>
      <c r="C25" s="1442"/>
      <c r="D25" s="1442"/>
      <c r="E25" s="1442"/>
      <c r="F25" s="1442"/>
      <c r="G25" s="726"/>
      <c r="H25" s="726"/>
      <c r="L25" s="726"/>
    </row>
    <row r="26" spans="1:12" s="723" customFormat="1" ht="12.75" x14ac:dyDescent="0.2">
      <c r="A26" s="722"/>
      <c r="B26" s="722"/>
      <c r="C26" s="1443"/>
      <c r="D26" s="1443"/>
      <c r="E26" s="1443"/>
      <c r="F26" s="1443"/>
      <c r="G26" s="726"/>
      <c r="H26" s="726"/>
      <c r="L26" s="726"/>
    </row>
    <row r="27" spans="1:12" s="723" customFormat="1" ht="12.75" x14ac:dyDescent="0.2">
      <c r="A27" s="722"/>
      <c r="B27" s="722"/>
      <c r="C27" s="1443"/>
      <c r="D27" s="1443"/>
      <c r="E27" s="1443"/>
      <c r="F27" s="1443"/>
      <c r="G27" s="726"/>
      <c r="H27" s="726"/>
      <c r="L27" s="726"/>
    </row>
    <row r="28" spans="1:12" s="723" customFormat="1" ht="9" customHeight="1" x14ac:dyDescent="0.2">
      <c r="A28" s="722"/>
      <c r="B28" s="722"/>
      <c r="C28" s="722"/>
      <c r="D28" s="722"/>
      <c r="E28" s="722"/>
      <c r="F28" s="722"/>
      <c r="G28" s="726"/>
      <c r="H28" s="726"/>
      <c r="L28" s="726"/>
    </row>
    <row r="29" spans="1:12" s="723" customFormat="1" ht="35.25" customHeight="1" x14ac:dyDescent="0.2">
      <c r="A29" s="722"/>
      <c r="B29" s="754" t="s">
        <v>2003</v>
      </c>
      <c r="C29" s="1444" t="s">
        <v>1976</v>
      </c>
      <c r="D29" s="1444"/>
      <c r="E29" s="1444"/>
      <c r="F29" s="1444"/>
      <c r="G29" s="726"/>
      <c r="H29" s="726"/>
      <c r="L29" s="726"/>
    </row>
    <row r="30" spans="1:12" s="723" customFormat="1" ht="12.75" x14ac:dyDescent="0.2">
      <c r="A30" s="722"/>
      <c r="B30" s="722"/>
      <c r="C30" s="1442"/>
      <c r="D30" s="1442"/>
      <c r="E30" s="1442"/>
      <c r="F30" s="1442"/>
      <c r="G30" s="726"/>
      <c r="H30" s="726"/>
      <c r="L30" s="726"/>
    </row>
    <row r="31" spans="1:12" s="723" customFormat="1" ht="12.75" x14ac:dyDescent="0.2">
      <c r="A31" s="722"/>
      <c r="B31" s="722"/>
      <c r="C31" s="1443"/>
      <c r="D31" s="1443"/>
      <c r="E31" s="1443"/>
      <c r="F31" s="1443"/>
      <c r="G31" s="726"/>
      <c r="H31" s="726"/>
      <c r="L31" s="726"/>
    </row>
    <row r="32" spans="1:12" s="723" customFormat="1" ht="12.75" x14ac:dyDescent="0.2">
      <c r="A32" s="722"/>
      <c r="B32" s="722"/>
      <c r="C32" s="729"/>
      <c r="D32" s="729"/>
      <c r="E32" s="729"/>
      <c r="F32" s="729"/>
      <c r="G32" s="726"/>
      <c r="H32" s="726"/>
      <c r="L32" s="726"/>
    </row>
    <row r="33" spans="1:18" s="723" customFormat="1" ht="12.75" x14ac:dyDescent="0.2">
      <c r="A33" s="722"/>
      <c r="B33" s="755" t="s">
        <v>2005</v>
      </c>
      <c r="C33" s="729"/>
      <c r="D33" s="722"/>
      <c r="E33" s="722"/>
      <c r="F33" s="722"/>
      <c r="G33" s="726"/>
      <c r="H33" s="726"/>
      <c r="L33" s="726"/>
    </row>
    <row r="34" spans="1:18" s="723" customFormat="1" ht="14.25" x14ac:dyDescent="0.2">
      <c r="A34" s="722"/>
      <c r="B34" s="724" t="s">
        <v>1977</v>
      </c>
      <c r="C34" s="731"/>
      <c r="D34" s="722"/>
      <c r="E34" s="722"/>
      <c r="F34" s="722"/>
      <c r="G34" s="726"/>
      <c r="H34" s="726"/>
      <c r="L34" s="726"/>
    </row>
    <row r="35" spans="1:18" s="723" customFormat="1" ht="12.75" x14ac:dyDescent="0.2">
      <c r="A35" s="722"/>
      <c r="B35" s="722" t="s">
        <v>1992</v>
      </c>
      <c r="C35" s="1446" t="s">
        <v>1997</v>
      </c>
      <c r="D35" s="1446"/>
      <c r="E35" s="1446"/>
      <c r="F35" s="1446"/>
      <c r="G35" s="726"/>
      <c r="H35" s="726"/>
      <c r="L35" s="726"/>
    </row>
    <row r="36" spans="1:18" s="723" customFormat="1" ht="12.75" x14ac:dyDescent="0.2">
      <c r="A36" s="722"/>
      <c r="B36" s="722"/>
      <c r="C36" s="1445"/>
      <c r="D36" s="1445"/>
      <c r="E36" s="1445"/>
      <c r="F36" s="1445"/>
      <c r="G36" s="726"/>
      <c r="H36" s="726"/>
      <c r="L36" s="726"/>
    </row>
    <row r="37" spans="1:18" s="723" customFormat="1" ht="12.75" x14ac:dyDescent="0.2">
      <c r="A37" s="722"/>
      <c r="B37" s="722"/>
      <c r="C37" s="1439"/>
      <c r="D37" s="1439"/>
      <c r="E37" s="1439"/>
      <c r="F37" s="1439"/>
      <c r="G37" s="726"/>
      <c r="H37" s="726"/>
      <c r="L37" s="726"/>
    </row>
    <row r="38" spans="1:18" s="723" customFormat="1" ht="16.5" customHeight="1" x14ac:dyDescent="0.2">
      <c r="A38" s="722"/>
      <c r="B38" s="722"/>
      <c r="C38" s="1437"/>
      <c r="D38" s="1437"/>
      <c r="E38" s="1437"/>
      <c r="F38" s="1437"/>
      <c r="G38" s="726"/>
      <c r="H38" s="726"/>
      <c r="L38" s="726"/>
    </row>
    <row r="39" spans="1:18" s="723" customFormat="1" ht="12.75" x14ac:dyDescent="0.2">
      <c r="A39" s="722"/>
      <c r="B39" s="722" t="s">
        <v>1987</v>
      </c>
      <c r="C39" s="1438" t="s">
        <v>2000</v>
      </c>
      <c r="D39" s="1439"/>
      <c r="E39" s="1439"/>
      <c r="F39" s="1440"/>
      <c r="G39" s="726"/>
      <c r="H39" s="726"/>
      <c r="L39" s="726"/>
    </row>
    <row r="40" spans="1:18" s="723" customFormat="1" ht="12.75" x14ac:dyDescent="0.2">
      <c r="A40" s="722"/>
      <c r="B40" s="722"/>
      <c r="C40" s="732"/>
      <c r="D40" s="733" t="s">
        <v>1978</v>
      </c>
      <c r="E40" s="733" t="s">
        <v>1979</v>
      </c>
      <c r="F40" s="734" t="s">
        <v>1980</v>
      </c>
      <c r="G40" s="726"/>
      <c r="H40" s="726"/>
      <c r="L40" s="726"/>
    </row>
    <row r="41" spans="1:18" s="723" customFormat="1" ht="25.5" x14ac:dyDescent="0.2">
      <c r="A41" s="722"/>
      <c r="B41" s="722"/>
      <c r="C41" s="732"/>
      <c r="D41" s="735" t="s">
        <v>1981</v>
      </c>
      <c r="E41" s="735" t="s">
        <v>1982</v>
      </c>
      <c r="F41" s="736" t="s">
        <v>1983</v>
      </c>
      <c r="G41" s="726"/>
      <c r="H41" s="726"/>
      <c r="L41" s="726"/>
    </row>
    <row r="42" spans="1:18" s="723" customFormat="1" ht="12.75" customHeight="1" x14ac:dyDescent="0.2">
      <c r="A42" s="722"/>
      <c r="B42" s="722"/>
      <c r="C42" s="737" t="s">
        <v>1998</v>
      </c>
      <c r="D42" s="738"/>
      <c r="E42" s="739"/>
      <c r="F42" s="740"/>
      <c r="G42" s="726"/>
      <c r="H42" s="726"/>
      <c r="L42" s="726"/>
    </row>
    <row r="43" spans="1:18" s="723" customFormat="1" ht="12.75" customHeight="1" x14ac:dyDescent="0.2">
      <c r="A43" s="722"/>
      <c r="B43" s="722"/>
      <c r="C43" s="737" t="s">
        <v>1999</v>
      </c>
      <c r="D43" s="738"/>
      <c r="E43" s="739"/>
      <c r="F43" s="740"/>
      <c r="G43" s="726"/>
      <c r="H43" s="726"/>
      <c r="L43" s="726"/>
    </row>
    <row r="44" spans="1:18" s="723" customFormat="1" ht="12.75" customHeight="1" x14ac:dyDescent="0.2">
      <c r="A44" s="722"/>
      <c r="B44" s="722"/>
      <c r="C44" s="737" t="s">
        <v>1984</v>
      </c>
      <c r="D44" s="738"/>
      <c r="E44" s="739"/>
      <c r="F44" s="741"/>
      <c r="G44" s="726"/>
      <c r="H44" s="726"/>
      <c r="L44" s="726"/>
    </row>
    <row r="45" spans="1:18" s="723" customFormat="1" ht="12.75" customHeight="1" x14ac:dyDescent="0.2">
      <c r="A45" s="722"/>
      <c r="B45" s="722"/>
      <c r="C45" s="737" t="s">
        <v>1985</v>
      </c>
      <c r="D45" s="742"/>
      <c r="E45" s="743" t="e">
        <f>D45/D46</f>
        <v>#DIV/0!</v>
      </c>
      <c r="F45" s="741"/>
      <c r="G45" s="726"/>
      <c r="H45" s="726"/>
      <c r="L45" s="726"/>
    </row>
    <row r="46" spans="1:18" s="723" customFormat="1" ht="12.75" customHeight="1" x14ac:dyDescent="0.2">
      <c r="A46" s="722"/>
      <c r="B46" s="722"/>
      <c r="C46" s="744" t="s">
        <v>1986</v>
      </c>
      <c r="D46" s="742">
        <f>SUM(D42:D45)</f>
        <v>0</v>
      </c>
      <c r="E46" s="745"/>
      <c r="F46" s="746"/>
      <c r="G46" s="726"/>
      <c r="H46" s="726"/>
      <c r="L46" s="726"/>
    </row>
    <row r="47" spans="1:18" s="723" customFormat="1" ht="9" customHeight="1" x14ac:dyDescent="0.2">
      <c r="A47" s="722"/>
      <c r="B47" s="722"/>
      <c r="C47" s="747"/>
      <c r="D47" s="722"/>
      <c r="E47" s="722"/>
      <c r="F47" s="722"/>
      <c r="G47" s="726"/>
      <c r="H47" s="726"/>
      <c r="L47" s="726"/>
    </row>
    <row r="48" spans="1:18" s="726" customFormat="1" ht="30" customHeight="1" x14ac:dyDescent="0.2">
      <c r="A48" s="729"/>
      <c r="B48" s="753" t="s">
        <v>1988</v>
      </c>
      <c r="C48" s="1441" t="s">
        <v>2001</v>
      </c>
      <c r="D48" s="1441"/>
      <c r="E48" s="1441"/>
      <c r="F48" s="1441"/>
      <c r="I48" s="723"/>
      <c r="J48" s="723"/>
      <c r="K48" s="723"/>
      <c r="M48" s="723"/>
      <c r="N48" s="723"/>
      <c r="O48" s="723"/>
      <c r="P48" s="723"/>
      <c r="Q48" s="723"/>
      <c r="R48" s="723"/>
    </row>
    <row r="49" spans="1:18" s="726" customFormat="1" ht="12.75" x14ac:dyDescent="0.2">
      <c r="A49" s="729"/>
      <c r="B49" s="722"/>
      <c r="C49" s="1442"/>
      <c r="D49" s="1442"/>
      <c r="E49" s="1442"/>
      <c r="F49" s="1442"/>
      <c r="I49" s="723"/>
      <c r="J49" s="723"/>
      <c r="K49" s="723"/>
      <c r="M49" s="723"/>
      <c r="N49" s="723"/>
      <c r="O49" s="723"/>
      <c r="P49" s="723"/>
      <c r="Q49" s="723"/>
      <c r="R49" s="723"/>
    </row>
    <row r="50" spans="1:18" s="726" customFormat="1" ht="12.75" x14ac:dyDescent="0.2">
      <c r="A50" s="729"/>
      <c r="B50" s="722"/>
      <c r="C50" s="1443"/>
      <c r="D50" s="1443"/>
      <c r="E50" s="1443"/>
      <c r="F50" s="1443"/>
      <c r="I50" s="723"/>
      <c r="J50" s="723"/>
      <c r="K50" s="723"/>
      <c r="M50" s="723"/>
      <c r="N50" s="723"/>
      <c r="O50" s="723"/>
      <c r="P50" s="723"/>
      <c r="Q50" s="723"/>
      <c r="R50" s="723"/>
    </row>
    <row r="51" spans="1:18" s="726" customFormat="1" ht="12.75" x14ac:dyDescent="0.2">
      <c r="A51" s="729"/>
      <c r="B51" s="722"/>
      <c r="C51" s="1443"/>
      <c r="D51" s="1443"/>
      <c r="E51" s="1443"/>
      <c r="F51" s="1443"/>
      <c r="I51" s="723"/>
      <c r="J51" s="723"/>
      <c r="K51" s="723"/>
      <c r="M51" s="723"/>
      <c r="N51" s="723"/>
      <c r="O51" s="723"/>
      <c r="P51" s="723"/>
      <c r="Q51" s="723"/>
      <c r="R51" s="723"/>
    </row>
    <row r="52" spans="1:18" s="726" customFormat="1" ht="12.75" x14ac:dyDescent="0.2">
      <c r="A52" s="729"/>
      <c r="B52" s="722"/>
      <c r="C52" s="1437"/>
      <c r="D52" s="1437"/>
      <c r="E52" s="1437"/>
      <c r="F52" s="1437"/>
      <c r="I52" s="723"/>
      <c r="J52" s="723"/>
      <c r="K52" s="723"/>
      <c r="M52" s="723"/>
      <c r="N52" s="723"/>
      <c r="O52" s="723"/>
      <c r="P52" s="723"/>
      <c r="Q52" s="723"/>
      <c r="R52" s="723"/>
    </row>
    <row r="53" spans="1:18" s="726" customFormat="1" ht="30.75" customHeight="1" x14ac:dyDescent="0.2">
      <c r="A53" s="729"/>
      <c r="B53" s="752" t="s">
        <v>1989</v>
      </c>
      <c r="C53" s="1444" t="s">
        <v>2006</v>
      </c>
      <c r="D53" s="1444"/>
      <c r="E53" s="1444"/>
      <c r="F53" s="1444"/>
      <c r="I53" s="723"/>
      <c r="J53" s="723"/>
      <c r="K53" s="723"/>
      <c r="M53" s="723"/>
      <c r="N53" s="723"/>
      <c r="O53" s="723"/>
      <c r="P53" s="723"/>
      <c r="Q53" s="723"/>
      <c r="R53" s="723"/>
    </row>
    <row r="54" spans="1:18" s="726" customFormat="1" ht="12.75" x14ac:dyDescent="0.2">
      <c r="A54" s="729"/>
      <c r="B54" s="722"/>
      <c r="C54" s="1442"/>
      <c r="D54" s="1442"/>
      <c r="E54" s="1442"/>
      <c r="F54" s="1442"/>
      <c r="I54" s="723"/>
      <c r="J54" s="723"/>
      <c r="K54" s="723"/>
      <c r="M54" s="723"/>
      <c r="N54" s="723"/>
      <c r="O54" s="723"/>
      <c r="P54" s="723"/>
      <c r="Q54" s="723"/>
      <c r="R54" s="723"/>
    </row>
    <row r="55" spans="1:18" s="726" customFormat="1" ht="12.75" x14ac:dyDescent="0.2">
      <c r="A55" s="729"/>
      <c r="B55" s="722"/>
      <c r="C55" s="1443"/>
      <c r="D55" s="1443"/>
      <c r="E55" s="1443"/>
      <c r="F55" s="1443"/>
      <c r="I55" s="723"/>
      <c r="J55" s="723"/>
      <c r="K55" s="723"/>
      <c r="M55" s="723"/>
      <c r="N55" s="723"/>
      <c r="O55" s="723"/>
      <c r="P55" s="723"/>
      <c r="Q55" s="723"/>
      <c r="R55" s="723"/>
    </row>
    <row r="56" spans="1:18" s="726" customFormat="1" ht="12.75" x14ac:dyDescent="0.2">
      <c r="A56" s="729"/>
      <c r="B56" s="722"/>
      <c r="C56" s="1443"/>
      <c r="D56" s="1443"/>
      <c r="E56" s="1443"/>
      <c r="F56" s="1443"/>
      <c r="I56" s="723"/>
      <c r="J56" s="723"/>
      <c r="K56" s="723"/>
      <c r="M56" s="723"/>
      <c r="N56" s="723"/>
      <c r="O56" s="723"/>
      <c r="P56" s="723"/>
      <c r="Q56" s="723"/>
      <c r="R56" s="723"/>
    </row>
    <row r="57" spans="1:18" s="726" customFormat="1" ht="12.75" x14ac:dyDescent="0.2">
      <c r="A57" s="729"/>
      <c r="B57" s="722"/>
      <c r="C57" s="1437"/>
      <c r="D57" s="1437"/>
      <c r="E57" s="1437"/>
      <c r="F57" s="1437"/>
      <c r="I57" s="723"/>
      <c r="J57" s="723"/>
      <c r="K57" s="723"/>
      <c r="M57" s="723"/>
      <c r="N57" s="723"/>
      <c r="O57" s="723"/>
      <c r="P57" s="723"/>
      <c r="Q57" s="723"/>
      <c r="R57" s="723"/>
    </row>
    <row r="58" spans="1:18" s="723" customFormat="1" ht="12.75" x14ac:dyDescent="0.2">
      <c r="A58" s="722"/>
      <c r="B58" s="722"/>
      <c r="C58" s="1436" t="s">
        <v>2002</v>
      </c>
      <c r="D58" s="1437"/>
      <c r="E58" s="1437"/>
      <c r="F58" s="1437"/>
      <c r="G58" s="726"/>
      <c r="H58" s="726"/>
      <c r="L58" s="726"/>
    </row>
  </sheetData>
  <mergeCells count="37">
    <mergeCell ref="C16:F16"/>
    <mergeCell ref="B1:F1"/>
    <mergeCell ref="B2:F2"/>
    <mergeCell ref="B3:F3"/>
    <mergeCell ref="B5:F5"/>
    <mergeCell ref="B6:F6"/>
    <mergeCell ref="C9:F9"/>
    <mergeCell ref="C10:F10"/>
    <mergeCell ref="C11:F11"/>
    <mergeCell ref="C12:F12"/>
    <mergeCell ref="C15:F15"/>
    <mergeCell ref="C38:F38"/>
    <mergeCell ref="C36:F36"/>
    <mergeCell ref="C37:F37"/>
    <mergeCell ref="C20:F20"/>
    <mergeCell ref="C21:F21"/>
    <mergeCell ref="C22:F22"/>
    <mergeCell ref="C24:F24"/>
    <mergeCell ref="C25:F25"/>
    <mergeCell ref="C26:F26"/>
    <mergeCell ref="C27:F27"/>
    <mergeCell ref="C29:F29"/>
    <mergeCell ref="C30:F30"/>
    <mergeCell ref="C31:F31"/>
    <mergeCell ref="C35:F35"/>
    <mergeCell ref="C58:F58"/>
    <mergeCell ref="C39:F39"/>
    <mergeCell ref="C48:F48"/>
    <mergeCell ref="C49:F49"/>
    <mergeCell ref="C50:F50"/>
    <mergeCell ref="C51:F51"/>
    <mergeCell ref="C52:F52"/>
    <mergeCell ref="C53:F53"/>
    <mergeCell ref="C54:F54"/>
    <mergeCell ref="C55:F55"/>
    <mergeCell ref="C56:F56"/>
    <mergeCell ref="C57:F57"/>
  </mergeCells>
  <hyperlinks>
    <hyperlink ref="D7" r:id="rId1" xr:uid="{E5E17137-8395-4E41-973E-2B091D615F2D}"/>
  </hyperlinks>
  <pageMargins left="0.7" right="0.7" top="0.75" bottom="0.75" header="0.3" footer="0.3"/>
  <pageSetup scale="76" orientation="portrait" horizontalDpi="1200" verticalDpi="1200"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9">
    <pageSetUpPr fitToPage="1"/>
  </sheetPr>
  <dimension ref="A1:P51"/>
  <sheetViews>
    <sheetView zoomScaleNormal="100" workbookViewId="0">
      <selection activeCell="F5" sqref="F5"/>
    </sheetView>
  </sheetViews>
  <sheetFormatPr defaultColWidth="8.85546875" defaultRowHeight="12.75" x14ac:dyDescent="0.2"/>
  <cols>
    <col min="1" max="2" width="3.7109375" style="194" customWidth="1"/>
    <col min="3" max="5" width="8.85546875" style="194"/>
    <col min="6" max="6" width="12.85546875" style="194" customWidth="1"/>
    <col min="7" max="7" width="3.5703125" style="194" customWidth="1"/>
    <col min="8" max="8" width="13.7109375" style="194" customWidth="1"/>
    <col min="9" max="9" width="4.7109375" style="194" customWidth="1"/>
    <col min="10" max="10" width="13.42578125" style="194" customWidth="1"/>
    <col min="11" max="11" width="6.85546875" style="194" customWidth="1"/>
    <col min="12" max="12" width="15.7109375" style="194" customWidth="1"/>
    <col min="13" max="16384" width="8.85546875" style="194"/>
  </cols>
  <sheetData>
    <row r="1" spans="1:15" ht="18" x14ac:dyDescent="0.25">
      <c r="A1" s="1374" t="str">
        <f>'COVER PAGE'!A9</f>
        <v>LOCAL GOVERNMENT NAME:</v>
      </c>
      <c r="B1" s="1236"/>
      <c r="C1" s="1236"/>
      <c r="D1" s="1236"/>
      <c r="E1" s="1236"/>
      <c r="F1" s="1236"/>
      <c r="G1" s="1236"/>
      <c r="H1" s="1236"/>
      <c r="I1" s="1236"/>
      <c r="J1" s="1236"/>
      <c r="K1" s="1236"/>
      <c r="L1" s="1236"/>
      <c r="M1" s="1236"/>
      <c r="N1" s="209"/>
      <c r="O1" s="209"/>
    </row>
    <row r="2" spans="1:15" ht="18" x14ac:dyDescent="0.25">
      <c r="A2" s="1471" t="s">
        <v>938</v>
      </c>
      <c r="B2" s="1472"/>
      <c r="C2" s="1472"/>
      <c r="D2" s="1472"/>
      <c r="E2" s="1472"/>
      <c r="F2" s="1472"/>
      <c r="G2" s="1472"/>
      <c r="H2" s="1472"/>
      <c r="I2" s="1472"/>
      <c r="J2" s="1472"/>
      <c r="K2" s="1472"/>
      <c r="L2" s="1472"/>
      <c r="M2" s="1472"/>
      <c r="N2" s="209"/>
      <c r="O2" s="209"/>
    </row>
    <row r="3" spans="1:15" ht="18" x14ac:dyDescent="0.25">
      <c r="A3" s="1375" t="str">
        <f>'COVER PAGE'!A30</f>
        <v>FISCAL YEAR ENDING JUNE 30, 2025</v>
      </c>
      <c r="B3" s="1236"/>
      <c r="C3" s="1236"/>
      <c r="D3" s="1236"/>
      <c r="E3" s="1236"/>
      <c r="F3" s="1236"/>
      <c r="G3" s="1236"/>
      <c r="H3" s="1236"/>
      <c r="I3" s="1236"/>
      <c r="J3" s="1236"/>
      <c r="K3" s="1236"/>
      <c r="L3" s="1236"/>
      <c r="M3" s="1236"/>
      <c r="N3" s="209"/>
      <c r="O3" s="209"/>
    </row>
    <row r="5" spans="1:15" x14ac:dyDescent="0.2">
      <c r="A5" s="252" t="s">
        <v>58</v>
      </c>
      <c r="C5" s="253" t="s">
        <v>546</v>
      </c>
    </row>
    <row r="7" spans="1:15" x14ac:dyDescent="0.2">
      <c r="B7" s="254" t="s">
        <v>299</v>
      </c>
      <c r="C7" s="253" t="s">
        <v>687</v>
      </c>
    </row>
    <row r="8" spans="1:15" ht="26.25" customHeight="1" x14ac:dyDescent="0.2">
      <c r="C8" s="1459" t="s">
        <v>2667</v>
      </c>
      <c r="D8" s="1459"/>
      <c r="E8" s="1459"/>
      <c r="F8" s="1459"/>
      <c r="G8" s="1459"/>
      <c r="H8" s="1459"/>
      <c r="I8" s="1459"/>
      <c r="J8" s="1459"/>
      <c r="K8" s="1459"/>
      <c r="L8" s="1459"/>
      <c r="M8" s="1459"/>
    </row>
    <row r="10" spans="1:15" ht="40.5" customHeight="1" x14ac:dyDescent="0.2">
      <c r="C10" s="1088" t="s">
        <v>688</v>
      </c>
      <c r="D10" s="1089"/>
      <c r="E10" s="1468" t="s">
        <v>689</v>
      </c>
      <c r="F10" s="1469"/>
      <c r="G10" s="1470"/>
      <c r="H10" s="1088" t="s">
        <v>673</v>
      </c>
      <c r="I10" s="1089"/>
      <c r="J10" s="1089"/>
      <c r="K10" s="1088" t="s">
        <v>2666</v>
      </c>
      <c r="L10" s="1089"/>
      <c r="M10" s="1090"/>
    </row>
    <row r="11" spans="1:15" x14ac:dyDescent="0.2">
      <c r="C11" s="1473"/>
      <c r="D11" s="1474"/>
      <c r="E11" s="1473"/>
      <c r="F11" s="1475"/>
      <c r="G11" s="1474"/>
      <c r="H11" s="1473"/>
      <c r="I11" s="1475"/>
      <c r="J11" s="1474"/>
      <c r="K11" s="1476"/>
      <c r="L11" s="1477"/>
      <c r="M11" s="1478"/>
    </row>
    <row r="12" spans="1:15" x14ac:dyDescent="0.2">
      <c r="C12" s="1462"/>
      <c r="D12" s="1464"/>
      <c r="E12" s="1462"/>
      <c r="F12" s="1463"/>
      <c r="G12" s="1464"/>
      <c r="H12" s="1462"/>
      <c r="I12" s="1463"/>
      <c r="J12" s="1464"/>
      <c r="K12" s="1465"/>
      <c r="L12" s="1466"/>
      <c r="M12" s="1467"/>
    </row>
    <row r="13" spans="1:15" x14ac:dyDescent="0.2">
      <c r="C13" s="1462"/>
      <c r="D13" s="1464"/>
      <c r="E13" s="1462"/>
      <c r="F13" s="1463"/>
      <c r="G13" s="1464"/>
      <c r="H13" s="1462"/>
      <c r="I13" s="1463"/>
      <c r="J13" s="1464"/>
      <c r="K13" s="1465"/>
      <c r="L13" s="1466"/>
      <c r="M13" s="1467"/>
    </row>
    <row r="14" spans="1:15" x14ac:dyDescent="0.2">
      <c r="C14" s="1462"/>
      <c r="D14" s="1464"/>
      <c r="E14" s="1462"/>
      <c r="F14" s="1463"/>
      <c r="G14" s="1464"/>
      <c r="H14" s="1462"/>
      <c r="I14" s="1463"/>
      <c r="J14" s="1464"/>
      <c r="K14" s="1465"/>
      <c r="L14" s="1466"/>
      <c r="M14" s="1467"/>
    </row>
    <row r="15" spans="1:15" x14ac:dyDescent="0.2">
      <c r="C15" s="1462"/>
      <c r="D15" s="1464"/>
      <c r="E15" s="1462"/>
      <c r="F15" s="1463"/>
      <c r="G15" s="1464"/>
      <c r="H15" s="1462"/>
      <c r="I15" s="1463"/>
      <c r="J15" s="1464"/>
      <c r="K15" s="1465"/>
      <c r="L15" s="1466"/>
      <c r="M15" s="1467"/>
    </row>
    <row r="16" spans="1:15" x14ac:dyDescent="0.2">
      <c r="C16" s="1462"/>
      <c r="D16" s="1464"/>
      <c r="E16" s="1462"/>
      <c r="F16" s="1463"/>
      <c r="G16" s="1464"/>
      <c r="H16" s="1462"/>
      <c r="I16" s="1463"/>
      <c r="J16" s="1464"/>
      <c r="K16" s="1465"/>
      <c r="L16" s="1466"/>
      <c r="M16" s="1467"/>
    </row>
    <row r="17" spans="1:16" x14ac:dyDescent="0.2">
      <c r="C17" s="193"/>
      <c r="D17" s="193"/>
      <c r="E17" s="256"/>
      <c r="F17" s="1091"/>
      <c r="G17" s="256"/>
      <c r="H17" s="1092"/>
      <c r="I17" s="256"/>
      <c r="J17" s="1236"/>
      <c r="K17" s="1236"/>
      <c r="L17" s="2"/>
      <c r="M17" s="2"/>
    </row>
    <row r="18" spans="1:16" x14ac:dyDescent="0.2">
      <c r="C18" s="1458" t="s">
        <v>2662</v>
      </c>
      <c r="D18" s="1458"/>
      <c r="E18" s="1458"/>
      <c r="F18" s="1458"/>
      <c r="G18" s="1458"/>
      <c r="H18" s="1458"/>
      <c r="I18" s="1458"/>
      <c r="J18" s="1458"/>
      <c r="K18" s="1458"/>
      <c r="L18" s="1458"/>
      <c r="M18" s="1458"/>
    </row>
    <row r="19" spans="1:16" ht="55.5" customHeight="1" x14ac:dyDescent="0.2">
      <c r="C19" s="1459" t="s">
        <v>2665</v>
      </c>
      <c r="D19" s="1458"/>
      <c r="E19" s="1458"/>
      <c r="F19" s="1458"/>
      <c r="G19" s="1458"/>
      <c r="H19" s="1458"/>
      <c r="I19" s="1458"/>
      <c r="J19" s="1458"/>
      <c r="K19" s="1458"/>
      <c r="L19" s="1458"/>
      <c r="M19" s="1458"/>
    </row>
    <row r="20" spans="1:16" ht="9.75" customHeight="1" x14ac:dyDescent="0.2">
      <c r="C20" s="193"/>
      <c r="D20" s="193"/>
      <c r="E20" s="256"/>
      <c r="F20" s="1091"/>
      <c r="G20" s="256"/>
      <c r="H20" s="1092"/>
      <c r="I20" s="256"/>
      <c r="J20" s="30"/>
      <c r="K20" s="30"/>
      <c r="L20" s="2"/>
      <c r="M20" s="2"/>
    </row>
    <row r="21" spans="1:16" ht="39" customHeight="1" x14ac:dyDescent="0.2">
      <c r="C21" s="1459" t="s">
        <v>2663</v>
      </c>
      <c r="D21" s="1460"/>
      <c r="E21" s="1460"/>
      <c r="F21" s="1460"/>
      <c r="G21" s="1460"/>
      <c r="H21" s="1460"/>
      <c r="I21" s="1460"/>
      <c r="J21" s="1460"/>
      <c r="K21" s="1460"/>
      <c r="L21" s="1460"/>
      <c r="M21" s="1460"/>
    </row>
    <row r="22" spans="1:16" ht="11.25" customHeight="1" x14ac:dyDescent="0.2">
      <c r="C22" s="1093"/>
      <c r="D22" s="1094"/>
      <c r="E22" s="1094"/>
      <c r="F22" s="1094"/>
      <c r="G22" s="1094"/>
      <c r="H22" s="1094"/>
      <c r="I22" s="1094"/>
      <c r="J22" s="1094"/>
      <c r="K22" s="1094"/>
      <c r="L22" s="1094"/>
      <c r="M22" s="1094"/>
    </row>
    <row r="23" spans="1:16" ht="19.5" customHeight="1" x14ac:dyDescent="0.2">
      <c r="A23" s="606"/>
      <c r="B23" s="606"/>
      <c r="C23" s="1368" t="s">
        <v>2664</v>
      </c>
      <c r="D23" s="1368"/>
      <c r="E23" s="1368"/>
      <c r="F23" s="1368"/>
      <c r="G23" s="1368"/>
      <c r="H23" s="1368"/>
      <c r="I23" s="1368"/>
      <c r="J23" s="1368"/>
      <c r="K23" s="1368"/>
      <c r="L23" s="1368"/>
      <c r="M23" s="1368"/>
    </row>
    <row r="24" spans="1:16" ht="12" customHeight="1" x14ac:dyDescent="0.2">
      <c r="C24" s="1093"/>
      <c r="D24" s="1094"/>
      <c r="E24" s="1094"/>
      <c r="F24" s="1094"/>
      <c r="G24" s="1094"/>
      <c r="H24" s="1094"/>
      <c r="I24" s="1094"/>
      <c r="J24" s="1094"/>
      <c r="K24" s="1094"/>
      <c r="L24" s="1094"/>
      <c r="M24" s="1094"/>
      <c r="N24" s="1095"/>
      <c r="O24" s="1095"/>
    </row>
    <row r="25" spans="1:16" ht="71.25" customHeight="1" x14ac:dyDescent="0.2">
      <c r="C25" s="1461" t="s">
        <v>2668</v>
      </c>
      <c r="D25" s="1461"/>
      <c r="E25" s="1461"/>
      <c r="F25" s="1461"/>
      <c r="G25" s="1461"/>
      <c r="H25" s="1461"/>
      <c r="I25" s="1461"/>
      <c r="J25" s="1461"/>
      <c r="K25" s="1461"/>
      <c r="L25" s="1461"/>
      <c r="M25" s="1461"/>
    </row>
    <row r="26" spans="1:16" x14ac:dyDescent="0.2">
      <c r="C26" s="1093"/>
      <c r="D26" s="1094"/>
      <c r="E26" s="1094"/>
      <c r="F26" s="1094"/>
      <c r="G26" s="1094"/>
      <c r="H26" s="1094"/>
      <c r="I26" s="1094"/>
      <c r="J26" s="1094"/>
      <c r="K26" s="1094"/>
      <c r="L26" s="1094"/>
      <c r="M26" s="1094"/>
    </row>
    <row r="27" spans="1:16" x14ac:dyDescent="0.2">
      <c r="C27" s="1087"/>
      <c r="D27" s="1087"/>
      <c r="E27" s="1454" t="s">
        <v>1519</v>
      </c>
      <c r="F27" s="1454"/>
      <c r="G27" s="1454"/>
      <c r="H27" s="1454"/>
      <c r="I27" s="1454"/>
      <c r="J27" s="1454"/>
      <c r="K27" s="1454"/>
      <c r="L27" s="1086"/>
      <c r="M27" s="850"/>
      <c r="N27" s="850"/>
      <c r="O27" s="850"/>
    </row>
    <row r="28" spans="1:16" ht="15.75" x14ac:dyDescent="0.25">
      <c r="A28" s="207"/>
      <c r="B28" s="209"/>
      <c r="C28" s="538"/>
      <c r="D28" s="538"/>
      <c r="E28" s="538"/>
      <c r="F28" s="538"/>
      <c r="G28" s="538"/>
      <c r="H28" s="538"/>
      <c r="I28" s="1456"/>
      <c r="J28" s="1456"/>
      <c r="K28" s="1456"/>
      <c r="L28" s="538"/>
      <c r="M28" s="538"/>
      <c r="N28" s="538"/>
      <c r="O28" s="538"/>
    </row>
    <row r="29" spans="1:16" x14ac:dyDescent="0.2">
      <c r="C29" s="538"/>
      <c r="D29" s="538"/>
      <c r="E29" s="540"/>
      <c r="F29" s="1455" t="s">
        <v>2563</v>
      </c>
      <c r="G29" s="1455"/>
      <c r="H29" s="1455"/>
      <c r="I29" s="850"/>
      <c r="J29" s="1454" t="s">
        <v>2563</v>
      </c>
      <c r="K29" s="1454"/>
      <c r="L29" s="1454"/>
      <c r="M29" s="850"/>
      <c r="N29" s="850"/>
      <c r="O29" s="850"/>
    </row>
    <row r="30" spans="1:16" x14ac:dyDescent="0.2">
      <c r="D30" s="821" t="s">
        <v>1970</v>
      </c>
      <c r="E30" s="1097"/>
      <c r="F30" s="1097" t="s">
        <v>1971</v>
      </c>
      <c r="G30" s="715"/>
      <c r="H30" s="1097" t="s">
        <v>302</v>
      </c>
      <c r="I30" s="707"/>
      <c r="J30" s="821" t="s">
        <v>1971</v>
      </c>
      <c r="K30" s="707"/>
      <c r="L30" s="821" t="s">
        <v>302</v>
      </c>
      <c r="M30" s="538"/>
      <c r="N30" s="707"/>
      <c r="O30" s="707"/>
      <c r="P30" s="707"/>
    </row>
    <row r="31" spans="1:16" x14ac:dyDescent="0.2">
      <c r="D31" s="704">
        <v>2024</v>
      </c>
      <c r="E31" s="704"/>
      <c r="F31" s="716">
        <v>0</v>
      </c>
      <c r="G31" s="716"/>
      <c r="H31" s="716">
        <v>0</v>
      </c>
      <c r="I31" s="716"/>
      <c r="J31" s="716">
        <v>0</v>
      </c>
      <c r="K31" s="716"/>
      <c r="L31" s="716">
        <v>0</v>
      </c>
      <c r="M31" s="563"/>
      <c r="N31" s="1096"/>
      <c r="O31" s="1096"/>
      <c r="P31" s="1096"/>
    </row>
    <row r="32" spans="1:16" x14ac:dyDescent="0.2">
      <c r="D32" s="704">
        <f>D31+1</f>
        <v>2025</v>
      </c>
      <c r="E32" s="704"/>
      <c r="F32" s="716">
        <v>0</v>
      </c>
      <c r="G32" s="716"/>
      <c r="H32" s="716">
        <v>0</v>
      </c>
      <c r="I32" s="716"/>
      <c r="J32" s="716">
        <v>0</v>
      </c>
      <c r="K32" s="716"/>
      <c r="L32" s="716">
        <v>0</v>
      </c>
      <c r="M32" s="563"/>
      <c r="N32" s="1096"/>
      <c r="O32" s="1096"/>
      <c r="P32" s="1096"/>
    </row>
    <row r="33" spans="3:16" x14ac:dyDescent="0.2">
      <c r="D33" s="704">
        <f>D32+1</f>
        <v>2026</v>
      </c>
      <c r="E33" s="704"/>
      <c r="F33" s="716">
        <v>0</v>
      </c>
      <c r="G33" s="716"/>
      <c r="H33" s="716">
        <v>0</v>
      </c>
      <c r="I33" s="716"/>
      <c r="J33" s="716">
        <v>0</v>
      </c>
      <c r="K33" s="716"/>
      <c r="L33" s="716">
        <v>0</v>
      </c>
      <c r="M33" s="563"/>
      <c r="N33" s="1096"/>
      <c r="O33" s="1096"/>
      <c r="P33" s="1096"/>
    </row>
    <row r="34" spans="3:16" x14ac:dyDescent="0.2">
      <c r="D34" s="704">
        <f>D33+1</f>
        <v>2027</v>
      </c>
      <c r="E34" s="704"/>
      <c r="F34" s="716">
        <v>0</v>
      </c>
      <c r="G34" s="716"/>
      <c r="H34" s="716">
        <v>0</v>
      </c>
      <c r="I34" s="716"/>
      <c r="J34" s="716">
        <v>0</v>
      </c>
      <c r="K34" s="716"/>
      <c r="L34" s="716">
        <v>0</v>
      </c>
      <c r="M34" s="563"/>
      <c r="N34" s="1096"/>
      <c r="O34" s="1096"/>
      <c r="P34" s="1096"/>
    </row>
    <row r="35" spans="3:16" x14ac:dyDescent="0.2">
      <c r="D35" s="704" t="s">
        <v>3324</v>
      </c>
      <c r="E35" s="704"/>
      <c r="F35" s="716">
        <v>0</v>
      </c>
      <c r="G35" s="716"/>
      <c r="H35" s="716">
        <v>0</v>
      </c>
      <c r="I35" s="716"/>
      <c r="J35" s="716">
        <v>0</v>
      </c>
      <c r="K35" s="716"/>
      <c r="L35" s="716">
        <v>0</v>
      </c>
      <c r="M35" s="563"/>
      <c r="N35" s="1096"/>
      <c r="O35" s="1096"/>
      <c r="P35" s="1096"/>
    </row>
    <row r="36" spans="3:16" x14ac:dyDescent="0.2">
      <c r="D36" s="704" t="s">
        <v>1661</v>
      </c>
      <c r="E36" s="704"/>
      <c r="F36" s="716">
        <v>0</v>
      </c>
      <c r="G36" s="716"/>
      <c r="H36" s="716">
        <v>0</v>
      </c>
      <c r="I36" s="716"/>
      <c r="J36" s="716">
        <v>0</v>
      </c>
      <c r="K36" s="716"/>
      <c r="L36" s="716">
        <v>0</v>
      </c>
      <c r="M36" s="563"/>
      <c r="N36" s="1096"/>
      <c r="O36" s="1096"/>
      <c r="P36" s="1096"/>
    </row>
    <row r="37" spans="3:16" ht="13.5" thickBot="1" x14ac:dyDescent="0.25">
      <c r="D37" s="538"/>
      <c r="E37" s="538"/>
      <c r="F37" s="717">
        <f>SUM(F31:F36)</f>
        <v>0</v>
      </c>
      <c r="G37" s="538"/>
      <c r="H37" s="717">
        <f>SUM(H31:H36)</f>
        <v>0</v>
      </c>
      <c r="I37" s="538"/>
      <c r="J37" s="717">
        <f>SUM(J31:J36)</f>
        <v>0</v>
      </c>
      <c r="K37" s="538"/>
      <c r="L37" s="717">
        <f>SUM(L31:L36)</f>
        <v>0</v>
      </c>
      <c r="M37" s="538"/>
      <c r="N37" s="1096"/>
      <c r="O37" s="538"/>
      <c r="P37" s="1096"/>
    </row>
    <row r="38" spans="3:16" ht="13.5" thickTop="1" x14ac:dyDescent="0.2">
      <c r="D38" s="538"/>
      <c r="E38" s="538"/>
      <c r="F38" s="716"/>
      <c r="G38" s="538"/>
      <c r="H38" s="716"/>
      <c r="I38" s="538"/>
      <c r="J38" s="716"/>
      <c r="K38" s="538"/>
      <c r="L38" s="716"/>
      <c r="M38" s="538"/>
      <c r="N38" s="1096"/>
      <c r="O38" s="538"/>
      <c r="P38" s="1096"/>
    </row>
    <row r="39" spans="3:16" x14ac:dyDescent="0.2">
      <c r="C39" s="258"/>
      <c r="D39" s="1087"/>
      <c r="E39" s="1454" t="s">
        <v>143</v>
      </c>
      <c r="F39" s="1454"/>
      <c r="G39" s="1454"/>
      <c r="H39" s="1454"/>
      <c r="I39" s="1454"/>
      <c r="J39" s="1454"/>
      <c r="K39" s="1454"/>
      <c r="L39" s="1454"/>
      <c r="M39" s="538"/>
      <c r="N39" s="538"/>
      <c r="O39" s="538"/>
      <c r="P39" s="538"/>
    </row>
    <row r="40" spans="3:16" x14ac:dyDescent="0.2">
      <c r="D40" s="538"/>
      <c r="E40" s="538"/>
      <c r="F40" s="538"/>
      <c r="G40" s="538"/>
      <c r="H40" s="538"/>
      <c r="I40" s="538"/>
      <c r="J40" s="1456"/>
      <c r="K40" s="1456"/>
      <c r="L40" s="1456"/>
      <c r="M40" s="538"/>
      <c r="N40" s="1456"/>
      <c r="O40" s="1456"/>
      <c r="P40" s="1456"/>
    </row>
    <row r="41" spans="3:16" x14ac:dyDescent="0.2">
      <c r="D41" s="538"/>
      <c r="E41" s="540"/>
      <c r="F41" s="1455" t="s">
        <v>2563</v>
      </c>
      <c r="G41" s="1455"/>
      <c r="H41" s="1455"/>
      <c r="I41" s="850"/>
      <c r="J41" s="1454" t="s">
        <v>2563</v>
      </c>
      <c r="K41" s="1454"/>
      <c r="L41" s="1454"/>
      <c r="M41" s="538"/>
      <c r="N41" s="1457"/>
      <c r="O41" s="1457"/>
      <c r="P41" s="1457"/>
    </row>
    <row r="42" spans="3:16" x14ac:dyDescent="0.2">
      <c r="D42" s="821" t="s">
        <v>1970</v>
      </c>
      <c r="E42" s="821"/>
      <c r="F42" s="927" t="s">
        <v>1971</v>
      </c>
      <c r="G42" s="715"/>
      <c r="H42" s="927" t="s">
        <v>302</v>
      </c>
      <c r="I42" s="707"/>
      <c r="J42" s="821" t="s">
        <v>1971</v>
      </c>
      <c r="K42" s="707"/>
      <c r="L42" s="821" t="s">
        <v>302</v>
      </c>
      <c r="M42" s="538"/>
      <c r="N42" s="707"/>
      <c r="O42" s="707"/>
      <c r="P42" s="707"/>
    </row>
    <row r="43" spans="3:16" x14ac:dyDescent="0.2">
      <c r="D43" s="704">
        <v>2024</v>
      </c>
      <c r="E43" s="704"/>
      <c r="F43" s="716">
        <v>0</v>
      </c>
      <c r="G43" s="716"/>
      <c r="H43" s="716">
        <v>0</v>
      </c>
      <c r="I43" s="716"/>
      <c r="J43" s="716">
        <v>0</v>
      </c>
      <c r="K43" s="716"/>
      <c r="L43" s="716">
        <v>0</v>
      </c>
      <c r="M43" s="538"/>
      <c r="N43" s="1096"/>
      <c r="O43" s="1096"/>
      <c r="P43" s="1096"/>
    </row>
    <row r="44" spans="3:16" x14ac:dyDescent="0.2">
      <c r="D44" s="704">
        <f>D43+1</f>
        <v>2025</v>
      </c>
      <c r="E44" s="704"/>
      <c r="F44" s="716">
        <v>0</v>
      </c>
      <c r="G44" s="716"/>
      <c r="H44" s="716">
        <v>0</v>
      </c>
      <c r="I44" s="716"/>
      <c r="J44" s="716">
        <v>0</v>
      </c>
      <c r="K44" s="716"/>
      <c r="L44" s="716">
        <v>0</v>
      </c>
      <c r="M44" s="538"/>
      <c r="N44" s="1096"/>
      <c r="O44" s="1096"/>
      <c r="P44" s="1096"/>
    </row>
    <row r="45" spans="3:16" x14ac:dyDescent="0.2">
      <c r="D45" s="704">
        <f>D44+1</f>
        <v>2026</v>
      </c>
      <c r="E45" s="704"/>
      <c r="F45" s="716">
        <v>0</v>
      </c>
      <c r="G45" s="716"/>
      <c r="H45" s="716">
        <v>0</v>
      </c>
      <c r="I45" s="716"/>
      <c r="J45" s="716">
        <v>0</v>
      </c>
      <c r="K45" s="716"/>
      <c r="L45" s="716">
        <v>0</v>
      </c>
      <c r="M45" s="538"/>
      <c r="N45" s="1096"/>
      <c r="O45" s="1096"/>
      <c r="P45" s="1096"/>
    </row>
    <row r="46" spans="3:16" x14ac:dyDescent="0.2">
      <c r="D46" s="704">
        <f>D45+1</f>
        <v>2027</v>
      </c>
      <c r="E46" s="704"/>
      <c r="F46" s="716">
        <v>0</v>
      </c>
      <c r="G46" s="716"/>
      <c r="H46" s="716">
        <v>0</v>
      </c>
      <c r="I46" s="716"/>
      <c r="J46" s="716">
        <v>0</v>
      </c>
      <c r="K46" s="716"/>
      <c r="L46" s="716">
        <v>0</v>
      </c>
      <c r="M46" s="538"/>
      <c r="N46" s="1096"/>
      <c r="O46" s="1096"/>
      <c r="P46" s="1096"/>
    </row>
    <row r="47" spans="3:16" x14ac:dyDescent="0.2">
      <c r="D47" s="704" t="s">
        <v>3324</v>
      </c>
      <c r="E47" s="704"/>
      <c r="F47" s="716">
        <v>0</v>
      </c>
      <c r="G47" s="716"/>
      <c r="H47" s="716">
        <v>0</v>
      </c>
      <c r="I47" s="716"/>
      <c r="J47" s="716">
        <v>0</v>
      </c>
      <c r="K47" s="716"/>
      <c r="L47" s="716">
        <v>0</v>
      </c>
      <c r="M47" s="538"/>
      <c r="N47" s="1096"/>
      <c r="O47" s="1096"/>
      <c r="P47" s="1096"/>
    </row>
    <row r="48" spans="3:16" x14ac:dyDescent="0.2">
      <c r="D48" s="704" t="s">
        <v>1661</v>
      </c>
      <c r="E48" s="704"/>
      <c r="F48" s="716">
        <v>0</v>
      </c>
      <c r="G48" s="716"/>
      <c r="H48" s="716">
        <v>0</v>
      </c>
      <c r="I48" s="716"/>
      <c r="J48" s="716">
        <v>0</v>
      </c>
      <c r="K48" s="716"/>
      <c r="L48" s="716">
        <v>0</v>
      </c>
      <c r="M48" s="538"/>
      <c r="N48" s="1096"/>
      <c r="O48" s="1096"/>
      <c r="P48" s="1096"/>
    </row>
    <row r="49" spans="1:16" ht="13.5" thickBot="1" x14ac:dyDescent="0.25">
      <c r="D49" s="538"/>
      <c r="E49" s="538"/>
      <c r="F49" s="717">
        <f>SUM(F43:F48)</f>
        <v>0</v>
      </c>
      <c r="G49" s="538"/>
      <c r="H49" s="717">
        <f>SUM(H43:H48)</f>
        <v>0</v>
      </c>
      <c r="I49" s="538"/>
      <c r="J49" s="717">
        <f>SUM(J43:J48)</f>
        <v>0</v>
      </c>
      <c r="K49" s="538"/>
      <c r="L49" s="717">
        <f>SUM(L43:L48)</f>
        <v>0</v>
      </c>
      <c r="M49" s="538"/>
      <c r="N49" s="1096"/>
      <c r="O49" s="538"/>
      <c r="P49" s="1096"/>
    </row>
    <row r="50" spans="1:16" ht="13.5" thickTop="1" x14ac:dyDescent="0.2">
      <c r="A50" s="255"/>
      <c r="B50" s="255"/>
      <c r="C50" s="255"/>
      <c r="D50" s="255"/>
      <c r="E50" s="255"/>
      <c r="F50" s="255"/>
      <c r="G50" s="255"/>
      <c r="H50" s="255"/>
      <c r="I50" s="255"/>
      <c r="J50" s="255"/>
      <c r="K50" s="255"/>
      <c r="L50" s="255"/>
      <c r="M50" s="255"/>
    </row>
    <row r="51" spans="1:16" x14ac:dyDescent="0.2">
      <c r="A51" s="1452" t="s">
        <v>2739</v>
      </c>
      <c r="B51" s="1453"/>
      <c r="C51" s="1453"/>
      <c r="D51" s="1453"/>
      <c r="E51" s="1453"/>
      <c r="F51" s="1453"/>
      <c r="G51" s="1453"/>
      <c r="H51" s="1453"/>
      <c r="I51" s="1453"/>
      <c r="J51" s="1453"/>
      <c r="K51" s="1453"/>
      <c r="L51" s="1453"/>
      <c r="M51" s="1453"/>
    </row>
  </sheetData>
  <customSheetViews>
    <customSheetView guid="{FC3B3501-CA52-40D7-B049-0E027A15B235}" fitToPage="1" topLeftCell="A28">
      <selection activeCell="J55" sqref="J55:K55"/>
      <pageMargins left="0.75" right="0.75" top="0.75" bottom="0.75" header="0.5" footer="0.5"/>
      <printOptions horizontalCentered="1" verticalCentered="1"/>
      <pageSetup scale="86" orientation="portrait" horizontalDpi="360" verticalDpi="360" r:id="rId1"/>
      <headerFooter alignWithMargins="0"/>
    </customSheetView>
  </customSheetViews>
  <mergeCells count="46">
    <mergeCell ref="J17:K17"/>
    <mergeCell ref="C15:D15"/>
    <mergeCell ref="C16:D16"/>
    <mergeCell ref="A1:M1"/>
    <mergeCell ref="A2:M2"/>
    <mergeCell ref="A3:M3"/>
    <mergeCell ref="C13:D13"/>
    <mergeCell ref="C14:D14"/>
    <mergeCell ref="C11:D11"/>
    <mergeCell ref="E11:G11"/>
    <mergeCell ref="H11:J11"/>
    <mergeCell ref="K11:M11"/>
    <mergeCell ref="C12:D12"/>
    <mergeCell ref="E12:G12"/>
    <mergeCell ref="H12:J12"/>
    <mergeCell ref="K12:M12"/>
    <mergeCell ref="E16:G16"/>
    <mergeCell ref="H16:J16"/>
    <mergeCell ref="K16:M16"/>
    <mergeCell ref="E14:G14"/>
    <mergeCell ref="H14:J14"/>
    <mergeCell ref="K14:M14"/>
    <mergeCell ref="E15:G15"/>
    <mergeCell ref="H15:J15"/>
    <mergeCell ref="K15:M15"/>
    <mergeCell ref="E13:G13"/>
    <mergeCell ref="H13:J13"/>
    <mergeCell ref="K13:M13"/>
    <mergeCell ref="C8:M8"/>
    <mergeCell ref="E10:G10"/>
    <mergeCell ref="C18:M18"/>
    <mergeCell ref="C19:M19"/>
    <mergeCell ref="C21:M21"/>
    <mergeCell ref="C25:M25"/>
    <mergeCell ref="C23:M23"/>
    <mergeCell ref="N40:P40"/>
    <mergeCell ref="F41:H41"/>
    <mergeCell ref="J41:L41"/>
    <mergeCell ref="N41:P41"/>
    <mergeCell ref="E27:K27"/>
    <mergeCell ref="I28:K28"/>
    <mergeCell ref="A51:M51"/>
    <mergeCell ref="E39:L39"/>
    <mergeCell ref="F29:H29"/>
    <mergeCell ref="J29:L29"/>
    <mergeCell ref="J40:L40"/>
  </mergeCells>
  <phoneticPr fontId="0" type="noConversion"/>
  <printOptions horizontalCentered="1" verticalCentered="1"/>
  <pageMargins left="0.75" right="0.75" top="0.75" bottom="0.75" header="0.5" footer="0.5"/>
  <pageSetup scale="80" orientation="portrait" horizontalDpi="360" verticalDpi="360" r:id="rId2"/>
  <headerFooter alignWithMargins="0"/>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C7416-5C6E-40EA-9A14-BC4BE0D28004}">
  <sheetPr codeName="Sheet34"/>
  <dimension ref="A1:R71"/>
  <sheetViews>
    <sheetView zoomScaleNormal="100" workbookViewId="0">
      <selection activeCell="C10" sqref="C10"/>
    </sheetView>
  </sheetViews>
  <sheetFormatPr defaultColWidth="9.140625" defaultRowHeight="12.75" x14ac:dyDescent="0.2"/>
  <cols>
    <col min="1" max="2" width="3.7109375" style="538" customWidth="1"/>
    <col min="3" max="3" width="21.7109375" style="538" customWidth="1"/>
    <col min="4" max="4" width="2.28515625" style="538" customWidth="1"/>
    <col min="5" max="5" width="19.5703125" style="538" customWidth="1"/>
    <col min="6" max="6" width="2.28515625" style="538" customWidth="1"/>
    <col min="7" max="7" width="12.85546875" style="538" customWidth="1"/>
    <col min="8" max="8" width="2.28515625" style="538" customWidth="1"/>
    <col min="9" max="9" width="11.7109375" style="538" customWidth="1"/>
    <col min="10" max="10" width="2.28515625" style="538" customWidth="1"/>
    <col min="11" max="11" width="12.28515625" style="538" customWidth="1"/>
    <col min="12" max="12" width="2.28515625" style="538" customWidth="1"/>
    <col min="13" max="13" width="13.5703125" style="538" bestFit="1" customWidth="1"/>
    <col min="14" max="14" width="2.28515625" style="538" customWidth="1"/>
    <col min="15" max="15" width="13.28515625" style="538" customWidth="1"/>
    <col min="16" max="16384" width="9.140625" style="538"/>
  </cols>
  <sheetData>
    <row r="1" spans="1:18" ht="18" x14ac:dyDescent="0.25">
      <c r="A1" s="1365" t="str">
        <f>'COVER PAGE'!A9</f>
        <v>LOCAL GOVERNMENT NAME:</v>
      </c>
      <c r="B1" s="1365"/>
      <c r="C1" s="1378"/>
      <c r="D1" s="1378"/>
      <c r="E1" s="1378"/>
      <c r="F1" s="1378"/>
      <c r="G1" s="1378"/>
      <c r="H1" s="1378"/>
      <c r="I1" s="1378"/>
      <c r="J1" s="1378"/>
      <c r="K1" s="1378"/>
      <c r="L1" s="1378"/>
      <c r="M1" s="1378"/>
      <c r="N1" s="1378"/>
      <c r="O1" s="1378"/>
      <c r="P1" s="708"/>
      <c r="Q1" s="708"/>
      <c r="R1" s="708"/>
    </row>
    <row r="2" spans="1:18" ht="18" x14ac:dyDescent="0.25">
      <c r="A2" s="1365" t="s">
        <v>938</v>
      </c>
      <c r="B2" s="1365"/>
      <c r="C2" s="1378"/>
      <c r="D2" s="1378"/>
      <c r="E2" s="1378"/>
      <c r="F2" s="1378"/>
      <c r="G2" s="1378"/>
      <c r="H2" s="1378"/>
      <c r="I2" s="1378"/>
      <c r="J2" s="1378"/>
      <c r="K2" s="1378"/>
      <c r="L2" s="1378"/>
      <c r="M2" s="1378"/>
      <c r="N2" s="1378"/>
      <c r="O2" s="1378"/>
      <c r="P2" s="708"/>
      <c r="Q2" s="708"/>
      <c r="R2" s="708"/>
    </row>
    <row r="3" spans="1:18" ht="18" x14ac:dyDescent="0.25">
      <c r="A3" s="1366" t="str">
        <f>'COVER PAGE'!A30</f>
        <v>FISCAL YEAR ENDING JUNE 30, 2025</v>
      </c>
      <c r="B3" s="1366"/>
      <c r="C3" s="1378"/>
      <c r="D3" s="1378"/>
      <c r="E3" s="1378"/>
      <c r="F3" s="1378"/>
      <c r="G3" s="1378"/>
      <c r="H3" s="1378"/>
      <c r="I3" s="1378"/>
      <c r="J3" s="1378"/>
      <c r="K3" s="1378"/>
      <c r="L3" s="1378"/>
      <c r="M3" s="1378"/>
      <c r="N3" s="1378"/>
      <c r="O3" s="1378"/>
      <c r="P3" s="708"/>
      <c r="Q3" s="708"/>
      <c r="R3" s="708"/>
    </row>
    <row r="4" spans="1:18" ht="12" customHeight="1" x14ac:dyDescent="0.25">
      <c r="A4" s="820"/>
      <c r="B4" s="820"/>
      <c r="C4" s="704"/>
      <c r="D4" s="704"/>
      <c r="E4" s="704"/>
      <c r="F4" s="704"/>
      <c r="G4" s="704"/>
      <c r="H4" s="704"/>
      <c r="I4" s="704"/>
      <c r="J4" s="704"/>
      <c r="K4" s="704"/>
      <c r="L4" s="704"/>
      <c r="M4" s="704"/>
      <c r="N4" s="704"/>
      <c r="O4" s="704"/>
      <c r="P4" s="708"/>
      <c r="Q4" s="708"/>
      <c r="R4" s="708"/>
    </row>
    <row r="5" spans="1:18" ht="12" customHeight="1" x14ac:dyDescent="0.25">
      <c r="A5" s="925" t="s">
        <v>58</v>
      </c>
      <c r="B5" s="925"/>
      <c r="C5" s="926" t="s">
        <v>546</v>
      </c>
      <c r="E5" s="704"/>
      <c r="F5" s="704"/>
      <c r="G5" s="704"/>
      <c r="H5" s="704"/>
      <c r="I5" s="704"/>
      <c r="J5" s="704"/>
      <c r="K5" s="704"/>
      <c r="L5" s="704"/>
      <c r="M5" s="704"/>
      <c r="N5" s="704"/>
      <c r="O5" s="704"/>
      <c r="P5" s="708"/>
      <c r="Q5" s="708"/>
      <c r="R5" s="708"/>
    </row>
    <row r="6" spans="1:18" ht="12" customHeight="1" x14ac:dyDescent="0.25">
      <c r="A6" s="820"/>
      <c r="B6" s="820"/>
      <c r="C6" s="704"/>
      <c r="D6" s="704"/>
      <c r="E6" s="704"/>
      <c r="F6" s="704"/>
      <c r="G6" s="704"/>
      <c r="H6" s="704"/>
      <c r="I6" s="704"/>
      <c r="J6" s="704"/>
      <c r="K6" s="704"/>
      <c r="L6" s="704"/>
      <c r="M6" s="704"/>
      <c r="N6" s="704"/>
      <c r="O6" s="704"/>
      <c r="P6" s="708"/>
      <c r="Q6" s="708"/>
      <c r="R6" s="708"/>
    </row>
    <row r="7" spans="1:18" ht="12" customHeight="1" x14ac:dyDescent="0.25">
      <c r="A7" s="820"/>
      <c r="B7" s="709" t="s">
        <v>2033</v>
      </c>
      <c r="C7" s="539" t="s">
        <v>2615</v>
      </c>
      <c r="D7" s="704"/>
      <c r="E7" s="704"/>
      <c r="F7" s="704"/>
      <c r="G7" s="704"/>
      <c r="H7" s="704"/>
      <c r="I7" s="704"/>
      <c r="J7" s="704"/>
      <c r="K7" s="704"/>
      <c r="L7" s="704"/>
      <c r="M7" s="704"/>
      <c r="N7" s="704"/>
      <c r="O7" s="704"/>
      <c r="P7" s="708"/>
      <c r="Q7" s="708"/>
      <c r="R7" s="708"/>
    </row>
    <row r="8" spans="1:18" ht="12" customHeight="1" x14ac:dyDescent="0.25">
      <c r="A8" s="820"/>
      <c r="B8" s="820"/>
      <c r="C8" s="704"/>
      <c r="D8" s="704"/>
      <c r="E8" s="704"/>
      <c r="F8" s="704"/>
      <c r="G8" s="704"/>
      <c r="H8" s="704"/>
      <c r="I8" s="704"/>
      <c r="J8" s="704"/>
      <c r="K8" s="704"/>
      <c r="L8" s="704"/>
      <c r="M8" s="704"/>
      <c r="N8" s="704"/>
      <c r="O8" s="704"/>
      <c r="P8" s="708"/>
      <c r="Q8" s="708"/>
      <c r="R8" s="708"/>
    </row>
    <row r="9" spans="1:18" ht="25.5" customHeight="1" x14ac:dyDescent="0.25">
      <c r="A9" s="820"/>
      <c r="B9" s="820"/>
      <c r="C9" s="1217" t="s">
        <v>2655</v>
      </c>
      <c r="D9" s="1217"/>
      <c r="E9" s="1217"/>
      <c r="F9" s="1217"/>
      <c r="G9" s="1217"/>
      <c r="H9" s="1217"/>
      <c r="I9" s="1217"/>
      <c r="J9" s="1217"/>
      <c r="K9" s="1217"/>
      <c r="L9" s="1217"/>
      <c r="M9" s="1217"/>
      <c r="N9" s="1217"/>
      <c r="O9" s="1217"/>
      <c r="P9" s="708"/>
      <c r="Q9" s="708"/>
      <c r="R9" s="708"/>
    </row>
    <row r="10" spans="1:18" x14ac:dyDescent="0.2">
      <c r="A10" s="709"/>
      <c r="B10" s="709"/>
      <c r="D10" s="539"/>
      <c r="E10" s="539"/>
      <c r="F10" s="539"/>
    </row>
    <row r="11" spans="1:18" ht="14.25" customHeight="1" x14ac:dyDescent="0.2">
      <c r="C11" s="538" t="s">
        <v>1956</v>
      </c>
    </row>
    <row r="12" spans="1:18" ht="12" customHeight="1" x14ac:dyDescent="0.2">
      <c r="C12" s="1368"/>
      <c r="D12" s="1368"/>
      <c r="E12" s="1368"/>
      <c r="F12" s="1368"/>
      <c r="G12" s="1368"/>
      <c r="H12" s="1368"/>
      <c r="I12" s="1368"/>
      <c r="J12" s="1368"/>
      <c r="K12" s="1368"/>
      <c r="L12" s="1368"/>
      <c r="M12" s="1368"/>
      <c r="N12" s="1368"/>
      <c r="O12" s="1368"/>
    </row>
    <row r="13" spans="1:18" ht="12.75" customHeight="1" x14ac:dyDescent="0.2">
      <c r="G13" s="540" t="s">
        <v>1957</v>
      </c>
      <c r="H13" s="540"/>
      <c r="I13" s="539"/>
      <c r="J13" s="539"/>
      <c r="K13" s="539"/>
      <c r="L13" s="539"/>
      <c r="M13" s="540" t="s">
        <v>1957</v>
      </c>
      <c r="N13" s="540"/>
      <c r="O13" s="540" t="s">
        <v>1958</v>
      </c>
    </row>
    <row r="14" spans="1:18" ht="12.75" customHeight="1" x14ac:dyDescent="0.2">
      <c r="G14" s="539" t="s">
        <v>1959</v>
      </c>
      <c r="H14" s="539"/>
      <c r="I14" s="539" t="s">
        <v>551</v>
      </c>
      <c r="J14" s="539"/>
      <c r="K14" s="539" t="s">
        <v>552</v>
      </c>
      <c r="L14" s="539"/>
      <c r="M14" s="539" t="s">
        <v>1960</v>
      </c>
      <c r="N14" s="539"/>
      <c r="O14" s="539" t="s">
        <v>1961</v>
      </c>
    </row>
    <row r="15" spans="1:18" ht="12.75" customHeight="1" x14ac:dyDescent="0.2">
      <c r="C15" s="1479" t="s">
        <v>548</v>
      </c>
      <c r="D15" s="1479"/>
      <c r="E15" s="1420"/>
    </row>
    <row r="16" spans="1:18" ht="12.75" customHeight="1" x14ac:dyDescent="0.2">
      <c r="C16" s="1420" t="s">
        <v>1962</v>
      </c>
      <c r="D16" s="1420"/>
      <c r="E16" s="1420"/>
      <c r="G16" s="710">
        <v>0</v>
      </c>
      <c r="H16" s="710"/>
      <c r="I16" s="710">
        <v>0</v>
      </c>
      <c r="J16" s="710"/>
      <c r="K16" s="710">
        <v>0</v>
      </c>
      <c r="L16" s="710"/>
      <c r="M16" s="710">
        <f>G16+I16-K16</f>
        <v>0</v>
      </c>
      <c r="N16" s="710"/>
      <c r="O16" s="710">
        <v>0</v>
      </c>
    </row>
    <row r="17" spans="3:15" ht="12.75" customHeight="1" x14ac:dyDescent="0.2">
      <c r="C17" s="538" t="s">
        <v>1963</v>
      </c>
      <c r="G17" s="710">
        <v>0</v>
      </c>
      <c r="H17" s="710"/>
      <c r="I17" s="710">
        <v>0</v>
      </c>
      <c r="J17" s="710"/>
      <c r="K17" s="710">
        <v>0</v>
      </c>
      <c r="L17" s="710"/>
      <c r="M17" s="710">
        <f>G17+I17-K17</f>
        <v>0</v>
      </c>
      <c r="N17" s="710"/>
      <c r="O17" s="710">
        <v>0</v>
      </c>
    </row>
    <row r="18" spans="3:15" ht="12.75" customHeight="1" x14ac:dyDescent="0.2">
      <c r="C18" s="1420" t="s">
        <v>1964</v>
      </c>
      <c r="D18" s="1420"/>
      <c r="E18" s="1420"/>
      <c r="G18" s="710">
        <v>0</v>
      </c>
      <c r="H18" s="710"/>
      <c r="I18" s="710">
        <v>0</v>
      </c>
      <c r="J18" s="710"/>
      <c r="K18" s="710">
        <v>0</v>
      </c>
      <c r="L18" s="710"/>
      <c r="M18" s="710">
        <f>G18+I18-K18</f>
        <v>0</v>
      </c>
      <c r="N18" s="710"/>
      <c r="O18" s="710">
        <v>0</v>
      </c>
    </row>
    <row r="19" spans="3:15" ht="12.75" customHeight="1" x14ac:dyDescent="0.2">
      <c r="C19" s="538" t="s">
        <v>2652</v>
      </c>
      <c r="G19" s="710">
        <v>0</v>
      </c>
      <c r="H19" s="710"/>
      <c r="I19" s="710">
        <v>0</v>
      </c>
      <c r="J19" s="710"/>
      <c r="K19" s="710">
        <v>0</v>
      </c>
      <c r="L19" s="710"/>
      <c r="M19" s="710">
        <f>G19+I19-K19</f>
        <v>0</v>
      </c>
      <c r="N19" s="710"/>
      <c r="O19" s="710">
        <v>0</v>
      </c>
    </row>
    <row r="20" spans="3:15" ht="12.75" customHeight="1" x14ac:dyDescent="0.2">
      <c r="C20" s="1420" t="s">
        <v>1965</v>
      </c>
      <c r="D20" s="1420"/>
      <c r="E20" s="1420"/>
      <c r="G20" s="710">
        <v>0</v>
      </c>
      <c r="H20" s="710"/>
      <c r="I20" s="710">
        <v>0</v>
      </c>
      <c r="J20" s="710"/>
      <c r="K20" s="710">
        <v>0</v>
      </c>
      <c r="L20" s="710"/>
      <c r="M20" s="710">
        <f>G20+I20-K20</f>
        <v>0</v>
      </c>
      <c r="N20" s="710"/>
      <c r="O20" s="710">
        <v>0</v>
      </c>
    </row>
    <row r="21" spans="3:15" ht="12.75" customHeight="1" thickBot="1" x14ac:dyDescent="0.25">
      <c r="C21" s="1420" t="s">
        <v>785</v>
      </c>
      <c r="D21" s="1420"/>
      <c r="E21" s="1420"/>
      <c r="G21" s="711">
        <f>SUM(G16:G20)</f>
        <v>0</v>
      </c>
      <c r="H21" s="712"/>
      <c r="I21" s="711">
        <f t="shared" ref="I21:O21" si="0">SUM(I16:I20)</f>
        <v>0</v>
      </c>
      <c r="J21" s="712"/>
      <c r="K21" s="711">
        <f t="shared" si="0"/>
        <v>0</v>
      </c>
      <c r="L21" s="712"/>
      <c r="M21" s="711">
        <f t="shared" si="0"/>
        <v>0</v>
      </c>
      <c r="N21" s="712"/>
      <c r="O21" s="711">
        <f t="shared" si="0"/>
        <v>0</v>
      </c>
    </row>
    <row r="22" spans="3:15" ht="12.75" customHeight="1" thickTop="1" x14ac:dyDescent="0.2"/>
    <row r="23" spans="3:15" ht="12.75" customHeight="1" x14ac:dyDescent="0.2">
      <c r="C23" s="540" t="s">
        <v>382</v>
      </c>
      <c r="D23" s="540"/>
      <c r="E23" s="540"/>
      <c r="F23" s="540"/>
    </row>
    <row r="24" spans="3:15" ht="12.75" customHeight="1" x14ac:dyDescent="0.2">
      <c r="C24" s="538" t="s">
        <v>448</v>
      </c>
      <c r="D24" s="540"/>
      <c r="E24" s="540"/>
      <c r="F24" s="540"/>
      <c r="G24" s="713">
        <v>0</v>
      </c>
      <c r="H24" s="713"/>
      <c r="I24" s="713">
        <v>0</v>
      </c>
      <c r="J24" s="713"/>
      <c r="K24" s="713">
        <v>0</v>
      </c>
      <c r="L24" s="713"/>
      <c r="M24" s="713">
        <f>G24+I24-K24</f>
        <v>0</v>
      </c>
      <c r="N24" s="713"/>
      <c r="O24" s="713">
        <v>0</v>
      </c>
    </row>
    <row r="25" spans="3:15" ht="12.75" customHeight="1" x14ac:dyDescent="0.2">
      <c r="C25" s="538" t="s">
        <v>1966</v>
      </c>
      <c r="D25" s="540"/>
      <c r="E25" s="540"/>
      <c r="F25" s="540"/>
      <c r="G25" s="713">
        <v>0</v>
      </c>
      <c r="H25" s="713"/>
      <c r="I25" s="713">
        <v>0</v>
      </c>
      <c r="J25" s="713"/>
      <c r="K25" s="713">
        <v>0</v>
      </c>
      <c r="L25" s="713"/>
      <c r="M25" s="713">
        <f>G25+I25-K25</f>
        <v>0</v>
      </c>
      <c r="N25" s="713"/>
      <c r="O25" s="713">
        <v>0</v>
      </c>
    </row>
    <row r="26" spans="3:15" ht="12.75" customHeight="1" x14ac:dyDescent="0.2">
      <c r="C26" s="538" t="s">
        <v>2652</v>
      </c>
      <c r="D26" s="540"/>
      <c r="E26" s="540"/>
      <c r="F26" s="540"/>
      <c r="G26" s="713">
        <v>0</v>
      </c>
      <c r="H26" s="713"/>
      <c r="I26" s="713">
        <v>0</v>
      </c>
      <c r="J26" s="713"/>
      <c r="K26" s="713">
        <v>0</v>
      </c>
      <c r="L26" s="713"/>
      <c r="M26" s="713">
        <f>G26+I26-K26</f>
        <v>0</v>
      </c>
      <c r="N26" s="713"/>
      <c r="O26" s="713">
        <v>0</v>
      </c>
    </row>
    <row r="27" spans="3:15" ht="12.75" customHeight="1" thickBot="1" x14ac:dyDescent="0.25">
      <c r="C27" s="538" t="s">
        <v>1965</v>
      </c>
      <c r="G27" s="714">
        <v>0</v>
      </c>
      <c r="H27" s="713"/>
      <c r="I27" s="714">
        <v>0</v>
      </c>
      <c r="J27" s="713"/>
      <c r="K27" s="714">
        <v>0</v>
      </c>
      <c r="L27" s="713"/>
      <c r="M27" s="713">
        <f>G27+I27-K27</f>
        <v>0</v>
      </c>
      <c r="N27" s="713"/>
      <c r="O27" s="714">
        <v>0</v>
      </c>
    </row>
    <row r="28" spans="3:15" ht="12.75" customHeight="1" thickTop="1" thickBot="1" x14ac:dyDescent="0.25">
      <c r="C28" s="1420" t="s">
        <v>785</v>
      </c>
      <c r="D28" s="1420"/>
      <c r="E28" s="1420"/>
      <c r="G28" s="711">
        <f>SUM(G23:G27)</f>
        <v>0</v>
      </c>
      <c r="H28" s="712"/>
      <c r="I28" s="711">
        <f>SUM(I23:I27)</f>
        <v>0</v>
      </c>
      <c r="J28" s="712"/>
      <c r="K28" s="711">
        <f>SUM(K23:K27)</f>
        <v>0</v>
      </c>
      <c r="L28" s="712"/>
      <c r="M28" s="711">
        <f>SUM(M23:M27)</f>
        <v>0</v>
      </c>
      <c r="N28" s="712"/>
      <c r="O28" s="711">
        <f>SUM(O23:O27)</f>
        <v>0</v>
      </c>
    </row>
    <row r="29" spans="3:15" ht="12.75" customHeight="1" thickTop="1" x14ac:dyDescent="0.2"/>
    <row r="30" spans="3:15" ht="26.25" customHeight="1" x14ac:dyDescent="0.2">
      <c r="C30" s="1481" t="s">
        <v>2656</v>
      </c>
      <c r="D30" s="1481"/>
      <c r="E30" s="1481"/>
      <c r="F30" s="1481"/>
      <c r="G30" s="1481"/>
      <c r="H30" s="1481"/>
      <c r="I30" s="1481"/>
      <c r="J30" s="1481"/>
      <c r="K30" s="1481"/>
      <c r="L30" s="1481"/>
      <c r="M30" s="1481"/>
      <c r="N30" s="1481"/>
      <c r="O30" s="1481"/>
    </row>
    <row r="31" spans="3:15" ht="37.5" customHeight="1" x14ac:dyDescent="0.2">
      <c r="C31" s="1386" t="s">
        <v>2301</v>
      </c>
      <c r="D31" s="1386"/>
      <c r="E31" s="1386"/>
      <c r="F31" s="1386"/>
      <c r="G31" s="1386"/>
      <c r="H31" s="1386"/>
      <c r="I31" s="1386"/>
      <c r="J31" s="1386"/>
      <c r="K31" s="1386"/>
      <c r="L31" s="1386"/>
      <c r="M31" s="1386"/>
      <c r="N31" s="1386"/>
      <c r="O31" s="1386"/>
    </row>
    <row r="32" spans="3:15" ht="14.25" customHeight="1" x14ac:dyDescent="0.25">
      <c r="C32" s="689" t="s">
        <v>2302</v>
      </c>
      <c r="G32" s="1134" t="s">
        <v>2026</v>
      </c>
    </row>
    <row r="33" spans="3:15" ht="12.75" customHeight="1" x14ac:dyDescent="0.2">
      <c r="C33" s="689"/>
    </row>
    <row r="34" spans="3:15" ht="26.25" customHeight="1" x14ac:dyDescent="0.2">
      <c r="C34" s="1481" t="s">
        <v>2657</v>
      </c>
      <c r="D34" s="1481"/>
      <c r="E34" s="1481"/>
      <c r="F34" s="1481"/>
      <c r="G34" s="1481"/>
      <c r="H34" s="1481"/>
      <c r="I34" s="1481"/>
      <c r="J34" s="1481"/>
      <c r="K34" s="1481"/>
      <c r="L34" s="1481"/>
      <c r="M34" s="1481"/>
      <c r="N34" s="1481"/>
      <c r="O34" s="1481"/>
    </row>
    <row r="35" spans="3:15" ht="39.75" customHeight="1" x14ac:dyDescent="0.2">
      <c r="C35" s="1386" t="s">
        <v>2484</v>
      </c>
      <c r="D35" s="1386"/>
      <c r="E35" s="1386"/>
      <c r="F35" s="1386"/>
      <c r="G35" s="1386"/>
      <c r="H35" s="1386"/>
      <c r="I35" s="1386"/>
      <c r="J35" s="1386"/>
      <c r="K35" s="1386"/>
      <c r="L35" s="1386"/>
      <c r="M35" s="1386"/>
      <c r="N35" s="1386"/>
      <c r="O35" s="1386"/>
    </row>
    <row r="36" spans="3:15" ht="12.75" customHeight="1" x14ac:dyDescent="0.2">
      <c r="C36" s="689"/>
    </row>
    <row r="37" spans="3:15" ht="26.25" customHeight="1" x14ac:dyDescent="0.2">
      <c r="C37" s="1217" t="s">
        <v>2658</v>
      </c>
      <c r="D37" s="1217"/>
      <c r="E37" s="1217"/>
      <c r="F37" s="1217"/>
      <c r="G37" s="1217"/>
      <c r="H37" s="1217"/>
      <c r="I37" s="1217"/>
      <c r="J37" s="1217"/>
      <c r="K37" s="1217"/>
      <c r="L37" s="1217"/>
      <c r="M37" s="1217"/>
      <c r="N37" s="1217"/>
      <c r="O37" s="1217"/>
    </row>
    <row r="38" spans="3:15" ht="12.75" customHeight="1" x14ac:dyDescent="0.2">
      <c r="C38" s="689"/>
    </row>
    <row r="39" spans="3:15" ht="12.75" customHeight="1" x14ac:dyDescent="0.2">
      <c r="C39" s="538" t="s">
        <v>2659</v>
      </c>
    </row>
    <row r="40" spans="3:15" ht="12.75" customHeight="1" x14ac:dyDescent="0.2"/>
    <row r="41" spans="3:15" ht="12.75" customHeight="1" x14ac:dyDescent="0.2">
      <c r="C41" s="538" t="s">
        <v>1967</v>
      </c>
    </row>
    <row r="42" spans="3:15" ht="10.5" customHeight="1" x14ac:dyDescent="0.2">
      <c r="C42" s="1368"/>
      <c r="D42" s="1368"/>
      <c r="E42" s="1368"/>
      <c r="F42" s="1368"/>
      <c r="G42" s="1368"/>
      <c r="H42" s="1368"/>
      <c r="I42" s="1368"/>
      <c r="J42" s="1368"/>
      <c r="K42" s="1368"/>
      <c r="L42" s="1368"/>
      <c r="M42" s="1368"/>
      <c r="N42" s="1368"/>
      <c r="O42" s="1368"/>
    </row>
    <row r="43" spans="3:15" ht="12.75" customHeight="1" x14ac:dyDescent="0.2">
      <c r="E43" s="1480" t="s">
        <v>1519</v>
      </c>
      <c r="F43" s="1480"/>
      <c r="G43" s="1480"/>
      <c r="H43" s="1480"/>
      <c r="I43" s="1480"/>
      <c r="J43" s="1480"/>
      <c r="K43" s="1480"/>
      <c r="L43" s="822"/>
      <c r="M43" s="1457"/>
      <c r="N43" s="1457"/>
      <c r="O43" s="1457"/>
    </row>
    <row r="44" spans="3:15" ht="12.75" customHeight="1" x14ac:dyDescent="0.2">
      <c r="I44" s="1484" t="s">
        <v>1968</v>
      </c>
      <c r="J44" s="1484"/>
      <c r="K44" s="1484"/>
    </row>
    <row r="45" spans="3:15" ht="12.75" customHeight="1" x14ac:dyDescent="0.2">
      <c r="E45" s="1482" t="s">
        <v>303</v>
      </c>
      <c r="F45" s="1482"/>
      <c r="G45" s="1482"/>
      <c r="H45" s="707"/>
      <c r="I45" s="1483" t="s">
        <v>1969</v>
      </c>
      <c r="J45" s="1483"/>
      <c r="K45" s="1483"/>
      <c r="M45" s="1457"/>
      <c r="N45" s="1457"/>
      <c r="O45" s="1457"/>
    </row>
    <row r="46" spans="3:15" ht="12.75" customHeight="1" x14ac:dyDescent="0.2">
      <c r="C46" s="821" t="s">
        <v>1970</v>
      </c>
      <c r="D46" s="821"/>
      <c r="E46" s="927" t="s">
        <v>1971</v>
      </c>
      <c r="F46" s="715"/>
      <c r="G46" s="927" t="s">
        <v>302</v>
      </c>
      <c r="H46" s="707"/>
      <c r="I46" s="821" t="s">
        <v>1971</v>
      </c>
      <c r="J46" s="707"/>
      <c r="K46" s="821" t="s">
        <v>302</v>
      </c>
      <c r="M46" s="707"/>
      <c r="O46" s="707"/>
    </row>
    <row r="47" spans="3:15" ht="12.75" customHeight="1" x14ac:dyDescent="0.2">
      <c r="C47" s="704">
        <v>2023</v>
      </c>
      <c r="D47" s="704"/>
      <c r="E47" s="716">
        <v>0</v>
      </c>
      <c r="F47" s="716"/>
      <c r="G47" s="716">
        <v>0</v>
      </c>
      <c r="H47" s="716"/>
      <c r="I47" s="716">
        <v>0</v>
      </c>
      <c r="J47" s="716"/>
      <c r="K47" s="716">
        <v>0</v>
      </c>
      <c r="L47" s="563"/>
      <c r="M47" s="563"/>
      <c r="N47" s="563"/>
      <c r="O47" s="563"/>
    </row>
    <row r="48" spans="3:15" ht="12.75" customHeight="1" x14ac:dyDescent="0.2">
      <c r="C48" s="704">
        <f>C47+1</f>
        <v>2024</v>
      </c>
      <c r="D48" s="704"/>
      <c r="E48" s="716">
        <v>0</v>
      </c>
      <c r="F48" s="716"/>
      <c r="G48" s="716">
        <v>0</v>
      </c>
      <c r="H48" s="716"/>
      <c r="I48" s="716">
        <v>0</v>
      </c>
      <c r="J48" s="716"/>
      <c r="K48" s="716">
        <v>0</v>
      </c>
      <c r="L48" s="563"/>
      <c r="M48" s="563"/>
      <c r="N48" s="563"/>
      <c r="O48" s="563"/>
    </row>
    <row r="49" spans="3:15" ht="12.75" customHeight="1" x14ac:dyDescent="0.2">
      <c r="C49" s="704">
        <f>C48+1</f>
        <v>2025</v>
      </c>
      <c r="D49" s="704"/>
      <c r="E49" s="716">
        <v>0</v>
      </c>
      <c r="F49" s="716"/>
      <c r="G49" s="716">
        <v>0</v>
      </c>
      <c r="H49" s="716"/>
      <c r="I49" s="716">
        <v>0</v>
      </c>
      <c r="J49" s="716"/>
      <c r="K49" s="716">
        <v>0</v>
      </c>
      <c r="L49" s="563"/>
      <c r="M49" s="563"/>
      <c r="N49" s="563"/>
      <c r="O49" s="563"/>
    </row>
    <row r="50" spans="3:15" ht="12.75" customHeight="1" x14ac:dyDescent="0.2">
      <c r="C50" s="704">
        <f>C49+1</f>
        <v>2026</v>
      </c>
      <c r="D50" s="704"/>
      <c r="E50" s="716">
        <v>0</v>
      </c>
      <c r="F50" s="716"/>
      <c r="G50" s="716">
        <v>0</v>
      </c>
      <c r="H50" s="716"/>
      <c r="I50" s="716">
        <v>0</v>
      </c>
      <c r="J50" s="716"/>
      <c r="K50" s="716">
        <v>0</v>
      </c>
      <c r="L50" s="563"/>
      <c r="M50" s="563"/>
      <c r="N50" s="563"/>
      <c r="O50" s="563"/>
    </row>
    <row r="51" spans="3:15" ht="12.75" customHeight="1" x14ac:dyDescent="0.2">
      <c r="C51" s="704" t="s">
        <v>2759</v>
      </c>
      <c r="D51" s="704"/>
      <c r="E51" s="716">
        <v>0</v>
      </c>
      <c r="F51" s="716"/>
      <c r="G51" s="716">
        <v>0</v>
      </c>
      <c r="H51" s="716"/>
      <c r="I51" s="716">
        <v>0</v>
      </c>
      <c r="J51" s="716"/>
      <c r="K51" s="716">
        <v>0</v>
      </c>
      <c r="L51" s="563"/>
      <c r="M51" s="563"/>
      <c r="N51" s="563"/>
      <c r="O51" s="563"/>
    </row>
    <row r="52" spans="3:15" ht="12.75" customHeight="1" x14ac:dyDescent="0.2">
      <c r="C52" s="704" t="s">
        <v>1661</v>
      </c>
      <c r="D52" s="704"/>
      <c r="E52" s="716">
        <v>0</v>
      </c>
      <c r="F52" s="716"/>
      <c r="G52" s="716">
        <v>0</v>
      </c>
      <c r="H52" s="716"/>
      <c r="I52" s="716">
        <v>0</v>
      </c>
      <c r="J52" s="716"/>
      <c r="K52" s="716">
        <v>0</v>
      </c>
      <c r="L52" s="563"/>
      <c r="M52" s="563"/>
      <c r="N52" s="563"/>
      <c r="O52" s="563"/>
    </row>
    <row r="53" spans="3:15" ht="12.75" customHeight="1" thickBot="1" x14ac:dyDescent="0.25">
      <c r="E53" s="717">
        <f>SUM(E47:E52)</f>
        <v>0</v>
      </c>
      <c r="G53" s="717">
        <f>SUM(G47:G52)</f>
        <v>0</v>
      </c>
      <c r="I53" s="717">
        <f>SUM(I47:I52)</f>
        <v>0</v>
      </c>
      <c r="K53" s="717">
        <f>SUM(K47:K52)</f>
        <v>0</v>
      </c>
      <c r="M53" s="716"/>
      <c r="O53" s="716"/>
    </row>
    <row r="54" spans="3:15" ht="12.75" customHeight="1" thickTop="1" x14ac:dyDescent="0.2">
      <c r="E54" s="716"/>
      <c r="G54" s="716"/>
      <c r="I54" s="716"/>
      <c r="K54" s="716"/>
      <c r="M54" s="716"/>
      <c r="O54" s="716"/>
    </row>
    <row r="55" spans="3:15" ht="12.75" customHeight="1" x14ac:dyDescent="0.2">
      <c r="E55" s="1480" t="s">
        <v>143</v>
      </c>
      <c r="F55" s="1480"/>
      <c r="G55" s="1480"/>
      <c r="H55" s="1480"/>
      <c r="I55" s="1480"/>
      <c r="J55" s="1480"/>
      <c r="K55" s="1480"/>
    </row>
    <row r="56" spans="3:15" ht="12.75" customHeight="1" x14ac:dyDescent="0.2">
      <c r="I56" s="1484" t="s">
        <v>1968</v>
      </c>
      <c r="J56" s="1484"/>
      <c r="K56" s="1484"/>
    </row>
    <row r="57" spans="3:15" ht="12.75" customHeight="1" x14ac:dyDescent="0.2">
      <c r="E57" s="1482" t="s">
        <v>303</v>
      </c>
      <c r="F57" s="1482"/>
      <c r="G57" s="1482"/>
      <c r="H57" s="707"/>
      <c r="I57" s="1483" t="s">
        <v>1969</v>
      </c>
      <c r="J57" s="1483"/>
      <c r="K57" s="1483"/>
    </row>
    <row r="58" spans="3:15" ht="12.75" customHeight="1" x14ac:dyDescent="0.2">
      <c r="C58" s="821" t="s">
        <v>1970</v>
      </c>
      <c r="D58" s="821"/>
      <c r="E58" s="927" t="s">
        <v>1971</v>
      </c>
      <c r="F58" s="715"/>
      <c r="G58" s="927" t="s">
        <v>302</v>
      </c>
      <c r="H58" s="707"/>
      <c r="I58" s="821" t="s">
        <v>1971</v>
      </c>
      <c r="J58" s="707"/>
      <c r="K58" s="821" t="s">
        <v>302</v>
      </c>
    </row>
    <row r="59" spans="3:15" ht="12.75" customHeight="1" x14ac:dyDescent="0.2">
      <c r="C59" s="704">
        <v>2022</v>
      </c>
      <c r="D59" s="704"/>
      <c r="E59" s="716">
        <v>0</v>
      </c>
      <c r="F59" s="716"/>
      <c r="G59" s="716">
        <v>0</v>
      </c>
      <c r="H59" s="716"/>
      <c r="I59" s="716">
        <v>0</v>
      </c>
      <c r="J59" s="716"/>
      <c r="K59" s="716">
        <v>0</v>
      </c>
    </row>
    <row r="60" spans="3:15" ht="12.75" customHeight="1" x14ac:dyDescent="0.2">
      <c r="C60" s="704">
        <f>C59+1</f>
        <v>2023</v>
      </c>
      <c r="D60" s="704"/>
      <c r="E60" s="716">
        <v>0</v>
      </c>
      <c r="F60" s="716"/>
      <c r="G60" s="716">
        <v>0</v>
      </c>
      <c r="H60" s="716"/>
      <c r="I60" s="716">
        <v>0</v>
      </c>
      <c r="J60" s="716"/>
      <c r="K60" s="716">
        <v>0</v>
      </c>
    </row>
    <row r="61" spans="3:15" ht="12.75" customHeight="1" x14ac:dyDescent="0.2">
      <c r="C61" s="704">
        <f>C60+1</f>
        <v>2024</v>
      </c>
      <c r="D61" s="704"/>
      <c r="E61" s="716">
        <v>0</v>
      </c>
      <c r="F61" s="716"/>
      <c r="G61" s="716">
        <v>0</v>
      </c>
      <c r="H61" s="716"/>
      <c r="I61" s="716">
        <v>0</v>
      </c>
      <c r="J61" s="716"/>
      <c r="K61" s="716">
        <v>0</v>
      </c>
    </row>
    <row r="62" spans="3:15" ht="12.75" customHeight="1" x14ac:dyDescent="0.2">
      <c r="C62" s="704">
        <f>C61+1</f>
        <v>2025</v>
      </c>
      <c r="D62" s="704"/>
      <c r="E62" s="716">
        <v>0</v>
      </c>
      <c r="F62" s="716"/>
      <c r="G62" s="716">
        <v>0</v>
      </c>
      <c r="H62" s="716"/>
      <c r="I62" s="716">
        <v>0</v>
      </c>
      <c r="J62" s="716"/>
      <c r="K62" s="716">
        <v>0</v>
      </c>
    </row>
    <row r="63" spans="3:15" ht="12.75" customHeight="1" x14ac:dyDescent="0.2">
      <c r="C63" s="704">
        <f>C62+1</f>
        <v>2026</v>
      </c>
      <c r="D63" s="704"/>
      <c r="E63" s="716">
        <v>0</v>
      </c>
      <c r="F63" s="716"/>
      <c r="G63" s="716">
        <v>0</v>
      </c>
      <c r="H63" s="716"/>
      <c r="I63" s="716">
        <v>0</v>
      </c>
      <c r="J63" s="716"/>
      <c r="K63" s="716">
        <v>0</v>
      </c>
    </row>
    <row r="64" spans="3:15" ht="12.75" customHeight="1" x14ac:dyDescent="0.2">
      <c r="C64" s="704" t="s">
        <v>2303</v>
      </c>
      <c r="D64" s="704"/>
      <c r="E64" s="716">
        <v>0</v>
      </c>
      <c r="F64" s="716"/>
      <c r="G64" s="716">
        <v>0</v>
      </c>
      <c r="H64" s="716"/>
      <c r="I64" s="716">
        <v>0</v>
      </c>
      <c r="J64" s="716"/>
      <c r="K64" s="716">
        <v>0</v>
      </c>
    </row>
    <row r="65" spans="1:16" ht="12.75" customHeight="1" x14ac:dyDescent="0.2">
      <c r="C65" s="704" t="s">
        <v>1661</v>
      </c>
      <c r="D65" s="704"/>
      <c r="E65" s="716">
        <v>0</v>
      </c>
      <c r="F65" s="716"/>
      <c r="G65" s="716">
        <v>0</v>
      </c>
      <c r="H65" s="716"/>
      <c r="I65" s="716">
        <v>0</v>
      </c>
      <c r="J65" s="716"/>
      <c r="K65" s="716">
        <v>0</v>
      </c>
    </row>
    <row r="66" spans="1:16" ht="12.75" customHeight="1" thickBot="1" x14ac:dyDescent="0.25">
      <c r="E66" s="717">
        <f>SUM(E59:E65)</f>
        <v>0</v>
      </c>
      <c r="G66" s="717">
        <f>SUM(G59:G65)</f>
        <v>0</v>
      </c>
      <c r="I66" s="717">
        <f>SUM(I59:I65)</f>
        <v>0</v>
      </c>
      <c r="K66" s="717">
        <f>SUM(K59:K65)</f>
        <v>0</v>
      </c>
    </row>
    <row r="67" spans="1:16" ht="12.75" customHeight="1" thickTop="1" x14ac:dyDescent="0.2"/>
    <row r="68" spans="1:16" ht="12.75" customHeight="1" x14ac:dyDescent="0.2">
      <c r="C68" s="538" t="s">
        <v>1972</v>
      </c>
    </row>
    <row r="69" spans="1:16" ht="12.75" customHeight="1" x14ac:dyDescent="0.2">
      <c r="C69" s="538" t="s">
        <v>1973</v>
      </c>
    </row>
    <row r="70" spans="1:16" ht="12.75" customHeight="1" x14ac:dyDescent="0.2"/>
    <row r="71" spans="1:16" ht="15.75" customHeight="1" x14ac:dyDescent="0.25">
      <c r="A71" s="1369" t="s">
        <v>941</v>
      </c>
      <c r="B71" s="1369"/>
      <c r="C71" s="1369"/>
      <c r="D71" s="1369"/>
      <c r="E71" s="1369"/>
      <c r="F71" s="1369"/>
      <c r="G71" s="1369"/>
      <c r="H71" s="1369"/>
      <c r="I71" s="1369"/>
      <c r="J71" s="1369"/>
      <c r="K71" s="1369"/>
      <c r="L71" s="1369"/>
      <c r="M71" s="1369"/>
      <c r="N71" s="1369"/>
      <c r="O71" s="1369"/>
      <c r="P71" s="708"/>
    </row>
  </sheetData>
  <mergeCells count="28">
    <mergeCell ref="E57:G57"/>
    <mergeCell ref="I57:K57"/>
    <mergeCell ref="A71:O71"/>
    <mergeCell ref="I44:K44"/>
    <mergeCell ref="E45:G45"/>
    <mergeCell ref="I45:K45"/>
    <mergeCell ref="M45:O45"/>
    <mergeCell ref="E55:K55"/>
    <mergeCell ref="I56:K56"/>
    <mergeCell ref="E43:K43"/>
    <mergeCell ref="M43:O43"/>
    <mergeCell ref="C16:E16"/>
    <mergeCell ref="C18:E18"/>
    <mergeCell ref="C20:E20"/>
    <mergeCell ref="C21:E21"/>
    <mergeCell ref="C28:E28"/>
    <mergeCell ref="C30:O30"/>
    <mergeCell ref="C31:O31"/>
    <mergeCell ref="C34:O34"/>
    <mergeCell ref="C35:O35"/>
    <mergeCell ref="C37:O37"/>
    <mergeCell ref="C42:O42"/>
    <mergeCell ref="C15:E15"/>
    <mergeCell ref="A1:O1"/>
    <mergeCell ref="A2:O2"/>
    <mergeCell ref="A3:O3"/>
    <mergeCell ref="C9:O9"/>
    <mergeCell ref="C12:O12"/>
  </mergeCells>
  <hyperlinks>
    <hyperlink ref="G32" r:id="rId1" xr:uid="{BE05B353-94AF-4137-8CC1-C65335D9B432}"/>
  </hyperlinks>
  <pageMargins left="0.7" right="0.7" top="0.5" bottom="0.5" header="0" footer="0"/>
  <pageSetup scale="72" orientation="portrait" r:id="rId2"/>
  <colBreaks count="1" manualBreakCount="1">
    <brk id="15" max="1048575" man="1"/>
  </colBreaks>
  <legacyDrawing r:id="rId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41E7A-0E75-4B6A-A1C1-EEFC84689FC1}">
  <sheetPr codeName="Sheet35"/>
  <dimension ref="A1:R46"/>
  <sheetViews>
    <sheetView zoomScaleNormal="100" workbookViewId="0">
      <selection activeCell="A4" sqref="A4"/>
    </sheetView>
  </sheetViews>
  <sheetFormatPr defaultColWidth="9.140625" defaultRowHeight="12.75" x14ac:dyDescent="0.2"/>
  <cols>
    <col min="1" max="2" width="3.7109375" style="538" customWidth="1"/>
    <col min="3" max="3" width="21.7109375" style="538" customWidth="1"/>
    <col min="4" max="4" width="2.28515625" style="538" customWidth="1"/>
    <col min="5" max="5" width="19.5703125" style="538" customWidth="1"/>
    <col min="6" max="6" width="2.28515625" style="538" customWidth="1"/>
    <col min="7" max="7" width="12.85546875" style="538" customWidth="1"/>
    <col min="8" max="8" width="2.28515625" style="538" customWidth="1"/>
    <col min="9" max="9" width="11.7109375" style="538" customWidth="1"/>
    <col min="10" max="10" width="2.28515625" style="538" customWidth="1"/>
    <col min="11" max="11" width="12.28515625" style="538" customWidth="1"/>
    <col min="12" max="12" width="2.28515625" style="538" customWidth="1"/>
    <col min="13" max="13" width="13.5703125" style="538" bestFit="1" customWidth="1"/>
    <col min="14" max="14" width="2.28515625" style="538" customWidth="1"/>
    <col min="15" max="15" width="13.28515625" style="538" customWidth="1"/>
    <col min="16" max="16384" width="9.140625" style="538"/>
  </cols>
  <sheetData>
    <row r="1" spans="1:18" ht="18" x14ac:dyDescent="0.25">
      <c r="A1" s="1365" t="str">
        <f>'COVER PAGE'!A9</f>
        <v>LOCAL GOVERNMENT NAME:</v>
      </c>
      <c r="B1" s="1365"/>
      <c r="C1" s="1378"/>
      <c r="D1" s="1378"/>
      <c r="E1" s="1378"/>
      <c r="F1" s="1378"/>
      <c r="G1" s="1378"/>
      <c r="H1" s="1378"/>
      <c r="I1" s="1378"/>
      <c r="J1" s="1378"/>
      <c r="K1" s="1378"/>
      <c r="L1" s="1378"/>
      <c r="M1" s="1378"/>
      <c r="N1" s="1378"/>
      <c r="O1" s="1378"/>
      <c r="P1" s="708"/>
      <c r="Q1" s="708"/>
      <c r="R1" s="708"/>
    </row>
    <row r="2" spans="1:18" ht="18" x14ac:dyDescent="0.25">
      <c r="A2" s="1365" t="s">
        <v>938</v>
      </c>
      <c r="B2" s="1365"/>
      <c r="C2" s="1378"/>
      <c r="D2" s="1378"/>
      <c r="E2" s="1378"/>
      <c r="F2" s="1378"/>
      <c r="G2" s="1378"/>
      <c r="H2" s="1378"/>
      <c r="I2" s="1378"/>
      <c r="J2" s="1378"/>
      <c r="K2" s="1378"/>
      <c r="L2" s="1378"/>
      <c r="M2" s="1378"/>
      <c r="N2" s="1378"/>
      <c r="O2" s="1378"/>
      <c r="P2" s="708"/>
      <c r="Q2" s="708"/>
      <c r="R2" s="708"/>
    </row>
    <row r="3" spans="1:18" ht="18" x14ac:dyDescent="0.25">
      <c r="A3" s="1366" t="str">
        <f>'COVER PAGE'!A30</f>
        <v>FISCAL YEAR ENDING JUNE 30, 2025</v>
      </c>
      <c r="B3" s="1366"/>
      <c r="C3" s="1366"/>
      <c r="D3" s="1366"/>
      <c r="E3" s="1366"/>
      <c r="F3" s="1366"/>
      <c r="G3" s="1366"/>
      <c r="H3" s="1366"/>
      <c r="I3" s="1366"/>
      <c r="J3" s="1366"/>
      <c r="K3" s="1366"/>
      <c r="L3" s="1366"/>
      <c r="M3" s="1366"/>
      <c r="N3" s="1366"/>
      <c r="O3" s="1366"/>
      <c r="P3" s="708"/>
      <c r="Q3" s="708"/>
      <c r="R3" s="708"/>
    </row>
    <row r="4" spans="1:18" ht="12" customHeight="1" x14ac:dyDescent="0.25">
      <c r="A4" s="820"/>
      <c r="B4" s="820"/>
      <c r="C4" s="704"/>
      <c r="D4" s="704"/>
      <c r="E4" s="704"/>
      <c r="F4" s="704"/>
      <c r="G4" s="704"/>
      <c r="H4" s="704"/>
      <c r="I4" s="704"/>
      <c r="J4" s="704"/>
      <c r="K4" s="704"/>
      <c r="L4" s="704"/>
      <c r="M4" s="704"/>
      <c r="N4" s="704"/>
      <c r="O4" s="704"/>
      <c r="P4" s="708"/>
      <c r="Q4" s="708"/>
      <c r="R4" s="708"/>
    </row>
    <row r="5" spans="1:18" ht="12" customHeight="1" x14ac:dyDescent="0.25">
      <c r="A5" s="925" t="s">
        <v>58</v>
      </c>
      <c r="B5" s="925"/>
      <c r="C5" s="926" t="s">
        <v>546</v>
      </c>
      <c r="E5" s="704"/>
      <c r="F5" s="704"/>
      <c r="G5" s="704"/>
      <c r="H5" s="704"/>
      <c r="I5" s="704"/>
      <c r="J5" s="704"/>
      <c r="K5" s="704"/>
      <c r="L5" s="704"/>
      <c r="M5" s="704"/>
      <c r="N5" s="704"/>
      <c r="O5" s="704"/>
      <c r="P5" s="708"/>
      <c r="Q5" s="708"/>
      <c r="R5" s="708"/>
    </row>
    <row r="6" spans="1:18" ht="12" customHeight="1" x14ac:dyDescent="0.25">
      <c r="A6" s="820"/>
      <c r="B6" s="820"/>
      <c r="C6" s="704"/>
      <c r="D6" s="704"/>
      <c r="E6" s="704"/>
      <c r="F6" s="704"/>
      <c r="G6" s="704"/>
      <c r="H6" s="704"/>
      <c r="I6" s="704"/>
      <c r="J6" s="704"/>
      <c r="K6" s="704"/>
      <c r="L6" s="704"/>
      <c r="M6" s="704"/>
      <c r="N6" s="704"/>
      <c r="O6" s="704"/>
      <c r="P6" s="708"/>
      <c r="Q6" s="708"/>
      <c r="R6" s="708"/>
    </row>
    <row r="7" spans="1:18" ht="12" customHeight="1" x14ac:dyDescent="0.25">
      <c r="A7" s="820"/>
      <c r="B7" s="709" t="s">
        <v>674</v>
      </c>
      <c r="C7" s="539" t="s">
        <v>2651</v>
      </c>
      <c r="D7" s="704"/>
      <c r="E7" s="704"/>
      <c r="F7" s="704"/>
      <c r="G7" s="704"/>
      <c r="H7" s="704"/>
      <c r="I7" s="704"/>
      <c r="J7" s="704"/>
      <c r="K7" s="704"/>
      <c r="L7" s="704"/>
      <c r="M7" s="704"/>
      <c r="N7" s="704"/>
      <c r="O7" s="704"/>
      <c r="P7" s="708"/>
      <c r="Q7" s="708"/>
      <c r="R7" s="708"/>
    </row>
    <row r="8" spans="1:18" ht="12" customHeight="1" x14ac:dyDescent="0.25">
      <c r="A8" s="820"/>
      <c r="B8" s="820"/>
      <c r="C8" s="704"/>
      <c r="D8" s="704"/>
      <c r="E8" s="704"/>
      <c r="F8" s="704"/>
      <c r="G8" s="704"/>
      <c r="H8" s="704"/>
      <c r="I8" s="704"/>
      <c r="J8" s="704"/>
      <c r="K8" s="704"/>
      <c r="L8" s="704"/>
      <c r="M8" s="704"/>
      <c r="N8" s="704"/>
      <c r="O8" s="704"/>
      <c r="P8" s="708"/>
      <c r="Q8" s="708"/>
      <c r="R8" s="708"/>
    </row>
    <row r="9" spans="1:18" ht="39.75" customHeight="1" x14ac:dyDescent="0.25">
      <c r="A9" s="820"/>
      <c r="B9" s="820"/>
      <c r="C9" s="1217" t="s">
        <v>2653</v>
      </c>
      <c r="D9" s="1217"/>
      <c r="E9" s="1217"/>
      <c r="F9" s="1217"/>
      <c r="G9" s="1217"/>
      <c r="H9" s="1217"/>
      <c r="I9" s="1217"/>
      <c r="J9" s="1217"/>
      <c r="K9" s="1217"/>
      <c r="L9" s="1217"/>
      <c r="M9" s="1217"/>
      <c r="N9" s="1217"/>
      <c r="O9" s="1217"/>
      <c r="P9" s="708"/>
      <c r="Q9" s="708"/>
      <c r="R9" s="708"/>
    </row>
    <row r="10" spans="1:18" ht="14.25" customHeight="1" x14ac:dyDescent="0.25">
      <c r="C10" s="689"/>
      <c r="G10" s="498"/>
    </row>
    <row r="11" spans="1:18" ht="19.5" customHeight="1" x14ac:dyDescent="0.2">
      <c r="C11" s="1481" t="s">
        <v>2660</v>
      </c>
      <c r="D11" s="1481"/>
      <c r="E11" s="1481"/>
      <c r="F11" s="1481"/>
      <c r="G11" s="1481"/>
      <c r="H11" s="1481"/>
      <c r="I11" s="1481"/>
      <c r="J11" s="1481"/>
      <c r="K11" s="1481"/>
      <c r="L11" s="1481"/>
      <c r="M11" s="1481"/>
      <c r="N11" s="1481"/>
      <c r="O11" s="1481"/>
    </row>
    <row r="12" spans="1:18" ht="54" customHeight="1" x14ac:dyDescent="0.2">
      <c r="C12" s="1461" t="s">
        <v>2669</v>
      </c>
      <c r="D12" s="1461"/>
      <c r="E12" s="1461"/>
      <c r="F12" s="1461"/>
      <c r="G12" s="1461"/>
      <c r="H12" s="1461"/>
      <c r="I12" s="1461"/>
      <c r="J12" s="1461"/>
      <c r="K12" s="1461"/>
      <c r="L12" s="1461"/>
      <c r="M12" s="1461"/>
      <c r="N12" s="1461"/>
      <c r="O12" s="1461"/>
    </row>
    <row r="13" spans="1:18" ht="14.25" customHeight="1" x14ac:dyDescent="0.2">
      <c r="C13" s="1386"/>
      <c r="D13" s="1386"/>
      <c r="E13" s="1386"/>
      <c r="F13" s="1386"/>
      <c r="G13" s="1386"/>
      <c r="H13" s="1386"/>
      <c r="I13" s="1386"/>
      <c r="J13" s="1386"/>
      <c r="K13" s="1386"/>
      <c r="L13" s="1386"/>
      <c r="M13" s="1386"/>
      <c r="N13" s="1386"/>
      <c r="O13" s="1386"/>
    </row>
    <row r="14" spans="1:18" ht="12.75" customHeight="1" x14ac:dyDescent="0.2">
      <c r="C14" s="1481" t="s">
        <v>2661</v>
      </c>
      <c r="D14" s="1481"/>
      <c r="E14" s="1481"/>
      <c r="F14" s="1481"/>
      <c r="G14" s="1481"/>
      <c r="H14" s="1481"/>
      <c r="I14" s="1481"/>
      <c r="J14" s="1481"/>
      <c r="K14" s="1481"/>
      <c r="L14" s="1481"/>
      <c r="M14" s="1481"/>
      <c r="N14" s="1481"/>
      <c r="O14" s="1481"/>
    </row>
    <row r="15" spans="1:18" ht="56.25" customHeight="1" x14ac:dyDescent="0.2">
      <c r="C15" s="1461" t="s">
        <v>2669</v>
      </c>
      <c r="D15" s="1461"/>
      <c r="E15" s="1461"/>
      <c r="F15" s="1461"/>
      <c r="G15" s="1461"/>
      <c r="H15" s="1461"/>
      <c r="I15" s="1461"/>
      <c r="J15" s="1461"/>
      <c r="K15" s="1461"/>
      <c r="L15" s="1461"/>
      <c r="M15" s="1461"/>
      <c r="N15" s="1461"/>
      <c r="O15" s="1461"/>
    </row>
    <row r="16" spans="1:18" ht="12.75" customHeight="1" x14ac:dyDescent="0.2"/>
    <row r="17" spans="3:15" ht="12.75" customHeight="1" x14ac:dyDescent="0.2">
      <c r="C17" s="538" t="s">
        <v>2654</v>
      </c>
    </row>
    <row r="18" spans="3:15" ht="10.5" customHeight="1" x14ac:dyDescent="0.2">
      <c r="C18" s="1368"/>
      <c r="D18" s="1368"/>
      <c r="E18" s="1368"/>
      <c r="F18" s="1368"/>
      <c r="G18" s="1368"/>
      <c r="H18" s="1368"/>
      <c r="I18" s="1368"/>
      <c r="J18" s="1368"/>
      <c r="K18" s="1368"/>
      <c r="L18" s="1368"/>
      <c r="M18" s="1368"/>
      <c r="N18" s="1368"/>
      <c r="O18" s="1368"/>
    </row>
    <row r="19" spans="3:15" ht="12.75" customHeight="1" x14ac:dyDescent="0.2">
      <c r="E19" s="1480" t="s">
        <v>1519</v>
      </c>
      <c r="F19" s="1480"/>
      <c r="G19" s="1480"/>
      <c r="H19" s="1480"/>
      <c r="I19" s="1480"/>
      <c r="J19" s="1480"/>
      <c r="K19" s="1480"/>
      <c r="L19" s="1086"/>
      <c r="M19" s="1454"/>
      <c r="N19" s="1454"/>
      <c r="O19" s="1454"/>
    </row>
    <row r="20" spans="3:15" ht="12.75" customHeight="1" x14ac:dyDescent="0.2">
      <c r="I20" s="1484"/>
      <c r="J20" s="1484"/>
      <c r="K20" s="1484"/>
    </row>
    <row r="21" spans="3:15" ht="12.75" customHeight="1" x14ac:dyDescent="0.2">
      <c r="E21" s="1482" t="s">
        <v>2652</v>
      </c>
      <c r="F21" s="1482"/>
      <c r="G21" s="1482"/>
      <c r="H21" s="707"/>
      <c r="I21" s="1480" t="s">
        <v>2652</v>
      </c>
      <c r="J21" s="1480"/>
      <c r="K21" s="1480"/>
      <c r="M21" s="1480" t="s">
        <v>2652</v>
      </c>
      <c r="N21" s="1480"/>
      <c r="O21" s="1480"/>
    </row>
    <row r="22" spans="3:15" ht="12.75" customHeight="1" x14ac:dyDescent="0.2">
      <c r="C22" s="821" t="s">
        <v>1970</v>
      </c>
      <c r="D22" s="821"/>
      <c r="E22" s="927" t="s">
        <v>1971</v>
      </c>
      <c r="F22" s="715"/>
      <c r="G22" s="927" t="s">
        <v>302</v>
      </c>
      <c r="H22" s="707"/>
      <c r="I22" s="821" t="s">
        <v>1971</v>
      </c>
      <c r="J22" s="707"/>
      <c r="K22" s="821" t="s">
        <v>302</v>
      </c>
      <c r="M22" s="821" t="s">
        <v>1971</v>
      </c>
      <c r="N22" s="707"/>
      <c r="O22" s="821" t="s">
        <v>302</v>
      </c>
    </row>
    <row r="23" spans="3:15" ht="12.75" customHeight="1" x14ac:dyDescent="0.2">
      <c r="C23" s="704">
        <v>2023</v>
      </c>
      <c r="D23" s="704"/>
      <c r="E23" s="716">
        <v>0</v>
      </c>
      <c r="F23" s="716"/>
      <c r="G23" s="716">
        <v>0</v>
      </c>
      <c r="H23" s="716"/>
      <c r="I23" s="716">
        <v>0</v>
      </c>
      <c r="J23" s="716"/>
      <c r="K23" s="716">
        <v>0</v>
      </c>
      <c r="L23" s="563"/>
      <c r="M23" s="716">
        <v>0</v>
      </c>
      <c r="N23" s="716"/>
      <c r="O23" s="716">
        <v>0</v>
      </c>
    </row>
    <row r="24" spans="3:15" ht="12.75" customHeight="1" x14ac:dyDescent="0.2">
      <c r="C24" s="704">
        <f>C23+1</f>
        <v>2024</v>
      </c>
      <c r="D24" s="704"/>
      <c r="E24" s="716">
        <v>0</v>
      </c>
      <c r="F24" s="716"/>
      <c r="G24" s="716">
        <v>0</v>
      </c>
      <c r="H24" s="716"/>
      <c r="I24" s="716">
        <v>0</v>
      </c>
      <c r="J24" s="716"/>
      <c r="K24" s="716">
        <v>0</v>
      </c>
      <c r="L24" s="563"/>
      <c r="M24" s="716">
        <v>0</v>
      </c>
      <c r="N24" s="716"/>
      <c r="O24" s="716">
        <v>0</v>
      </c>
    </row>
    <row r="25" spans="3:15" ht="12.75" customHeight="1" x14ac:dyDescent="0.2">
      <c r="C25" s="704">
        <f>C24+1</f>
        <v>2025</v>
      </c>
      <c r="D25" s="704"/>
      <c r="E25" s="716">
        <v>0</v>
      </c>
      <c r="F25" s="716"/>
      <c r="G25" s="716">
        <v>0</v>
      </c>
      <c r="H25" s="716"/>
      <c r="I25" s="716">
        <v>0</v>
      </c>
      <c r="J25" s="716"/>
      <c r="K25" s="716">
        <v>0</v>
      </c>
      <c r="L25" s="563"/>
      <c r="M25" s="716">
        <v>0</v>
      </c>
      <c r="N25" s="716"/>
      <c r="O25" s="716">
        <v>0</v>
      </c>
    </row>
    <row r="26" spans="3:15" ht="12.75" customHeight="1" x14ac:dyDescent="0.2">
      <c r="C26" s="704">
        <f>C25+1</f>
        <v>2026</v>
      </c>
      <c r="D26" s="704"/>
      <c r="E26" s="716">
        <v>0</v>
      </c>
      <c r="F26" s="716"/>
      <c r="G26" s="716">
        <v>0</v>
      </c>
      <c r="H26" s="716"/>
      <c r="I26" s="716">
        <v>0</v>
      </c>
      <c r="J26" s="716"/>
      <c r="K26" s="716">
        <v>0</v>
      </c>
      <c r="L26" s="563"/>
      <c r="M26" s="716">
        <v>0</v>
      </c>
      <c r="N26" s="716"/>
      <c r="O26" s="716">
        <v>0</v>
      </c>
    </row>
    <row r="27" spans="3:15" ht="12.75" customHeight="1" x14ac:dyDescent="0.2">
      <c r="C27" s="704" t="s">
        <v>2759</v>
      </c>
      <c r="D27" s="704"/>
      <c r="E27" s="716">
        <v>0</v>
      </c>
      <c r="F27" s="716"/>
      <c r="G27" s="716">
        <v>0</v>
      </c>
      <c r="H27" s="716"/>
      <c r="I27" s="716">
        <v>0</v>
      </c>
      <c r="J27" s="716"/>
      <c r="K27" s="716">
        <v>0</v>
      </c>
      <c r="L27" s="563"/>
      <c r="M27" s="716">
        <v>0</v>
      </c>
      <c r="N27" s="716"/>
      <c r="O27" s="716">
        <v>0</v>
      </c>
    </row>
    <row r="28" spans="3:15" ht="12.75" customHeight="1" x14ac:dyDescent="0.2">
      <c r="C28" s="704" t="s">
        <v>1661</v>
      </c>
      <c r="D28" s="704"/>
      <c r="E28" s="716">
        <v>0</v>
      </c>
      <c r="F28" s="716"/>
      <c r="G28" s="716">
        <v>0</v>
      </c>
      <c r="H28" s="716"/>
      <c r="I28" s="716">
        <v>0</v>
      </c>
      <c r="J28" s="716"/>
      <c r="K28" s="716">
        <v>0</v>
      </c>
      <c r="L28" s="563"/>
      <c r="M28" s="716">
        <v>0</v>
      </c>
      <c r="N28" s="716"/>
      <c r="O28" s="716">
        <v>0</v>
      </c>
    </row>
    <row r="29" spans="3:15" ht="12.75" customHeight="1" thickBot="1" x14ac:dyDescent="0.25">
      <c r="E29" s="717">
        <f>SUM(E23:E28)</f>
        <v>0</v>
      </c>
      <c r="G29" s="717">
        <f>SUM(G23:G28)</f>
        <v>0</v>
      </c>
      <c r="I29" s="717">
        <f>SUM(I23:I28)</f>
        <v>0</v>
      </c>
      <c r="K29" s="717">
        <f>SUM(K23:K28)</f>
        <v>0</v>
      </c>
      <c r="M29" s="717">
        <f>SUM(M23:M28)</f>
        <v>0</v>
      </c>
      <c r="O29" s="717">
        <f>SUM(O23:O28)</f>
        <v>0</v>
      </c>
    </row>
    <row r="30" spans="3:15" ht="12.75" customHeight="1" thickTop="1" x14ac:dyDescent="0.2">
      <c r="E30" s="716"/>
      <c r="G30" s="716"/>
      <c r="I30" s="716"/>
      <c r="K30" s="716"/>
      <c r="M30" s="716"/>
      <c r="O30" s="716"/>
    </row>
    <row r="31" spans="3:15" ht="12.75" customHeight="1" x14ac:dyDescent="0.2">
      <c r="E31" s="1480" t="s">
        <v>143</v>
      </c>
      <c r="F31" s="1480"/>
      <c r="G31" s="1480"/>
      <c r="H31" s="1480"/>
      <c r="I31" s="1480"/>
      <c r="J31" s="1480"/>
      <c r="K31" s="1480"/>
      <c r="L31" s="1087"/>
    </row>
    <row r="32" spans="3:15" ht="12.75" customHeight="1" x14ac:dyDescent="0.2">
      <c r="I32" s="1484"/>
      <c r="J32" s="1484"/>
      <c r="K32" s="1484"/>
      <c r="M32" s="1484"/>
      <c r="N32" s="1484"/>
      <c r="O32" s="1484"/>
    </row>
    <row r="33" spans="1:16" ht="12.75" customHeight="1" x14ac:dyDescent="0.2">
      <c r="E33" s="1482" t="s">
        <v>2652</v>
      </c>
      <c r="F33" s="1482"/>
      <c r="G33" s="1482"/>
      <c r="H33" s="707"/>
      <c r="I33" s="1480" t="s">
        <v>2652</v>
      </c>
      <c r="J33" s="1480"/>
      <c r="K33" s="1480"/>
      <c r="M33" s="1480" t="s">
        <v>2652</v>
      </c>
      <c r="N33" s="1480"/>
      <c r="O33" s="1480"/>
    </row>
    <row r="34" spans="1:16" ht="12.75" customHeight="1" x14ac:dyDescent="0.2">
      <c r="C34" s="821" t="s">
        <v>1970</v>
      </c>
      <c r="D34" s="821"/>
      <c r="E34" s="927" t="s">
        <v>1971</v>
      </c>
      <c r="F34" s="715"/>
      <c r="G34" s="927" t="s">
        <v>302</v>
      </c>
      <c r="H34" s="707"/>
      <c r="I34" s="821" t="s">
        <v>1971</v>
      </c>
      <c r="J34" s="707"/>
      <c r="K34" s="821" t="s">
        <v>302</v>
      </c>
      <c r="M34" s="821" t="s">
        <v>1971</v>
      </c>
      <c r="N34" s="707"/>
      <c r="O34" s="821" t="s">
        <v>302</v>
      </c>
    </row>
    <row r="35" spans="1:16" ht="12.75" customHeight="1" x14ac:dyDescent="0.2">
      <c r="C35" s="704">
        <v>2023</v>
      </c>
      <c r="D35" s="704"/>
      <c r="E35" s="716">
        <v>0</v>
      </c>
      <c r="F35" s="716"/>
      <c r="G35" s="716">
        <v>0</v>
      </c>
      <c r="H35" s="716"/>
      <c r="I35" s="716">
        <v>0</v>
      </c>
      <c r="J35" s="716"/>
      <c r="K35" s="716">
        <v>0</v>
      </c>
      <c r="M35" s="716">
        <v>0</v>
      </c>
      <c r="N35" s="716"/>
      <c r="O35" s="716">
        <v>0</v>
      </c>
    </row>
    <row r="36" spans="1:16" ht="12.75" customHeight="1" x14ac:dyDescent="0.2">
      <c r="C36" s="704">
        <f>C35+1</f>
        <v>2024</v>
      </c>
      <c r="D36" s="704"/>
      <c r="E36" s="716">
        <v>0</v>
      </c>
      <c r="F36" s="716"/>
      <c r="G36" s="716">
        <v>0</v>
      </c>
      <c r="H36" s="716"/>
      <c r="I36" s="716">
        <v>0</v>
      </c>
      <c r="J36" s="716"/>
      <c r="K36" s="716">
        <v>0</v>
      </c>
      <c r="M36" s="716">
        <v>0</v>
      </c>
      <c r="N36" s="716"/>
      <c r="O36" s="716">
        <v>0</v>
      </c>
    </row>
    <row r="37" spans="1:16" ht="12.75" customHeight="1" x14ac:dyDescent="0.2">
      <c r="C37" s="704">
        <f>C36+1</f>
        <v>2025</v>
      </c>
      <c r="D37" s="704"/>
      <c r="E37" s="716">
        <v>0</v>
      </c>
      <c r="F37" s="716"/>
      <c r="G37" s="716">
        <v>0</v>
      </c>
      <c r="H37" s="716"/>
      <c r="I37" s="716">
        <v>0</v>
      </c>
      <c r="J37" s="716"/>
      <c r="K37" s="716">
        <v>0</v>
      </c>
      <c r="M37" s="716">
        <v>0</v>
      </c>
      <c r="N37" s="716"/>
      <c r="O37" s="716">
        <v>0</v>
      </c>
    </row>
    <row r="38" spans="1:16" ht="12.75" customHeight="1" x14ac:dyDescent="0.2">
      <c r="C38" s="704">
        <f>C37+1</f>
        <v>2026</v>
      </c>
      <c r="D38" s="704"/>
      <c r="E38" s="716">
        <v>0</v>
      </c>
      <c r="F38" s="716"/>
      <c r="G38" s="716">
        <v>0</v>
      </c>
      <c r="H38" s="716"/>
      <c r="I38" s="716">
        <v>0</v>
      </c>
      <c r="J38" s="716"/>
      <c r="K38" s="716">
        <v>0</v>
      </c>
      <c r="M38" s="716">
        <v>0</v>
      </c>
      <c r="N38" s="716"/>
      <c r="O38" s="716">
        <v>0</v>
      </c>
    </row>
    <row r="39" spans="1:16" ht="12.75" customHeight="1" x14ac:dyDescent="0.2">
      <c r="C39" s="704" t="s">
        <v>2759</v>
      </c>
      <c r="D39" s="704"/>
      <c r="E39" s="716">
        <v>0</v>
      </c>
      <c r="F39" s="716"/>
      <c r="G39" s="716">
        <v>0</v>
      </c>
      <c r="H39" s="716"/>
      <c r="I39" s="716">
        <v>0</v>
      </c>
      <c r="J39" s="716"/>
      <c r="K39" s="716">
        <v>0</v>
      </c>
      <c r="M39" s="716">
        <v>0</v>
      </c>
      <c r="N39" s="716"/>
      <c r="O39" s="716">
        <v>0</v>
      </c>
    </row>
    <row r="40" spans="1:16" ht="12.75" customHeight="1" x14ac:dyDescent="0.2">
      <c r="C40" s="704" t="s">
        <v>1661</v>
      </c>
      <c r="D40" s="704"/>
      <c r="E40" s="716">
        <v>0</v>
      </c>
      <c r="F40" s="716"/>
      <c r="G40" s="716">
        <v>0</v>
      </c>
      <c r="H40" s="716"/>
      <c r="I40" s="716">
        <v>0</v>
      </c>
      <c r="J40" s="716"/>
      <c r="K40" s="716">
        <v>0</v>
      </c>
      <c r="M40" s="716">
        <v>0</v>
      </c>
      <c r="N40" s="716"/>
      <c r="O40" s="716">
        <v>0</v>
      </c>
    </row>
    <row r="41" spans="1:16" ht="12.75" customHeight="1" thickBot="1" x14ac:dyDescent="0.25">
      <c r="E41" s="717">
        <f>SUM(E35:E40)</f>
        <v>0</v>
      </c>
      <c r="G41" s="717">
        <f>SUM(G35:G40)</f>
        <v>0</v>
      </c>
      <c r="I41" s="717">
        <f>SUM(I35:I40)</f>
        <v>0</v>
      </c>
      <c r="K41" s="717">
        <f>SUM(K35:K40)</f>
        <v>0</v>
      </c>
      <c r="M41" s="717">
        <f>SUM(M35:M40)</f>
        <v>0</v>
      </c>
      <c r="O41" s="717">
        <f>SUM(O35:O40)</f>
        <v>0</v>
      </c>
    </row>
    <row r="42" spans="1:16" ht="12.75" customHeight="1" thickTop="1" x14ac:dyDescent="0.2"/>
    <row r="43" spans="1:16" ht="12.75" customHeight="1" x14ac:dyDescent="0.2"/>
    <row r="44" spans="1:16" ht="12.75" customHeight="1" x14ac:dyDescent="0.2"/>
    <row r="45" spans="1:16" ht="12.75" customHeight="1" x14ac:dyDescent="0.2"/>
    <row r="46" spans="1:16" ht="15.75" customHeight="1" x14ac:dyDescent="0.25">
      <c r="A46" s="1369" t="s">
        <v>2773</v>
      </c>
      <c r="B46" s="1369"/>
      <c r="C46" s="1369"/>
      <c r="D46" s="1369"/>
      <c r="E46" s="1369"/>
      <c r="F46" s="1369"/>
      <c r="G46" s="1369"/>
      <c r="H46" s="1369"/>
      <c r="I46" s="1369"/>
      <c r="J46" s="1369"/>
      <c r="K46" s="1369"/>
      <c r="L46" s="1369"/>
      <c r="M46" s="1369"/>
      <c r="N46" s="1369"/>
      <c r="O46" s="1369"/>
      <c r="P46" s="708"/>
    </row>
  </sheetData>
  <mergeCells count="23">
    <mergeCell ref="E31:K31"/>
    <mergeCell ref="C11:O11"/>
    <mergeCell ref="I20:K20"/>
    <mergeCell ref="E21:G21"/>
    <mergeCell ref="I21:K21"/>
    <mergeCell ref="M21:O21"/>
    <mergeCell ref="C13:O13"/>
    <mergeCell ref="C15:O15"/>
    <mergeCell ref="C18:O18"/>
    <mergeCell ref="E19:K19"/>
    <mergeCell ref="M19:O19"/>
    <mergeCell ref="C14:O14"/>
    <mergeCell ref="A1:O1"/>
    <mergeCell ref="A2:O2"/>
    <mergeCell ref="A3:O3"/>
    <mergeCell ref="C9:O9"/>
    <mergeCell ref="C12:O12"/>
    <mergeCell ref="E33:G33"/>
    <mergeCell ref="I33:K33"/>
    <mergeCell ref="A46:O46"/>
    <mergeCell ref="M32:O32"/>
    <mergeCell ref="M33:O33"/>
    <mergeCell ref="I32:K32"/>
  </mergeCells>
  <pageMargins left="0.7" right="0.7" top="0.5" bottom="0.5" header="0" footer="0"/>
  <pageSetup scale="72" orientation="portrait" r:id="rId1"/>
  <colBreaks count="1" manualBreakCount="1">
    <brk id="15" max="1048575" man="1"/>
  </col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3ED17-5BC9-44A3-970B-AD6E416346BF}">
  <dimension ref="A1:R29"/>
  <sheetViews>
    <sheetView workbookViewId="0">
      <selection activeCell="A3" sqref="A3:O3"/>
    </sheetView>
  </sheetViews>
  <sheetFormatPr defaultRowHeight="12.75" x14ac:dyDescent="0.2"/>
  <cols>
    <col min="1" max="1" width="3.5703125" customWidth="1"/>
    <col min="2" max="2" width="2.85546875" customWidth="1"/>
    <col min="3" max="3" width="66" customWidth="1"/>
    <col min="4" max="4" width="17.42578125" customWidth="1"/>
    <col min="5" max="5" width="15" customWidth="1"/>
    <col min="6" max="6" width="15.140625" customWidth="1"/>
    <col min="7" max="7" width="3.42578125" customWidth="1"/>
    <col min="8" max="8" width="2.85546875" customWidth="1"/>
    <col min="9" max="10" width="1.5703125" customWidth="1"/>
    <col min="11" max="13" width="2.42578125" customWidth="1"/>
    <col min="14" max="14" width="1.85546875" customWidth="1"/>
    <col min="15" max="15" width="3.140625" customWidth="1"/>
  </cols>
  <sheetData>
    <row r="1" spans="1:18" s="538" customFormat="1" ht="18" x14ac:dyDescent="0.25">
      <c r="A1" s="1365" t="str">
        <f>'COVER PAGE'!A9</f>
        <v>LOCAL GOVERNMENT NAME:</v>
      </c>
      <c r="B1" s="1365"/>
      <c r="C1" s="1378"/>
      <c r="D1" s="1378"/>
      <c r="E1" s="1378"/>
      <c r="F1" s="1378"/>
      <c r="G1" s="1378"/>
      <c r="H1" s="1378"/>
      <c r="I1" s="1378"/>
      <c r="J1" s="1378"/>
      <c r="K1" s="1378"/>
      <c r="L1" s="1378"/>
      <c r="M1" s="1378"/>
      <c r="N1" s="1378"/>
      <c r="O1" s="1378"/>
      <c r="P1" s="708"/>
      <c r="Q1" s="708"/>
      <c r="R1" s="708"/>
    </row>
    <row r="2" spans="1:18" s="538" customFormat="1" ht="18" x14ac:dyDescent="0.25">
      <c r="A2" s="1365" t="s">
        <v>938</v>
      </c>
      <c r="B2" s="1365"/>
      <c r="C2" s="1378"/>
      <c r="D2" s="1378"/>
      <c r="E2" s="1378"/>
      <c r="F2" s="1378"/>
      <c r="G2" s="1378"/>
      <c r="H2" s="1378"/>
      <c r="I2" s="1378"/>
      <c r="J2" s="1378"/>
      <c r="K2" s="1378"/>
      <c r="L2" s="1378"/>
      <c r="M2" s="1378"/>
      <c r="N2" s="1378"/>
      <c r="O2" s="1378"/>
      <c r="P2" s="708"/>
      <c r="Q2" s="708"/>
      <c r="R2" s="708"/>
    </row>
    <row r="3" spans="1:18" s="538" customFormat="1" ht="18" x14ac:dyDescent="0.25">
      <c r="A3" s="1366" t="str">
        <f>'COVER PAGE'!A30</f>
        <v>FISCAL YEAR ENDING JUNE 30, 2025</v>
      </c>
      <c r="B3" s="1366"/>
      <c r="C3" s="1366"/>
      <c r="D3" s="1366"/>
      <c r="E3" s="1366"/>
      <c r="F3" s="1366"/>
      <c r="G3" s="1366"/>
      <c r="H3" s="1366"/>
      <c r="I3" s="1366"/>
      <c r="J3" s="1366"/>
      <c r="K3" s="1366"/>
      <c r="L3" s="1366"/>
      <c r="M3" s="1366"/>
      <c r="N3" s="1366"/>
      <c r="O3" s="1366"/>
      <c r="P3" s="708"/>
      <c r="Q3" s="708"/>
      <c r="R3" s="708"/>
    </row>
    <row r="4" spans="1:18" s="538" customFormat="1" ht="12" customHeight="1" x14ac:dyDescent="0.25">
      <c r="A4" s="820"/>
      <c r="B4" s="820"/>
      <c r="C4" s="704"/>
      <c r="D4" s="704"/>
      <c r="E4" s="704"/>
      <c r="F4" s="704"/>
      <c r="G4" s="704"/>
      <c r="H4" s="704"/>
      <c r="I4" s="704"/>
      <c r="J4" s="704"/>
      <c r="K4" s="704"/>
      <c r="L4" s="704"/>
      <c r="M4" s="704"/>
      <c r="N4" s="704"/>
      <c r="O4" s="704"/>
      <c r="P4" s="708"/>
      <c r="Q4" s="708"/>
      <c r="R4" s="708"/>
    </row>
    <row r="5" spans="1:18" s="538" customFormat="1" ht="12" customHeight="1" x14ac:dyDescent="0.25">
      <c r="A5" s="925" t="s">
        <v>58</v>
      </c>
      <c r="B5" s="925"/>
      <c r="C5" s="926" t="s">
        <v>546</v>
      </c>
      <c r="E5" s="704"/>
      <c r="F5" s="704"/>
      <c r="G5" s="704"/>
      <c r="H5" s="704"/>
      <c r="I5" s="704"/>
      <c r="J5" s="704"/>
      <c r="K5" s="704"/>
      <c r="L5" s="704"/>
      <c r="M5" s="704"/>
      <c r="N5" s="704"/>
      <c r="O5" s="704"/>
      <c r="P5" s="708"/>
      <c r="Q5" s="708"/>
      <c r="R5" s="708"/>
    </row>
    <row r="6" spans="1:18" s="538" customFormat="1" ht="12" customHeight="1" x14ac:dyDescent="0.25">
      <c r="A6" s="820"/>
      <c r="B6" s="820"/>
      <c r="C6" s="704"/>
      <c r="D6" s="704"/>
      <c r="E6" s="704"/>
      <c r="F6" s="704"/>
      <c r="G6" s="704"/>
      <c r="H6" s="704"/>
      <c r="I6" s="704"/>
      <c r="J6" s="704"/>
      <c r="K6" s="704"/>
      <c r="L6" s="704"/>
      <c r="M6" s="704"/>
      <c r="N6" s="704"/>
      <c r="O6" s="704"/>
      <c r="P6" s="708"/>
      <c r="Q6" s="708"/>
      <c r="R6" s="708"/>
    </row>
    <row r="7" spans="1:18" ht="15" x14ac:dyDescent="0.25">
      <c r="A7" s="728" t="s">
        <v>683</v>
      </c>
      <c r="B7" s="1448" t="s">
        <v>2765</v>
      </c>
      <c r="C7" s="1448"/>
      <c r="D7" s="1448"/>
      <c r="E7" s="1448"/>
      <c r="F7" s="1448"/>
    </row>
    <row r="8" spans="1:18" ht="12.75" customHeight="1" x14ac:dyDescent="0.2">
      <c r="A8" s="722"/>
      <c r="B8" s="1449" t="s">
        <v>2768</v>
      </c>
      <c r="C8" s="1449"/>
      <c r="D8" s="1449"/>
      <c r="E8" s="1449"/>
      <c r="F8" s="1449"/>
    </row>
    <row r="9" spans="1:18" ht="15" x14ac:dyDescent="0.25">
      <c r="A9" s="722"/>
      <c r="B9" s="689" t="s">
        <v>2769</v>
      </c>
      <c r="C9" s="689"/>
      <c r="D9" s="1134" t="s">
        <v>2770</v>
      </c>
      <c r="E9" s="689"/>
      <c r="F9" s="689"/>
    </row>
    <row r="10" spans="1:18" ht="14.25" x14ac:dyDescent="0.2">
      <c r="A10" s="722"/>
      <c r="B10" s="724"/>
      <c r="C10" s="725"/>
      <c r="D10" s="538"/>
      <c r="E10" s="538"/>
      <c r="F10" s="538"/>
    </row>
    <row r="11" spans="1:18" ht="31.5" customHeight="1" x14ac:dyDescent="0.2">
      <c r="A11" s="722"/>
      <c r="B11" s="751" t="s">
        <v>1992</v>
      </c>
      <c r="C11" s="1450" t="s">
        <v>2771</v>
      </c>
      <c r="D11" s="1450"/>
      <c r="E11" s="1450"/>
      <c r="F11" s="1450"/>
    </row>
    <row r="12" spans="1:18" x14ac:dyDescent="0.2">
      <c r="A12" s="722"/>
      <c r="B12" s="722"/>
      <c r="C12" s="1442"/>
      <c r="D12" s="1442"/>
      <c r="E12" s="1442"/>
      <c r="F12" s="1442"/>
    </row>
    <row r="13" spans="1:18" x14ac:dyDescent="0.2">
      <c r="A13" s="722"/>
      <c r="B13" s="722"/>
      <c r="C13" s="1486"/>
      <c r="D13" s="1486"/>
      <c r="E13" s="1486"/>
      <c r="F13" s="1486"/>
    </row>
    <row r="14" spans="1:18" x14ac:dyDescent="0.2">
      <c r="A14" s="722"/>
      <c r="B14" s="722"/>
      <c r="C14" s="1486"/>
      <c r="D14" s="1486"/>
      <c r="E14" s="1486"/>
      <c r="F14" s="1486"/>
    </row>
    <row r="15" spans="1:18" x14ac:dyDescent="0.2">
      <c r="A15" s="722"/>
      <c r="B15" s="722"/>
      <c r="C15" s="1486"/>
      <c r="D15" s="1486"/>
      <c r="E15" s="1486"/>
      <c r="F15" s="1486"/>
    </row>
    <row r="16" spans="1:18" x14ac:dyDescent="0.2">
      <c r="A16" s="722"/>
      <c r="B16" s="722"/>
      <c r="C16" s="1486"/>
      <c r="D16" s="1486"/>
      <c r="E16" s="1486"/>
      <c r="F16" s="1486"/>
    </row>
    <row r="17" spans="1:15" x14ac:dyDescent="0.2">
      <c r="A17" s="722"/>
      <c r="B17" s="722"/>
      <c r="C17" s="729"/>
      <c r="D17" s="729"/>
      <c r="E17" s="729"/>
      <c r="F17" s="729"/>
    </row>
    <row r="18" spans="1:15" x14ac:dyDescent="0.2">
      <c r="A18" s="722"/>
      <c r="B18" s="755"/>
      <c r="C18" s="729"/>
      <c r="D18" s="722"/>
      <c r="E18" s="722"/>
      <c r="F18" s="722"/>
    </row>
    <row r="19" spans="1:15" ht="14.25" x14ac:dyDescent="0.2">
      <c r="A19" s="722"/>
      <c r="C19" s="724" t="s">
        <v>2766</v>
      </c>
      <c r="D19" s="722"/>
      <c r="E19" s="722"/>
      <c r="F19" s="722"/>
    </row>
    <row r="20" spans="1:15" ht="52.5" customHeight="1" x14ac:dyDescent="0.2">
      <c r="A20" s="722"/>
      <c r="B20" s="722" t="s">
        <v>2772</v>
      </c>
      <c r="C20" s="1444" t="s">
        <v>2767</v>
      </c>
      <c r="D20" s="1444"/>
      <c r="E20" s="1444"/>
      <c r="F20" s="1444"/>
    </row>
    <row r="21" spans="1:15" x14ac:dyDescent="0.2">
      <c r="A21" s="722"/>
      <c r="B21" s="722"/>
      <c r="C21" s="1445"/>
      <c r="D21" s="1445"/>
      <c r="E21" s="1445"/>
      <c r="F21" s="1445"/>
    </row>
    <row r="22" spans="1:15" x14ac:dyDescent="0.2">
      <c r="A22" s="722"/>
      <c r="B22" s="722"/>
      <c r="C22" s="1485"/>
      <c r="D22" s="1485"/>
      <c r="E22" s="1485"/>
      <c r="F22" s="1485"/>
    </row>
    <row r="23" spans="1:15" x14ac:dyDescent="0.2">
      <c r="A23" s="722"/>
      <c r="B23" s="722"/>
      <c r="C23" s="1485"/>
      <c r="D23" s="1485"/>
      <c r="E23" s="1485"/>
      <c r="F23" s="1485"/>
    </row>
    <row r="24" spans="1:15" x14ac:dyDescent="0.2">
      <c r="A24" s="722"/>
      <c r="B24" s="722"/>
      <c r="C24" s="1485"/>
      <c r="D24" s="1485"/>
      <c r="E24" s="1485"/>
      <c r="F24" s="1485"/>
    </row>
    <row r="25" spans="1:15" x14ac:dyDescent="0.2">
      <c r="A25" s="722"/>
      <c r="B25" s="722"/>
      <c r="C25" s="1485"/>
      <c r="D25" s="1485"/>
      <c r="E25" s="1485"/>
      <c r="F25" s="1485"/>
    </row>
    <row r="26" spans="1:15" x14ac:dyDescent="0.2">
      <c r="A26" s="722"/>
      <c r="B26" s="722"/>
      <c r="C26" s="1485"/>
      <c r="D26" s="1485"/>
      <c r="E26" s="1485"/>
      <c r="F26" s="1485"/>
    </row>
    <row r="27" spans="1:15" x14ac:dyDescent="0.2">
      <c r="A27" s="722"/>
      <c r="B27" s="722"/>
      <c r="C27" s="1485"/>
      <c r="D27" s="1485"/>
      <c r="E27" s="1485"/>
      <c r="F27" s="1485"/>
    </row>
    <row r="29" spans="1:15" ht="15.75" x14ac:dyDescent="0.25">
      <c r="A29" s="1369" t="s">
        <v>2740</v>
      </c>
      <c r="B29" s="1369"/>
      <c r="C29" s="1369"/>
      <c r="D29" s="1369"/>
      <c r="E29" s="1369"/>
      <c r="F29" s="1369"/>
      <c r="G29" s="1369"/>
      <c r="H29" s="1369"/>
      <c r="I29" s="1369"/>
      <c r="J29" s="1369"/>
      <c r="K29" s="1369"/>
      <c r="L29" s="1369"/>
      <c r="M29" s="1369"/>
      <c r="N29" s="1369"/>
      <c r="O29" s="1369"/>
    </row>
  </sheetData>
  <mergeCells count="20">
    <mergeCell ref="A1:O1"/>
    <mergeCell ref="A2:O2"/>
    <mergeCell ref="A3:O3"/>
    <mergeCell ref="C16:F16"/>
    <mergeCell ref="C13:F13"/>
    <mergeCell ref="B7:F7"/>
    <mergeCell ref="B8:F8"/>
    <mergeCell ref="C11:F11"/>
    <mergeCell ref="C12:F12"/>
    <mergeCell ref="C14:F14"/>
    <mergeCell ref="C15:F15"/>
    <mergeCell ref="C25:F25"/>
    <mergeCell ref="A29:O29"/>
    <mergeCell ref="C20:F20"/>
    <mergeCell ref="C21:F21"/>
    <mergeCell ref="C22:F22"/>
    <mergeCell ref="C27:F27"/>
    <mergeCell ref="C23:F23"/>
    <mergeCell ref="C24:F24"/>
    <mergeCell ref="C26:F26"/>
  </mergeCells>
  <hyperlinks>
    <hyperlink ref="D9" r:id="rId1" xr:uid="{D0003A03-327A-43F6-B523-36EA1851C8A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52"/>
  <sheetViews>
    <sheetView showGridLines="0" showWhiteSpace="0" topLeftCell="A6" zoomScaleNormal="100" workbookViewId="0">
      <selection activeCell="A9" sqref="A9:J9"/>
    </sheetView>
  </sheetViews>
  <sheetFormatPr defaultRowHeight="12.75" x14ac:dyDescent="0.2"/>
  <cols>
    <col min="1" max="1" width="17.5703125" customWidth="1"/>
    <col min="4" max="4" width="9.140625" customWidth="1"/>
    <col min="5" max="5" width="13" customWidth="1"/>
    <col min="10" max="10" width="23.5703125" customWidth="1"/>
  </cols>
  <sheetData>
    <row r="1" spans="1:11" ht="22.5" x14ac:dyDescent="0.3">
      <c r="A1" s="590"/>
      <c r="B1" s="772" t="s">
        <v>2110</v>
      </c>
      <c r="C1" s="773"/>
      <c r="D1" s="773"/>
      <c r="E1" s="773"/>
      <c r="F1" s="773"/>
      <c r="G1" s="773"/>
      <c r="H1" s="773"/>
      <c r="I1" s="773"/>
      <c r="J1" s="773"/>
      <c r="K1" s="2"/>
    </row>
    <row r="2" spans="1:11" ht="20.25" x14ac:dyDescent="0.3">
      <c r="A2" s="590"/>
      <c r="B2" s="772" t="s">
        <v>2111</v>
      </c>
      <c r="C2" s="772"/>
      <c r="D2" s="772"/>
      <c r="E2" s="772"/>
      <c r="F2" s="772"/>
      <c r="G2" s="772"/>
      <c r="H2" s="772"/>
      <c r="I2" s="772"/>
      <c r="J2" s="772"/>
      <c r="K2" s="2"/>
    </row>
    <row r="3" spans="1:11" ht="18" x14ac:dyDescent="0.25">
      <c r="A3" s="591"/>
      <c r="B3" s="1234" t="s">
        <v>2112</v>
      </c>
      <c r="C3" s="1234"/>
      <c r="D3" s="1234"/>
      <c r="E3" s="1234"/>
      <c r="F3" s="1234"/>
      <c r="G3" s="1234"/>
      <c r="H3" s="1234"/>
      <c r="I3" s="1234"/>
      <c r="J3" s="1234"/>
      <c r="K3" s="2"/>
    </row>
    <row r="4" spans="1:11" ht="18" x14ac:dyDescent="0.25">
      <c r="A4" s="591"/>
      <c r="B4" s="1235" t="s">
        <v>2113</v>
      </c>
      <c r="C4" s="1235"/>
      <c r="D4" s="1235"/>
      <c r="E4" s="1235"/>
      <c r="F4" s="1235"/>
      <c r="G4" s="1235"/>
      <c r="H4" s="1235"/>
      <c r="I4" s="1235"/>
      <c r="J4" s="1235"/>
      <c r="K4" s="2"/>
    </row>
    <row r="5" spans="1:11" x14ac:dyDescent="0.2">
      <c r="A5" s="592"/>
      <c r="B5" s="1236"/>
      <c r="C5" s="1236"/>
      <c r="D5" s="1236"/>
      <c r="E5" s="1236"/>
      <c r="F5" s="1236"/>
      <c r="G5" s="1236"/>
      <c r="H5" s="1236"/>
      <c r="I5" s="1236"/>
      <c r="J5" s="1236"/>
    </row>
    <row r="6" spans="1:11" ht="127.5" customHeight="1" x14ac:dyDescent="0.2">
      <c r="A6" s="2"/>
      <c r="B6" s="2"/>
      <c r="C6" s="2"/>
      <c r="D6" s="2"/>
      <c r="E6" s="2"/>
      <c r="F6" s="2"/>
      <c r="G6" s="2"/>
      <c r="H6" s="2"/>
      <c r="I6" s="2"/>
      <c r="J6" s="2"/>
    </row>
    <row r="7" spans="1:11" ht="20.25" x14ac:dyDescent="0.3">
      <c r="A7" s="774"/>
      <c r="B7" s="1237" t="s">
        <v>1415</v>
      </c>
      <c r="C7" s="1237"/>
      <c r="D7" s="1237"/>
      <c r="E7" s="1233" t="e">
        <f>EntityLookup!F3</f>
        <v>#N/A</v>
      </c>
      <c r="F7" s="1233"/>
      <c r="G7" s="1233"/>
      <c r="H7" s="774"/>
      <c r="I7" s="774"/>
      <c r="J7" s="774"/>
      <c r="K7" s="774"/>
    </row>
    <row r="8" spans="1:11" ht="30" x14ac:dyDescent="0.4">
      <c r="A8" s="779" t="s">
        <v>775</v>
      </c>
      <c r="B8" s="780"/>
      <c r="C8" s="780"/>
      <c r="D8" s="780"/>
      <c r="E8" s="780"/>
      <c r="F8" s="780"/>
      <c r="G8" s="780"/>
      <c r="H8" s="780"/>
      <c r="I8" s="780"/>
      <c r="J8" s="780"/>
      <c r="K8" s="775"/>
    </row>
    <row r="9" spans="1:11" ht="30" x14ac:dyDescent="0.4">
      <c r="A9" s="1232" t="s">
        <v>2121</v>
      </c>
      <c r="B9" s="1232"/>
      <c r="C9" s="1232"/>
      <c r="D9" s="1232"/>
      <c r="E9" s="1232"/>
      <c r="F9" s="1232"/>
      <c r="G9" s="1232"/>
      <c r="H9" s="1232"/>
      <c r="I9" s="1232"/>
      <c r="J9" s="1232"/>
      <c r="K9" s="775"/>
    </row>
    <row r="10" spans="1:11" ht="30" x14ac:dyDescent="0.4">
      <c r="A10" s="1232" t="s">
        <v>2691</v>
      </c>
      <c r="B10" s="1232"/>
      <c r="C10" s="1232"/>
      <c r="D10" s="1232"/>
      <c r="E10" s="1232"/>
      <c r="F10" s="1232"/>
      <c r="G10" s="1232"/>
      <c r="H10" s="1232"/>
      <c r="I10" s="1232"/>
      <c r="J10" s="1232"/>
      <c r="K10" s="778"/>
    </row>
    <row r="11" spans="1:11" ht="30" x14ac:dyDescent="0.4">
      <c r="A11" s="1232" t="s">
        <v>2692</v>
      </c>
      <c r="B11" s="1232"/>
      <c r="C11" s="1232"/>
      <c r="D11" s="1232"/>
      <c r="E11" s="1232"/>
      <c r="F11" s="1232"/>
      <c r="G11" s="1232"/>
      <c r="H11" s="1232"/>
      <c r="I11" s="1232"/>
      <c r="J11" s="1232"/>
      <c r="K11" s="778"/>
    </row>
    <row r="12" spans="1:11" ht="20.25" x14ac:dyDescent="0.3">
      <c r="A12" s="174"/>
      <c r="B12" s="2"/>
      <c r="C12" s="2"/>
      <c r="D12" s="2"/>
      <c r="E12" s="2"/>
      <c r="F12" s="2"/>
      <c r="G12" s="2"/>
      <c r="H12" s="2"/>
      <c r="I12" s="2"/>
      <c r="J12" s="2"/>
      <c r="K12" s="2"/>
    </row>
    <row r="13" spans="1:11" ht="108" customHeight="1" x14ac:dyDescent="0.2">
      <c r="A13" s="2"/>
      <c r="B13" s="2"/>
      <c r="C13" s="2"/>
      <c r="D13" s="2"/>
      <c r="E13" s="2"/>
      <c r="F13" s="2"/>
      <c r="G13" s="2"/>
      <c r="H13" s="2"/>
      <c r="I13" s="2"/>
      <c r="J13" s="2"/>
      <c r="K13" s="38"/>
    </row>
    <row r="14" spans="1:11" ht="27.75" customHeight="1" x14ac:dyDescent="0.45">
      <c r="A14" s="776" t="s">
        <v>811</v>
      </c>
      <c r="B14" s="777"/>
      <c r="C14" s="777"/>
      <c r="D14" s="777"/>
      <c r="E14" s="777"/>
      <c r="F14" s="777"/>
      <c r="G14" s="777"/>
      <c r="H14" s="777"/>
      <c r="I14" s="777"/>
      <c r="J14" s="777"/>
      <c r="K14" s="2"/>
    </row>
    <row r="15" spans="1:11" ht="34.5" x14ac:dyDescent="0.45">
      <c r="A15" s="776" t="s">
        <v>812</v>
      </c>
      <c r="B15" s="777"/>
      <c r="C15" s="777"/>
      <c r="D15" s="777"/>
      <c r="E15" s="777"/>
      <c r="F15" s="777"/>
      <c r="G15" s="777"/>
      <c r="H15" s="777"/>
      <c r="I15" s="777"/>
      <c r="J15" s="777"/>
      <c r="K15" s="2"/>
    </row>
    <row r="17" spans="1:11" ht="6.75" customHeight="1" x14ac:dyDescent="0.2"/>
    <row r="26" spans="1:11" ht="24" customHeight="1" x14ac:dyDescent="0.2"/>
    <row r="29" spans="1:11" ht="141.75" customHeight="1" x14ac:dyDescent="0.2"/>
    <row r="30" spans="1:11" ht="39" customHeight="1" x14ac:dyDescent="0.2">
      <c r="A30" s="1231" t="s">
        <v>3192</v>
      </c>
      <c r="B30" s="1231"/>
      <c r="C30" s="1231"/>
      <c r="D30" s="1231"/>
      <c r="E30" s="1231"/>
      <c r="F30" s="1231"/>
      <c r="G30" s="1231"/>
      <c r="H30" s="1231"/>
      <c r="I30" s="1231"/>
      <c r="J30" s="1231"/>
      <c r="K30" s="2"/>
    </row>
    <row r="31" spans="1:11" x14ac:dyDescent="0.2">
      <c r="A31" s="1231"/>
      <c r="B31" s="1231"/>
      <c r="C31" s="1231"/>
      <c r="D31" s="1231"/>
      <c r="E31" s="1231"/>
      <c r="F31" s="1231"/>
      <c r="G31" s="1231"/>
      <c r="H31" s="1231"/>
      <c r="I31" s="1231"/>
      <c r="J31" s="1231"/>
    </row>
    <row r="34" spans="1:10" x14ac:dyDescent="0.2">
      <c r="B34" s="38"/>
    </row>
    <row r="38" spans="1:10" x14ac:dyDescent="0.2">
      <c r="A38" s="385"/>
      <c r="F38" s="384"/>
      <c r="G38" s="2"/>
      <c r="H38" s="2"/>
    </row>
    <row r="39" spans="1:10" x14ac:dyDescent="0.2">
      <c r="A39" s="385"/>
      <c r="F39" s="385"/>
    </row>
    <row r="40" spans="1:10" x14ac:dyDescent="0.2">
      <c r="A40" s="386"/>
      <c r="F40" s="173"/>
    </row>
    <row r="41" spans="1:10" x14ac:dyDescent="0.2">
      <c r="A41" s="386"/>
    </row>
    <row r="42" spans="1:10" x14ac:dyDescent="0.2">
      <c r="A42" s="1238"/>
      <c r="B42" s="1239"/>
      <c r="C42" s="1239"/>
      <c r="D42" s="1239"/>
      <c r="E42" s="1239"/>
      <c r="F42" s="1239"/>
      <c r="G42" s="1239"/>
      <c r="H42" s="1239"/>
      <c r="I42" s="1239"/>
      <c r="J42" s="1239"/>
    </row>
    <row r="43" spans="1:10" x14ac:dyDescent="0.2">
      <c r="A43" s="1240"/>
      <c r="B43" s="1241"/>
      <c r="C43" s="1241"/>
      <c r="D43" s="1241"/>
      <c r="E43" s="1242"/>
      <c r="F43" s="1242"/>
      <c r="G43" s="1240"/>
      <c r="H43" s="1241"/>
      <c r="I43" s="1241"/>
      <c r="J43" s="1241"/>
    </row>
    <row r="44" spans="1:10" ht="15" customHeight="1" x14ac:dyDescent="0.2">
      <c r="A44" s="1241"/>
      <c r="B44" s="1241"/>
      <c r="C44" s="1241"/>
      <c r="D44" s="1241"/>
      <c r="E44" s="1242"/>
      <c r="F44" s="1242"/>
      <c r="G44" s="1241"/>
      <c r="H44" s="1241"/>
      <c r="I44" s="1241"/>
      <c r="J44" s="1241"/>
    </row>
    <row r="45" spans="1:10" x14ac:dyDescent="0.2">
      <c r="A45" s="1241"/>
      <c r="B45" s="1241"/>
      <c r="C45" s="1241"/>
      <c r="D45" s="1241"/>
      <c r="E45" s="1242"/>
      <c r="F45" s="1242"/>
      <c r="G45" s="1241"/>
      <c r="H45" s="1241"/>
      <c r="I45" s="1241"/>
      <c r="J45" s="1241"/>
    </row>
    <row r="46" spans="1:10" x14ac:dyDescent="0.2">
      <c r="A46" s="1240"/>
      <c r="B46" s="1241"/>
      <c r="C46" s="1241"/>
      <c r="D46" s="1241"/>
      <c r="E46" s="1242"/>
      <c r="F46" s="1242"/>
      <c r="G46" s="1241"/>
      <c r="H46" s="1241"/>
      <c r="I46" s="1241"/>
      <c r="J46" s="1241"/>
    </row>
    <row r="47" spans="1:10" x14ac:dyDescent="0.2">
      <c r="A47" s="1241"/>
      <c r="B47" s="1241"/>
      <c r="C47" s="1241"/>
      <c r="D47" s="1241"/>
      <c r="E47" s="1242"/>
      <c r="F47" s="1242"/>
      <c r="G47" s="1241"/>
      <c r="H47" s="1241"/>
      <c r="I47" s="1241"/>
      <c r="J47" s="1241"/>
    </row>
    <row r="48" spans="1:10" x14ac:dyDescent="0.2">
      <c r="A48" s="1241"/>
      <c r="B48" s="1241"/>
      <c r="C48" s="1241"/>
      <c r="D48" s="1241"/>
      <c r="E48" s="1242"/>
      <c r="F48" s="1242"/>
      <c r="G48" s="1241"/>
      <c r="H48" s="1241"/>
      <c r="I48" s="1241"/>
      <c r="J48" s="1241"/>
    </row>
    <row r="49" spans="1:10" x14ac:dyDescent="0.2">
      <c r="B49" s="387"/>
      <c r="C49" s="173"/>
      <c r="D49" s="173"/>
      <c r="E49" s="173"/>
      <c r="F49" s="173"/>
      <c r="G49" s="173"/>
      <c r="H49" s="173"/>
      <c r="I49" s="173"/>
      <c r="J49" s="173"/>
    </row>
    <row r="51" spans="1:10" ht="59.25" customHeight="1" x14ac:dyDescent="0.2">
      <c r="A51" s="781" t="s">
        <v>2778</v>
      </c>
    </row>
    <row r="52" spans="1:10" x14ac:dyDescent="0.2">
      <c r="A52" s="38"/>
    </row>
  </sheetData>
  <sheetProtection algorithmName="SHA-512" hashValue="vffWQXCEbWc3S7a+rpiIQE/U+aIeLz7gL7pmOBANA3krPhnjXh5pyEfcwqVZ04qhpl/t0tCg0e/O5CAZWz98tA==" saltValue="Y1OcvAvY2cqW/hU1mqWfxA==" spinCount="100000" sheet="1" formatCells="0" formatColumns="0"/>
  <customSheetViews>
    <customSheetView guid="{FC3B3501-CA52-40D7-B049-0E027A15B235}" fitToPage="1" topLeftCell="A19">
      <selection activeCell="I18" sqref="I18"/>
      <pageMargins left="0.25" right="0.75" top="1" bottom="1" header="0.5" footer="0.5"/>
      <printOptions horizontalCentered="1"/>
      <pageSetup scale="83" orientation="portrait" horizontalDpi="360" verticalDpi="360" r:id="rId1"/>
      <headerFooter alignWithMargins="0"/>
    </customSheetView>
  </customSheetViews>
  <mergeCells count="15">
    <mergeCell ref="A42:J42"/>
    <mergeCell ref="A43:D45"/>
    <mergeCell ref="E43:F45"/>
    <mergeCell ref="G43:J48"/>
    <mergeCell ref="A46:D48"/>
    <mergeCell ref="E46:F48"/>
    <mergeCell ref="A30:J31"/>
    <mergeCell ref="A10:J10"/>
    <mergeCell ref="A11:J11"/>
    <mergeCell ref="E7:G7"/>
    <mergeCell ref="B3:J3"/>
    <mergeCell ref="B4:J4"/>
    <mergeCell ref="B5:J5"/>
    <mergeCell ref="B7:D7"/>
    <mergeCell ref="A9:J9"/>
  </mergeCells>
  <phoneticPr fontId="0" type="noConversion"/>
  <hyperlinks>
    <hyperlink ref="B4:J4" r:id="rId2" display="Local Government Services Bureau Portal" xr:uid="{8638382C-A4B9-4951-8D21-5F80D77C36EF}"/>
  </hyperlinks>
  <printOptions horizontalCentered="1" verticalCentered="1"/>
  <pageMargins left="0.25" right="0.25" top="0.75" bottom="0.75" header="0" footer="0"/>
  <pageSetup scale="57" orientation="portrait" r:id="rId3"/>
  <headerFooter alignWithMargins="0"/>
  <drawing r:id="rId4"/>
  <legacyDrawing r:id="rId5"/>
  <extLst>
    <ext xmlns:x14="http://schemas.microsoft.com/office/spreadsheetml/2009/9/main" uri="{CCE6A557-97BC-4b89-ADB6-D9C93CAAB3DF}">
      <x14:dataValidations xmlns:xm="http://schemas.microsoft.com/office/excel/2006/main" count="1">
        <x14:dataValidation type="list" allowBlank="1" showInputMessage="1" showErrorMessage="1" xr:uid="{DA88C986-1C11-4722-9B7D-D3B6AEE125A0}">
          <x14:formula1>
            <xm:f>EntityLookup!$B$2:$B$183</xm:f>
          </x14:formula1>
          <xm:sqref>A9:J9</xm:sqref>
        </x14:dataValidation>
      </x14:dataValidations>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889A9-A74B-4B59-A0BD-E2671B199AC1}">
  <sheetPr>
    <pageSetUpPr fitToPage="1"/>
  </sheetPr>
  <dimension ref="A1:Z52"/>
  <sheetViews>
    <sheetView zoomScaleNormal="100" workbookViewId="0">
      <selection activeCell="O24" sqref="O24"/>
    </sheetView>
  </sheetViews>
  <sheetFormatPr defaultColWidth="8.85546875" defaultRowHeight="12.75" x14ac:dyDescent="0.2"/>
  <cols>
    <col min="1" max="2" width="3.7109375" style="662" customWidth="1"/>
    <col min="3" max="5" width="8.85546875" style="662"/>
    <col min="6" max="6" width="12.85546875" style="662" customWidth="1"/>
    <col min="7" max="7" width="3.5703125" style="662" customWidth="1"/>
    <col min="8" max="8" width="13.7109375" style="662" customWidth="1"/>
    <col min="9" max="9" width="4.7109375" style="662" customWidth="1"/>
    <col min="10" max="10" width="13.42578125" style="662" customWidth="1"/>
    <col min="11" max="11" width="6.85546875" style="662" customWidth="1"/>
    <col min="12" max="12" width="15.7109375" style="662" customWidth="1"/>
    <col min="13" max="16384" width="8.85546875" style="662"/>
  </cols>
  <sheetData>
    <row r="1" spans="1:26" ht="18" x14ac:dyDescent="0.25">
      <c r="A1" s="1447" t="str">
        <f>'COVER PAGE'!A9</f>
        <v>LOCAL GOVERNMENT NAME:</v>
      </c>
      <c r="B1" s="1487"/>
      <c r="C1" s="1487"/>
      <c r="D1" s="1487"/>
      <c r="E1" s="1487"/>
      <c r="F1" s="1487"/>
      <c r="G1" s="1487"/>
      <c r="H1" s="1487"/>
      <c r="I1" s="1487"/>
      <c r="J1" s="1487"/>
      <c r="K1" s="1487"/>
      <c r="L1" s="1487"/>
      <c r="M1" s="1487"/>
      <c r="N1" s="935"/>
      <c r="O1" s="935"/>
    </row>
    <row r="2" spans="1:26" ht="18" x14ac:dyDescent="0.25">
      <c r="A2" s="1447" t="s">
        <v>938</v>
      </c>
      <c r="B2" s="1487"/>
      <c r="C2" s="1487"/>
      <c r="D2" s="1487"/>
      <c r="E2" s="1487"/>
      <c r="F2" s="1487"/>
      <c r="G2" s="1487"/>
      <c r="H2" s="1487"/>
      <c r="I2" s="1487"/>
      <c r="J2" s="1487"/>
      <c r="K2" s="1487"/>
      <c r="L2" s="1487"/>
      <c r="M2" s="1487"/>
      <c r="N2" s="935"/>
      <c r="O2" s="935"/>
    </row>
    <row r="3" spans="1:26" ht="18" x14ac:dyDescent="0.25">
      <c r="A3" s="1488" t="str">
        <f>'NOTES TO FIN ST (34B)'!A3</f>
        <v>FISCAL YEAR ENDING JUNE 30, 2025</v>
      </c>
      <c r="B3" s="1488"/>
      <c r="C3" s="1488"/>
      <c r="D3" s="1488"/>
      <c r="E3" s="1488"/>
      <c r="F3" s="1488"/>
      <c r="G3" s="1488"/>
      <c r="H3" s="1488"/>
      <c r="I3" s="1488"/>
      <c r="J3" s="1488"/>
      <c r="K3" s="1488"/>
      <c r="L3" s="1488"/>
      <c r="M3" s="1488"/>
      <c r="N3" s="935"/>
      <c r="O3" s="935"/>
    </row>
    <row r="5" spans="1:26" x14ac:dyDescent="0.2">
      <c r="A5" s="933" t="s">
        <v>58</v>
      </c>
      <c r="C5" s="926" t="s">
        <v>546</v>
      </c>
    </row>
    <row r="7" spans="1:26" ht="15" x14ac:dyDescent="0.25">
      <c r="B7" s="937" t="s">
        <v>2031</v>
      </c>
      <c r="C7" s="926" t="s">
        <v>2728</v>
      </c>
      <c r="J7" s="1135" t="s">
        <v>2760</v>
      </c>
      <c r="P7" s="1489"/>
      <c r="Q7" s="1489"/>
      <c r="R7" s="1489"/>
      <c r="S7" s="1489"/>
      <c r="T7" s="1489"/>
      <c r="U7" s="1489"/>
      <c r="V7" s="1489"/>
      <c r="W7" s="1489"/>
      <c r="X7" s="1489"/>
      <c r="Y7" s="1489"/>
      <c r="Z7" s="1489"/>
    </row>
    <row r="8" spans="1:26" ht="26.25" customHeight="1" x14ac:dyDescent="0.2">
      <c r="C8" s="1489" t="s">
        <v>2729</v>
      </c>
      <c r="D8" s="1489"/>
      <c r="E8" s="1489"/>
      <c r="F8" s="1489"/>
      <c r="G8" s="1489"/>
      <c r="H8" s="1489"/>
      <c r="I8" s="1489"/>
      <c r="J8" s="1489"/>
      <c r="K8" s="1489"/>
      <c r="L8" s="1489"/>
      <c r="M8" s="1489"/>
    </row>
    <row r="10" spans="1:26" ht="40.5" customHeight="1" x14ac:dyDescent="0.2">
      <c r="C10" s="1496" t="s">
        <v>2730</v>
      </c>
      <c r="D10" s="1497"/>
      <c r="E10" s="1496" t="s">
        <v>2731</v>
      </c>
      <c r="F10" s="1498"/>
      <c r="G10" s="1497"/>
      <c r="H10" s="1126" t="s">
        <v>2732</v>
      </c>
      <c r="I10" s="1127"/>
      <c r="J10" s="1127"/>
      <c r="K10" s="1126" t="s">
        <v>2666</v>
      </c>
      <c r="L10" s="1127"/>
      <c r="M10" s="1128"/>
    </row>
    <row r="11" spans="1:26" x14ac:dyDescent="0.2">
      <c r="C11" s="1490"/>
      <c r="D11" s="1491"/>
      <c r="E11" s="1490"/>
      <c r="F11" s="1492"/>
      <c r="G11" s="1491"/>
      <c r="H11" s="1490"/>
      <c r="I11" s="1492"/>
      <c r="J11" s="1491"/>
      <c r="K11" s="1493"/>
      <c r="L11" s="1494"/>
      <c r="M11" s="1495"/>
    </row>
    <row r="12" spans="1:26" x14ac:dyDescent="0.2">
      <c r="C12" s="1499"/>
      <c r="D12" s="1500"/>
      <c r="E12" s="1499"/>
      <c r="F12" s="1501"/>
      <c r="G12" s="1500"/>
      <c r="H12" s="1499"/>
      <c r="I12" s="1501"/>
      <c r="J12" s="1500"/>
      <c r="K12" s="1502"/>
      <c r="L12" s="1503"/>
      <c r="M12" s="1504"/>
    </row>
    <row r="13" spans="1:26" x14ac:dyDescent="0.2">
      <c r="C13" s="1499"/>
      <c r="D13" s="1500"/>
      <c r="E13" s="1499"/>
      <c r="F13" s="1501"/>
      <c r="G13" s="1500"/>
      <c r="H13" s="1499"/>
      <c r="I13" s="1501"/>
      <c r="J13" s="1500"/>
      <c r="K13" s="1502"/>
      <c r="L13" s="1503"/>
      <c r="M13" s="1504"/>
    </row>
    <row r="14" spans="1:26" x14ac:dyDescent="0.2">
      <c r="C14" s="1499"/>
      <c r="D14" s="1500"/>
      <c r="E14" s="1499"/>
      <c r="F14" s="1501"/>
      <c r="G14" s="1500"/>
      <c r="H14" s="1499"/>
      <c r="I14" s="1501"/>
      <c r="J14" s="1500"/>
      <c r="K14" s="1502"/>
      <c r="L14" s="1503"/>
      <c r="M14" s="1504"/>
    </row>
    <row r="15" spans="1:26" x14ac:dyDescent="0.2">
      <c r="C15" s="1499"/>
      <c r="D15" s="1500"/>
      <c r="E15" s="1499"/>
      <c r="F15" s="1501"/>
      <c r="G15" s="1500"/>
      <c r="H15" s="1499"/>
      <c r="I15" s="1501"/>
      <c r="J15" s="1500"/>
      <c r="K15" s="1502"/>
      <c r="L15" s="1503"/>
      <c r="M15" s="1504"/>
    </row>
    <row r="16" spans="1:26" x14ac:dyDescent="0.2">
      <c r="C16" s="1499"/>
      <c r="D16" s="1500"/>
      <c r="E16" s="1499"/>
      <c r="F16" s="1501"/>
      <c r="G16" s="1500"/>
      <c r="H16" s="1499"/>
      <c r="I16" s="1501"/>
      <c r="J16" s="1500"/>
      <c r="K16" s="1502"/>
      <c r="L16" s="1503"/>
      <c r="M16" s="1504"/>
    </row>
    <row r="17" spans="1:24" x14ac:dyDescent="0.2">
      <c r="C17" s="959"/>
      <c r="D17" s="959"/>
      <c r="E17" s="688"/>
      <c r="F17" s="1129"/>
      <c r="G17" s="688"/>
      <c r="H17" s="1130"/>
      <c r="I17" s="688"/>
      <c r="J17" s="1378"/>
      <c r="K17" s="1378"/>
      <c r="L17" s="708"/>
      <c r="M17" s="708"/>
    </row>
    <row r="18" spans="1:24" x14ac:dyDescent="0.2">
      <c r="C18" s="1505" t="s">
        <v>2733</v>
      </c>
      <c r="D18" s="1505"/>
      <c r="E18" s="1505"/>
      <c r="F18" s="1505"/>
      <c r="G18" s="1505"/>
      <c r="H18" s="1505"/>
      <c r="I18" s="1505"/>
      <c r="J18" s="1505"/>
      <c r="K18" s="1505"/>
      <c r="L18" s="1505"/>
      <c r="M18" s="1505"/>
    </row>
    <row r="19" spans="1:24" ht="55.5" customHeight="1" x14ac:dyDescent="0.2">
      <c r="C19" s="1489" t="s">
        <v>2734</v>
      </c>
      <c r="D19" s="1505"/>
      <c r="E19" s="1505"/>
      <c r="F19" s="1505"/>
      <c r="G19" s="1505"/>
      <c r="H19" s="1505"/>
      <c r="I19" s="1505"/>
      <c r="J19" s="1505"/>
      <c r="K19" s="1505"/>
      <c r="L19" s="1505"/>
      <c r="M19" s="1505"/>
      <c r="P19" s="1131"/>
      <c r="Q19" s="1131"/>
      <c r="R19" s="1131"/>
      <c r="S19" s="1131"/>
      <c r="T19" s="1131"/>
      <c r="U19" s="1131"/>
      <c r="V19" s="1131"/>
      <c r="W19" s="1131"/>
    </row>
    <row r="20" spans="1:24" ht="9.75" customHeight="1" x14ac:dyDescent="0.2">
      <c r="C20" s="959"/>
      <c r="D20" s="959"/>
      <c r="E20" s="688"/>
      <c r="F20" s="1129"/>
      <c r="G20" s="688"/>
      <c r="H20" s="1130"/>
      <c r="I20" s="688"/>
      <c r="J20" s="704"/>
      <c r="K20" s="704"/>
      <c r="L20" s="708"/>
      <c r="M20" s="708"/>
      <c r="P20" s="1131"/>
      <c r="Q20" s="1131"/>
      <c r="R20" s="1131"/>
      <c r="S20" s="1131"/>
      <c r="T20" s="1131"/>
      <c r="U20" s="1131"/>
      <c r="V20" s="1131"/>
      <c r="W20" s="1131"/>
    </row>
    <row r="21" spans="1:24" ht="39" customHeight="1" x14ac:dyDescent="0.2">
      <c r="C21" s="1506" t="s">
        <v>2735</v>
      </c>
      <c r="D21" s="1506"/>
      <c r="E21" s="1506"/>
      <c r="F21" s="1506"/>
      <c r="G21" s="1506"/>
      <c r="H21" s="1506"/>
      <c r="I21" s="1506"/>
      <c r="J21" s="1506"/>
      <c r="K21" s="1506"/>
      <c r="L21" s="1506"/>
      <c r="M21" s="1506"/>
      <c r="O21" s="1131"/>
      <c r="P21" s="1131"/>
      <c r="Q21" s="1131"/>
      <c r="R21" s="1131"/>
      <c r="S21" s="1131"/>
      <c r="T21" s="1131"/>
      <c r="U21" s="1131"/>
      <c r="V21" s="1131"/>
      <c r="W21" s="1131"/>
      <c r="X21" s="1131"/>
    </row>
    <row r="22" spans="1:24" ht="18.75" customHeight="1" x14ac:dyDescent="0.2">
      <c r="C22" s="1506"/>
      <c r="D22" s="1506"/>
      <c r="E22" s="1506"/>
      <c r="F22" s="1506"/>
      <c r="G22" s="1506"/>
      <c r="H22" s="1506"/>
      <c r="I22" s="1506"/>
      <c r="J22" s="1506"/>
      <c r="K22" s="1506"/>
      <c r="L22" s="1506"/>
      <c r="M22" s="1506"/>
      <c r="O22" s="1131"/>
      <c r="P22" s="1131"/>
      <c r="Q22" s="1131"/>
      <c r="R22" s="1131"/>
      <c r="S22" s="1131"/>
      <c r="T22" s="1131"/>
      <c r="U22" s="1131"/>
      <c r="V22" s="1131"/>
      <c r="W22" s="1131"/>
      <c r="X22" s="1131"/>
    </row>
    <row r="23" spans="1:24" ht="11.25" customHeight="1" x14ac:dyDescent="0.2">
      <c r="C23" s="664"/>
      <c r="D23" s="664"/>
      <c r="E23" s="664"/>
      <c r="F23" s="664"/>
      <c r="G23" s="664"/>
      <c r="H23" s="664"/>
      <c r="I23" s="664"/>
      <c r="J23" s="664"/>
      <c r="K23" s="664"/>
      <c r="L23" s="664"/>
      <c r="M23" s="664"/>
      <c r="O23" s="1131"/>
      <c r="P23" s="1131"/>
      <c r="Q23" s="1131"/>
      <c r="R23" s="1131"/>
      <c r="S23" s="1131"/>
      <c r="T23" s="1131"/>
      <c r="U23" s="1131"/>
      <c r="V23" s="1131"/>
      <c r="W23" s="1131"/>
      <c r="X23" s="1131"/>
    </row>
    <row r="24" spans="1:24" ht="19.5" customHeight="1" x14ac:dyDescent="0.2">
      <c r="A24" s="606"/>
      <c r="B24" s="606"/>
      <c r="C24" s="1368" t="s">
        <v>2736</v>
      </c>
      <c r="D24" s="1368"/>
      <c r="E24" s="1368"/>
      <c r="F24" s="1368"/>
      <c r="G24" s="1368"/>
      <c r="H24" s="1368"/>
      <c r="I24" s="1368"/>
      <c r="J24" s="1368"/>
      <c r="K24" s="1368"/>
      <c r="L24" s="1368"/>
      <c r="M24" s="1368"/>
      <c r="O24" s="1131"/>
      <c r="P24" s="1131"/>
      <c r="Q24" s="1131"/>
      <c r="R24" s="1131"/>
      <c r="S24" s="1131"/>
      <c r="T24" s="1131"/>
      <c r="U24" s="1131"/>
      <c r="V24" s="1131"/>
      <c r="W24" s="1131"/>
      <c r="X24" s="1131"/>
    </row>
    <row r="25" spans="1:24" ht="12" customHeight="1" x14ac:dyDescent="0.2">
      <c r="C25" s="664"/>
      <c r="D25" s="664"/>
      <c r="E25" s="664"/>
      <c r="F25" s="664"/>
      <c r="G25" s="664"/>
      <c r="H25" s="664"/>
      <c r="I25" s="664"/>
      <c r="J25" s="664"/>
      <c r="K25" s="664"/>
      <c r="L25" s="664"/>
      <c r="M25" s="664"/>
      <c r="N25" s="1095"/>
      <c r="O25" s="1095"/>
    </row>
    <row r="26" spans="1:24" ht="79.5" customHeight="1" x14ac:dyDescent="0.2">
      <c r="C26" s="1461" t="s">
        <v>2737</v>
      </c>
      <c r="D26" s="1461"/>
      <c r="E26" s="1461"/>
      <c r="F26" s="1461"/>
      <c r="G26" s="1461"/>
      <c r="H26" s="1461"/>
      <c r="I26" s="1461"/>
      <c r="J26" s="1461"/>
      <c r="K26" s="1461"/>
      <c r="L26" s="1461"/>
      <c r="M26" s="1461"/>
      <c r="O26" s="1131"/>
      <c r="P26" s="1131"/>
      <c r="Q26" s="1131"/>
      <c r="R26" s="1131"/>
      <c r="S26" s="1131"/>
      <c r="T26" s="1131"/>
      <c r="U26" s="1131"/>
      <c r="V26" s="1131"/>
      <c r="W26" s="1131"/>
      <c r="X26" s="1131"/>
    </row>
    <row r="27" spans="1:24" x14ac:dyDescent="0.2">
      <c r="C27" s="664"/>
      <c r="D27" s="664"/>
      <c r="E27" s="664"/>
      <c r="F27" s="664"/>
      <c r="G27" s="664"/>
      <c r="H27" s="664"/>
      <c r="I27" s="664"/>
      <c r="J27" s="664"/>
      <c r="K27" s="664"/>
      <c r="L27" s="664"/>
      <c r="M27" s="664"/>
    </row>
    <row r="28" spans="1:24" x14ac:dyDescent="0.2">
      <c r="C28" s="585"/>
      <c r="D28" s="585"/>
      <c r="E28" s="1480" t="s">
        <v>1519</v>
      </c>
      <c r="F28" s="1480"/>
      <c r="G28" s="1480"/>
      <c r="H28" s="1480"/>
      <c r="I28" s="1480"/>
      <c r="J28" s="1480"/>
      <c r="K28" s="1480"/>
      <c r="L28" s="1116"/>
      <c r="M28" s="850"/>
      <c r="N28" s="850"/>
      <c r="O28" s="850"/>
    </row>
    <row r="29" spans="1:24" ht="15.75" x14ac:dyDescent="0.25">
      <c r="A29" s="1132"/>
      <c r="B29" s="935"/>
      <c r="C29" s="538"/>
      <c r="D29" s="538"/>
      <c r="E29" s="538"/>
      <c r="F29" s="538"/>
      <c r="G29" s="538"/>
      <c r="H29" s="538"/>
      <c r="I29" s="1456"/>
      <c r="J29" s="1456"/>
      <c r="K29" s="1456"/>
      <c r="L29" s="538"/>
      <c r="M29" s="538"/>
      <c r="N29" s="538"/>
      <c r="O29" s="538"/>
    </row>
    <row r="30" spans="1:24" x14ac:dyDescent="0.2">
      <c r="C30" s="538"/>
      <c r="D30" s="538"/>
      <c r="E30" s="540"/>
      <c r="F30" s="1482" t="s">
        <v>2738</v>
      </c>
      <c r="G30" s="1482"/>
      <c r="H30" s="1482"/>
      <c r="I30" s="850"/>
      <c r="J30" s="1480" t="s">
        <v>2738</v>
      </c>
      <c r="K30" s="1480"/>
      <c r="L30" s="1480"/>
      <c r="M30" s="850"/>
      <c r="N30" s="850"/>
      <c r="O30" s="850"/>
    </row>
    <row r="31" spans="1:24" x14ac:dyDescent="0.2">
      <c r="D31" s="821" t="s">
        <v>1970</v>
      </c>
      <c r="E31" s="821"/>
      <c r="F31" s="821" t="s">
        <v>1971</v>
      </c>
      <c r="G31" s="715"/>
      <c r="H31" s="821" t="s">
        <v>302</v>
      </c>
      <c r="I31" s="707"/>
      <c r="J31" s="821" t="s">
        <v>1971</v>
      </c>
      <c r="K31" s="707"/>
      <c r="L31" s="821" t="s">
        <v>302</v>
      </c>
      <c r="M31" s="538"/>
      <c r="N31" s="707"/>
      <c r="O31" s="707"/>
      <c r="P31" s="707"/>
    </row>
    <row r="32" spans="1:24" x14ac:dyDescent="0.2">
      <c r="D32" s="704">
        <v>2024</v>
      </c>
      <c r="E32" s="704"/>
      <c r="F32" s="716">
        <v>0</v>
      </c>
      <c r="G32" s="716"/>
      <c r="H32" s="716">
        <v>0</v>
      </c>
      <c r="I32" s="716"/>
      <c r="J32" s="716">
        <v>0</v>
      </c>
      <c r="K32" s="716"/>
      <c r="L32" s="716">
        <v>0</v>
      </c>
      <c r="M32" s="563"/>
      <c r="N32" s="1096"/>
      <c r="O32" s="1096"/>
      <c r="P32" s="1096"/>
    </row>
    <row r="33" spans="3:16" x14ac:dyDescent="0.2">
      <c r="D33" s="704">
        <f>D32+1</f>
        <v>2025</v>
      </c>
      <c r="E33" s="704"/>
      <c r="F33" s="716">
        <v>0</v>
      </c>
      <c r="G33" s="716"/>
      <c r="H33" s="716">
        <v>0</v>
      </c>
      <c r="I33" s="716"/>
      <c r="J33" s="716">
        <v>0</v>
      </c>
      <c r="K33" s="716"/>
      <c r="L33" s="716">
        <v>0</v>
      </c>
      <c r="M33" s="563"/>
      <c r="N33" s="1096"/>
      <c r="O33" s="1096"/>
      <c r="P33" s="1096"/>
    </row>
    <row r="34" spans="3:16" x14ac:dyDescent="0.2">
      <c r="D34" s="704">
        <f>D33+1</f>
        <v>2026</v>
      </c>
      <c r="E34" s="704"/>
      <c r="F34" s="716">
        <v>0</v>
      </c>
      <c r="G34" s="716"/>
      <c r="H34" s="716">
        <v>0</v>
      </c>
      <c r="I34" s="716"/>
      <c r="J34" s="716">
        <v>0</v>
      </c>
      <c r="K34" s="716"/>
      <c r="L34" s="716">
        <v>0</v>
      </c>
      <c r="M34" s="563"/>
      <c r="N34" s="1096"/>
      <c r="O34" s="1096"/>
      <c r="P34" s="1096"/>
    </row>
    <row r="35" spans="3:16" x14ac:dyDescent="0.2">
      <c r="D35" s="704">
        <f>D34+1</f>
        <v>2027</v>
      </c>
      <c r="E35" s="704"/>
      <c r="F35" s="716">
        <v>0</v>
      </c>
      <c r="G35" s="716"/>
      <c r="H35" s="716">
        <v>0</v>
      </c>
      <c r="I35" s="716"/>
      <c r="J35" s="716">
        <v>0</v>
      </c>
      <c r="K35" s="716"/>
      <c r="L35" s="716">
        <v>0</v>
      </c>
      <c r="M35" s="563"/>
      <c r="N35" s="1096"/>
      <c r="O35" s="1096"/>
      <c r="P35" s="1096"/>
    </row>
    <row r="36" spans="3:16" x14ac:dyDescent="0.2">
      <c r="D36" s="704" t="s">
        <v>3324</v>
      </c>
      <c r="E36" s="704"/>
      <c r="F36" s="716">
        <v>0</v>
      </c>
      <c r="G36" s="716"/>
      <c r="H36" s="716">
        <v>0</v>
      </c>
      <c r="I36" s="716"/>
      <c r="J36" s="716">
        <v>0</v>
      </c>
      <c r="K36" s="716"/>
      <c r="L36" s="716">
        <v>0</v>
      </c>
      <c r="M36" s="563"/>
      <c r="N36" s="1096"/>
      <c r="O36" s="1096"/>
      <c r="P36" s="1096"/>
    </row>
    <row r="37" spans="3:16" x14ac:dyDescent="0.2">
      <c r="D37" s="704" t="s">
        <v>1661</v>
      </c>
      <c r="E37" s="704"/>
      <c r="F37" s="716">
        <v>0</v>
      </c>
      <c r="G37" s="716"/>
      <c r="H37" s="716">
        <v>0</v>
      </c>
      <c r="I37" s="716"/>
      <c r="J37" s="716">
        <v>0</v>
      </c>
      <c r="K37" s="716"/>
      <c r="L37" s="716">
        <v>0</v>
      </c>
      <c r="M37" s="563"/>
      <c r="N37" s="1096"/>
      <c r="O37" s="1096"/>
      <c r="P37" s="1096"/>
    </row>
    <row r="38" spans="3:16" ht="13.5" thickBot="1" x14ac:dyDescent="0.25">
      <c r="D38" s="538"/>
      <c r="E38" s="538"/>
      <c r="F38" s="717">
        <f>SUM(F32:F37)</f>
        <v>0</v>
      </c>
      <c r="G38" s="538"/>
      <c r="H38" s="717">
        <f>SUM(H32:H37)</f>
        <v>0</v>
      </c>
      <c r="I38" s="538"/>
      <c r="J38" s="717">
        <f>SUM(J32:J37)</f>
        <v>0</v>
      </c>
      <c r="K38" s="538"/>
      <c r="L38" s="717">
        <f>SUM(L32:L37)</f>
        <v>0</v>
      </c>
      <c r="M38" s="538"/>
      <c r="N38" s="1096"/>
      <c r="O38" s="538"/>
      <c r="P38" s="1096"/>
    </row>
    <row r="39" spans="3:16" ht="13.5" thickTop="1" x14ac:dyDescent="0.2">
      <c r="D39" s="538"/>
      <c r="E39" s="538"/>
      <c r="F39" s="716"/>
      <c r="G39" s="538"/>
      <c r="H39" s="716"/>
      <c r="I39" s="538"/>
      <c r="J39" s="716"/>
      <c r="K39" s="538"/>
      <c r="L39" s="716"/>
      <c r="M39" s="538"/>
      <c r="N39" s="1096"/>
      <c r="O39" s="538"/>
      <c r="P39" s="1096"/>
    </row>
    <row r="40" spans="3:16" x14ac:dyDescent="0.2">
      <c r="C40" s="1133"/>
      <c r="D40" s="585"/>
      <c r="E40" s="1480" t="s">
        <v>143</v>
      </c>
      <c r="F40" s="1480"/>
      <c r="G40" s="1480"/>
      <c r="H40" s="1480"/>
      <c r="I40" s="1480"/>
      <c r="J40" s="1480"/>
      <c r="K40" s="1480"/>
      <c r="L40" s="1480"/>
      <c r="M40" s="538"/>
      <c r="N40" s="538"/>
      <c r="O40" s="538"/>
      <c r="P40" s="538"/>
    </row>
    <row r="41" spans="3:16" x14ac:dyDescent="0.2">
      <c r="D41" s="538"/>
      <c r="E41" s="538"/>
      <c r="F41" s="538"/>
      <c r="G41" s="538"/>
      <c r="H41" s="538"/>
      <c r="I41" s="538"/>
      <c r="J41" s="1456"/>
      <c r="K41" s="1456"/>
      <c r="L41" s="1456"/>
      <c r="M41" s="538"/>
      <c r="N41" s="1456"/>
      <c r="O41" s="1456"/>
      <c r="P41" s="1456"/>
    </row>
    <row r="42" spans="3:16" x14ac:dyDescent="0.2">
      <c r="D42" s="538"/>
      <c r="E42" s="540"/>
      <c r="F42" s="1482" t="s">
        <v>2738</v>
      </c>
      <c r="G42" s="1482"/>
      <c r="H42" s="1482"/>
      <c r="I42" s="850"/>
      <c r="J42" s="1480" t="s">
        <v>2738</v>
      </c>
      <c r="K42" s="1480"/>
      <c r="L42" s="1480"/>
      <c r="M42" s="538"/>
      <c r="N42" s="1457"/>
      <c r="O42" s="1457"/>
      <c r="P42" s="1457"/>
    </row>
    <row r="43" spans="3:16" x14ac:dyDescent="0.2">
      <c r="D43" s="821" t="s">
        <v>1970</v>
      </c>
      <c r="E43" s="821"/>
      <c r="F43" s="1120" t="s">
        <v>1971</v>
      </c>
      <c r="G43" s="715"/>
      <c r="H43" s="1120" t="s">
        <v>302</v>
      </c>
      <c r="I43" s="707"/>
      <c r="J43" s="821" t="s">
        <v>1971</v>
      </c>
      <c r="K43" s="707"/>
      <c r="L43" s="821" t="s">
        <v>302</v>
      </c>
      <c r="M43" s="538"/>
      <c r="N43" s="707"/>
      <c r="O43" s="707"/>
      <c r="P43" s="707"/>
    </row>
    <row r="44" spans="3:16" x14ac:dyDescent="0.2">
      <c r="D44" s="704">
        <v>2024</v>
      </c>
      <c r="E44" s="704"/>
      <c r="F44" s="716">
        <v>0</v>
      </c>
      <c r="G44" s="716"/>
      <c r="H44" s="716">
        <v>0</v>
      </c>
      <c r="I44" s="716"/>
      <c r="J44" s="716">
        <v>0</v>
      </c>
      <c r="K44" s="716"/>
      <c r="L44" s="716">
        <v>0</v>
      </c>
      <c r="M44" s="538"/>
      <c r="N44" s="1096"/>
      <c r="O44" s="1096"/>
      <c r="P44" s="1096"/>
    </row>
    <row r="45" spans="3:16" x14ac:dyDescent="0.2">
      <c r="D45" s="704">
        <f>D44+1</f>
        <v>2025</v>
      </c>
      <c r="E45" s="704"/>
      <c r="F45" s="716">
        <v>0</v>
      </c>
      <c r="G45" s="716"/>
      <c r="H45" s="716">
        <v>0</v>
      </c>
      <c r="I45" s="716"/>
      <c r="J45" s="716">
        <v>0</v>
      </c>
      <c r="K45" s="716"/>
      <c r="L45" s="716">
        <v>0</v>
      </c>
      <c r="M45" s="538"/>
      <c r="N45" s="1096"/>
      <c r="O45" s="1096"/>
      <c r="P45" s="1096"/>
    </row>
    <row r="46" spans="3:16" x14ac:dyDescent="0.2">
      <c r="D46" s="704">
        <f>D45+1</f>
        <v>2026</v>
      </c>
      <c r="E46" s="704"/>
      <c r="F46" s="716">
        <v>0</v>
      </c>
      <c r="G46" s="716"/>
      <c r="H46" s="716">
        <v>0</v>
      </c>
      <c r="I46" s="716"/>
      <c r="J46" s="716">
        <v>0</v>
      </c>
      <c r="K46" s="716"/>
      <c r="L46" s="716">
        <v>0</v>
      </c>
      <c r="M46" s="538"/>
      <c r="N46" s="1096"/>
      <c r="O46" s="1096"/>
      <c r="P46" s="1096"/>
    </row>
    <row r="47" spans="3:16" x14ac:dyDescent="0.2">
      <c r="D47" s="704">
        <f>D46+1</f>
        <v>2027</v>
      </c>
      <c r="E47" s="704"/>
      <c r="F47" s="716">
        <v>0</v>
      </c>
      <c r="G47" s="716"/>
      <c r="H47" s="716">
        <v>0</v>
      </c>
      <c r="I47" s="716"/>
      <c r="J47" s="716">
        <v>0</v>
      </c>
      <c r="K47" s="716"/>
      <c r="L47" s="716">
        <v>0</v>
      </c>
      <c r="M47" s="538"/>
      <c r="N47" s="1096"/>
      <c r="O47" s="1096"/>
      <c r="P47" s="1096"/>
    </row>
    <row r="48" spans="3:16" x14ac:dyDescent="0.2">
      <c r="D48" s="704" t="s">
        <v>3324</v>
      </c>
      <c r="E48" s="704"/>
      <c r="F48" s="716">
        <v>0</v>
      </c>
      <c r="G48" s="716"/>
      <c r="H48" s="716">
        <v>0</v>
      </c>
      <c r="I48" s="716"/>
      <c r="J48" s="716">
        <v>0</v>
      </c>
      <c r="K48" s="716"/>
      <c r="L48" s="716">
        <v>0</v>
      </c>
      <c r="M48" s="538"/>
      <c r="N48" s="1096"/>
      <c r="O48" s="1096"/>
      <c r="P48" s="1096"/>
    </row>
    <row r="49" spans="1:16" x14ac:dyDescent="0.2">
      <c r="D49" s="704" t="s">
        <v>1661</v>
      </c>
      <c r="E49" s="704"/>
      <c r="F49" s="716">
        <v>0</v>
      </c>
      <c r="G49" s="716"/>
      <c r="H49" s="716">
        <v>0</v>
      </c>
      <c r="I49" s="716"/>
      <c r="J49" s="716">
        <v>0</v>
      </c>
      <c r="K49" s="716"/>
      <c r="L49" s="716">
        <v>0</v>
      </c>
      <c r="M49" s="538"/>
      <c r="N49" s="1096"/>
      <c r="O49" s="1096"/>
      <c r="P49" s="1096"/>
    </row>
    <row r="50" spans="1:16" ht="13.5" thickBot="1" x14ac:dyDescent="0.25">
      <c r="D50" s="538"/>
      <c r="E50" s="538"/>
      <c r="F50" s="717">
        <f>SUM(F44:F49)</f>
        <v>0</v>
      </c>
      <c r="G50" s="538"/>
      <c r="H50" s="717">
        <f>SUM(H44:H49)</f>
        <v>0</v>
      </c>
      <c r="I50" s="538"/>
      <c r="J50" s="717">
        <f>SUM(J44:J49)</f>
        <v>0</v>
      </c>
      <c r="K50" s="538"/>
      <c r="L50" s="717">
        <f>SUM(L44:L49)</f>
        <v>0</v>
      </c>
      <c r="M50" s="538"/>
      <c r="N50" s="1096"/>
      <c r="O50" s="538"/>
      <c r="P50" s="1096"/>
    </row>
    <row r="51" spans="1:16" ht="13.5" thickTop="1" x14ac:dyDescent="0.2">
      <c r="A51" s="950"/>
      <c r="B51" s="950"/>
      <c r="C51" s="950"/>
      <c r="D51" s="950"/>
      <c r="E51" s="950"/>
      <c r="F51" s="950"/>
      <c r="G51" s="950"/>
      <c r="H51" s="950"/>
      <c r="I51" s="950"/>
      <c r="J51" s="950"/>
      <c r="K51" s="950"/>
      <c r="L51" s="950"/>
      <c r="M51" s="950"/>
    </row>
    <row r="52" spans="1:16" x14ac:dyDescent="0.2">
      <c r="A52" s="1507" t="s">
        <v>2764</v>
      </c>
      <c r="B52" s="1508"/>
      <c r="C52" s="1508"/>
      <c r="D52" s="1508"/>
      <c r="E52" s="1508"/>
      <c r="F52" s="1508"/>
      <c r="G52" s="1508"/>
      <c r="H52" s="1508"/>
      <c r="I52" s="1508"/>
      <c r="J52" s="1508"/>
      <c r="K52" s="1508"/>
      <c r="L52" s="1508"/>
      <c r="M52" s="1508"/>
    </row>
  </sheetData>
  <mergeCells count="48">
    <mergeCell ref="A52:M52"/>
    <mergeCell ref="J41:L41"/>
    <mergeCell ref="E40:L40"/>
    <mergeCell ref="N41:P41"/>
    <mergeCell ref="F42:H42"/>
    <mergeCell ref="J42:L42"/>
    <mergeCell ref="N42:P42"/>
    <mergeCell ref="C21:M22"/>
    <mergeCell ref="C24:M24"/>
    <mergeCell ref="E28:K28"/>
    <mergeCell ref="I29:K29"/>
    <mergeCell ref="F30:H30"/>
    <mergeCell ref="J30:L30"/>
    <mergeCell ref="C14:D14"/>
    <mergeCell ref="E14:G14"/>
    <mergeCell ref="H14:J14"/>
    <mergeCell ref="K14:M14"/>
    <mergeCell ref="C26:M26"/>
    <mergeCell ref="C15:D15"/>
    <mergeCell ref="E15:G15"/>
    <mergeCell ref="H15:J15"/>
    <mergeCell ref="K15:M15"/>
    <mergeCell ref="C16:D16"/>
    <mergeCell ref="E16:G16"/>
    <mergeCell ref="H16:J16"/>
    <mergeCell ref="K16:M16"/>
    <mergeCell ref="J17:K17"/>
    <mergeCell ref="C18:M18"/>
    <mergeCell ref="C19:M19"/>
    <mergeCell ref="C12:D12"/>
    <mergeCell ref="E12:G12"/>
    <mergeCell ref="H12:J12"/>
    <mergeCell ref="K12:M12"/>
    <mergeCell ref="C13:D13"/>
    <mergeCell ref="E13:G13"/>
    <mergeCell ref="H13:J13"/>
    <mergeCell ref="K13:M13"/>
    <mergeCell ref="C11:D11"/>
    <mergeCell ref="E11:G11"/>
    <mergeCell ref="H11:J11"/>
    <mergeCell ref="K11:M11"/>
    <mergeCell ref="C10:D10"/>
    <mergeCell ref="E10:G10"/>
    <mergeCell ref="A1:M1"/>
    <mergeCell ref="A2:M2"/>
    <mergeCell ref="A3:M3"/>
    <mergeCell ref="P7:Z7"/>
    <mergeCell ref="C8:M8"/>
  </mergeCells>
  <hyperlinks>
    <hyperlink ref="J7" r:id="rId1" xr:uid="{437C30C6-91BB-4AF8-A1F1-7EBC716B5B44}"/>
  </hyperlinks>
  <printOptions horizontalCentered="1" verticalCentered="1"/>
  <pageMargins left="0.75" right="0.75" top="0.75" bottom="0.75" header="0.5" footer="0.5"/>
  <pageSetup scale="80" orientation="portrait" horizontalDpi="360" verticalDpi="360" r:id="rId2"/>
  <headerFooter alignWithMargins="0"/>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FDFCC-A433-458F-90D8-A3173DDF0CAB}">
  <sheetPr codeName="Sheet36">
    <pageSetUpPr fitToPage="1"/>
  </sheetPr>
  <dimension ref="A1:R118"/>
  <sheetViews>
    <sheetView zoomScaleNormal="100" workbookViewId="0">
      <selection activeCell="C11" sqref="C11:O11"/>
    </sheetView>
  </sheetViews>
  <sheetFormatPr defaultColWidth="9.140625" defaultRowHeight="12.75" x14ac:dyDescent="0.2"/>
  <cols>
    <col min="1" max="2" width="3.7109375" style="538" customWidth="1"/>
    <col min="3" max="12" width="9.140625" style="538"/>
    <col min="13" max="13" width="9.42578125" style="538" customWidth="1"/>
    <col min="14" max="16384" width="9.140625" style="538"/>
  </cols>
  <sheetData>
    <row r="1" spans="1:18" ht="18" x14ac:dyDescent="0.25">
      <c r="A1" s="1447" t="str">
        <f>'COVER PAGE'!A9</f>
        <v>LOCAL GOVERNMENT NAME:</v>
      </c>
      <c r="B1" s="1447"/>
      <c r="C1" s="1447"/>
      <c r="D1" s="1447"/>
      <c r="E1" s="1447"/>
      <c r="F1" s="1447"/>
      <c r="G1" s="1447"/>
      <c r="H1" s="1447"/>
      <c r="I1" s="1447"/>
      <c r="J1" s="1447"/>
      <c r="K1" s="1447"/>
      <c r="L1" s="1447"/>
      <c r="M1" s="1447"/>
      <c r="N1" s="1447"/>
      <c r="O1" s="1447"/>
    </row>
    <row r="2" spans="1:18" ht="18" x14ac:dyDescent="0.25">
      <c r="A2" s="1447" t="s">
        <v>938</v>
      </c>
      <c r="B2" s="1447"/>
      <c r="C2" s="1447"/>
      <c r="D2" s="1447"/>
      <c r="E2" s="1447"/>
      <c r="F2" s="1447"/>
      <c r="G2" s="1447"/>
      <c r="H2" s="1447"/>
      <c r="I2" s="1447"/>
      <c r="J2" s="1447"/>
      <c r="K2" s="1447"/>
      <c r="L2" s="1447"/>
      <c r="M2" s="1447"/>
      <c r="N2" s="1447"/>
      <c r="O2" s="1447"/>
    </row>
    <row r="3" spans="1:18" ht="18" x14ac:dyDescent="0.25">
      <c r="A3" s="1488" t="str">
        <f>'COVER PAGE'!A30</f>
        <v>FISCAL YEAR ENDING JUNE 30, 2025</v>
      </c>
      <c r="B3" s="1488"/>
      <c r="C3" s="1488"/>
      <c r="D3" s="1488"/>
      <c r="E3" s="1488"/>
      <c r="F3" s="1488"/>
      <c r="G3" s="1488"/>
      <c r="H3" s="1488"/>
      <c r="I3" s="1488"/>
      <c r="J3" s="1488"/>
      <c r="K3" s="1488"/>
      <c r="L3" s="1488"/>
      <c r="M3" s="1488"/>
      <c r="N3" s="1488"/>
      <c r="O3" s="1488"/>
      <c r="P3" s="571"/>
      <c r="Q3" s="571"/>
      <c r="R3" s="571"/>
    </row>
    <row r="4" spans="1:18" ht="18" x14ac:dyDescent="0.25">
      <c r="C4" s="706"/>
      <c r="D4" s="706"/>
      <c r="E4" s="706"/>
      <c r="F4" s="706"/>
      <c r="G4" s="706"/>
      <c r="H4" s="706"/>
      <c r="I4" s="706"/>
      <c r="J4" s="706"/>
      <c r="K4" s="706"/>
      <c r="L4" s="706"/>
      <c r="M4" s="706"/>
      <c r="N4" s="688"/>
      <c r="O4" s="571"/>
      <c r="P4" s="571"/>
      <c r="Q4" s="571"/>
      <c r="R4" s="571"/>
    </row>
    <row r="5" spans="1:18" ht="12" customHeight="1" x14ac:dyDescent="0.25">
      <c r="A5" s="925" t="s">
        <v>58</v>
      </c>
      <c r="B5" s="925"/>
      <c r="C5" s="926" t="s">
        <v>546</v>
      </c>
      <c r="D5" s="706"/>
      <c r="E5" s="706"/>
      <c r="F5" s="706"/>
      <c r="G5" s="706"/>
      <c r="H5" s="706"/>
      <c r="I5" s="706"/>
      <c r="J5" s="706"/>
      <c r="K5" s="706"/>
      <c r="L5" s="706"/>
      <c r="M5" s="706"/>
      <c r="N5" s="688"/>
      <c r="O5" s="571"/>
      <c r="P5" s="571"/>
      <c r="Q5" s="571"/>
      <c r="R5" s="571"/>
    </row>
    <row r="6" spans="1:18" ht="12" customHeight="1" x14ac:dyDescent="0.25">
      <c r="C6" s="706"/>
      <c r="D6" s="706"/>
      <c r="E6" s="706"/>
      <c r="F6" s="706"/>
      <c r="G6" s="706"/>
      <c r="H6" s="706"/>
      <c r="I6" s="706"/>
      <c r="J6" s="706"/>
      <c r="K6" s="706"/>
      <c r="L6" s="706"/>
      <c r="M6" s="706"/>
      <c r="N6" s="688"/>
      <c r="O6" s="571"/>
      <c r="P6" s="571"/>
      <c r="Q6" s="571"/>
      <c r="R6" s="571"/>
    </row>
    <row r="7" spans="1:18" ht="12" customHeight="1" x14ac:dyDescent="0.25">
      <c r="B7" s="540" t="s">
        <v>1438</v>
      </c>
      <c r="C7" s="539" t="s">
        <v>2304</v>
      </c>
      <c r="D7" s="706"/>
      <c r="E7" s="706"/>
      <c r="F7" s="706"/>
      <c r="G7" s="706"/>
      <c r="H7" s="706"/>
      <c r="I7" s="706"/>
      <c r="J7" s="706"/>
      <c r="K7" s="706"/>
      <c r="L7" s="706"/>
      <c r="M7" s="706"/>
      <c r="N7" s="688"/>
      <c r="O7" s="571"/>
      <c r="P7" s="571"/>
      <c r="Q7" s="571"/>
      <c r="R7" s="571"/>
    </row>
    <row r="8" spans="1:18" ht="12" customHeight="1" x14ac:dyDescent="0.25">
      <c r="C8" s="706"/>
      <c r="D8" s="706"/>
      <c r="E8" s="706"/>
      <c r="F8" s="706"/>
      <c r="G8" s="706"/>
      <c r="H8" s="706"/>
      <c r="I8" s="706"/>
      <c r="J8" s="706"/>
      <c r="K8" s="706"/>
      <c r="L8" s="706"/>
      <c r="M8" s="706"/>
      <c r="N8" s="688"/>
      <c r="O8" s="571"/>
      <c r="P8" s="571"/>
      <c r="Q8" s="571"/>
      <c r="R8" s="571"/>
    </row>
    <row r="9" spans="1:18" ht="15" x14ac:dyDescent="0.25">
      <c r="C9" s="1509" t="s">
        <v>1075</v>
      </c>
      <c r="D9" s="1509"/>
      <c r="E9" s="1509"/>
      <c r="F9" s="1509"/>
      <c r="G9" s="1509"/>
      <c r="H9" s="1509"/>
      <c r="I9" s="1509"/>
      <c r="J9" s="1509"/>
      <c r="K9" s="1509"/>
      <c r="L9" s="1509"/>
      <c r="M9" s="1509"/>
      <c r="N9" s="1509"/>
      <c r="O9" s="1509"/>
      <c r="P9" s="571"/>
      <c r="Q9" s="571"/>
      <c r="R9" s="571"/>
    </row>
    <row r="10" spans="1:18" ht="12.75" customHeight="1" x14ac:dyDescent="0.25">
      <c r="C10" s="823"/>
      <c r="D10" s="823"/>
      <c r="E10" s="823"/>
      <c r="F10" s="823"/>
      <c r="G10" s="823"/>
      <c r="H10" s="823"/>
      <c r="I10" s="823"/>
      <c r="J10" s="823"/>
      <c r="K10" s="823"/>
      <c r="L10" s="823"/>
      <c r="M10" s="823"/>
      <c r="N10" s="823"/>
      <c r="O10" s="571"/>
      <c r="P10" s="571"/>
      <c r="Q10" s="571"/>
      <c r="R10" s="571"/>
    </row>
    <row r="11" spans="1:18" ht="38.25" customHeight="1" x14ac:dyDescent="0.2">
      <c r="C11" s="1386" t="s">
        <v>2305</v>
      </c>
      <c r="D11" s="1386"/>
      <c r="E11" s="1386"/>
      <c r="F11" s="1386"/>
      <c r="G11" s="1386"/>
      <c r="H11" s="1386"/>
      <c r="I11" s="1386"/>
      <c r="J11" s="1386"/>
      <c r="K11" s="1386"/>
      <c r="L11" s="1386"/>
      <c r="M11" s="1386"/>
      <c r="N11" s="1386"/>
      <c r="O11" s="1386"/>
      <c r="P11" s="571"/>
      <c r="Q11" s="571"/>
      <c r="R11" s="571"/>
    </row>
    <row r="12" spans="1:18" ht="12.75" customHeight="1" x14ac:dyDescent="0.25">
      <c r="C12" s="823"/>
      <c r="D12" s="823"/>
      <c r="E12" s="823"/>
      <c r="F12" s="823"/>
      <c r="G12" s="823"/>
      <c r="H12" s="823"/>
      <c r="I12" s="823"/>
      <c r="J12" s="823"/>
      <c r="K12" s="823"/>
      <c r="L12" s="823"/>
      <c r="M12" s="823"/>
      <c r="N12" s="823"/>
      <c r="O12" s="571"/>
      <c r="P12" s="571"/>
      <c r="Q12" s="571"/>
      <c r="R12" s="571"/>
    </row>
    <row r="13" spans="1:18" x14ac:dyDescent="0.2">
      <c r="C13" s="540" t="s">
        <v>1073</v>
      </c>
    </row>
    <row r="15" spans="1:18" ht="90.75" customHeight="1" x14ac:dyDescent="0.2">
      <c r="C15" s="1217" t="s">
        <v>2306</v>
      </c>
      <c r="D15" s="1217"/>
      <c r="E15" s="1217"/>
      <c r="F15" s="1217"/>
      <c r="G15" s="1217"/>
      <c r="H15" s="1217"/>
      <c r="I15" s="1217"/>
      <c r="J15" s="1217"/>
      <c r="K15" s="1217"/>
      <c r="L15" s="1217"/>
      <c r="M15" s="1217"/>
      <c r="N15" s="1217"/>
      <c r="O15" s="1217"/>
    </row>
    <row r="17" spans="3:16" ht="26.25" customHeight="1" x14ac:dyDescent="0.2">
      <c r="C17" s="1381" t="s">
        <v>2307</v>
      </c>
      <c r="D17" s="1381"/>
      <c r="E17" s="1381"/>
      <c r="F17" s="1381"/>
      <c r="G17" s="1381"/>
      <c r="H17" s="1381"/>
      <c r="I17" s="1381"/>
      <c r="J17" s="1381"/>
      <c r="K17" s="1381"/>
      <c r="L17" s="1381"/>
      <c r="M17" s="1381"/>
      <c r="N17" s="1381"/>
      <c r="O17" s="1381"/>
    </row>
    <row r="19" spans="3:16" x14ac:dyDescent="0.2">
      <c r="C19" s="689" t="s">
        <v>1860</v>
      </c>
      <c r="P19" s="690"/>
    </row>
    <row r="20" spans="3:16" x14ac:dyDescent="0.2">
      <c r="C20" s="817" t="s">
        <v>1700</v>
      </c>
      <c r="P20" s="690"/>
    </row>
    <row r="21" spans="3:16" x14ac:dyDescent="0.2">
      <c r="C21" s="1510"/>
      <c r="D21" s="1511"/>
      <c r="E21" s="1511"/>
      <c r="F21" s="1511"/>
      <c r="G21" s="1511"/>
      <c r="H21" s="1511"/>
      <c r="I21" s="1511"/>
      <c r="J21" s="1511"/>
      <c r="K21" s="1511"/>
      <c r="L21" s="1511"/>
      <c r="M21" s="1511"/>
      <c r="N21" s="1512"/>
      <c r="P21" s="690"/>
    </row>
    <row r="22" spans="3:16" x14ac:dyDescent="0.2">
      <c r="C22" s="1513"/>
      <c r="D22" s="1226"/>
      <c r="E22" s="1226"/>
      <c r="F22" s="1226"/>
      <c r="G22" s="1226"/>
      <c r="H22" s="1226"/>
      <c r="I22" s="1226"/>
      <c r="J22" s="1226"/>
      <c r="K22" s="1226"/>
      <c r="L22" s="1226"/>
      <c r="M22" s="1226"/>
      <c r="N22" s="1514"/>
      <c r="P22" s="690"/>
    </row>
    <row r="23" spans="3:16" x14ac:dyDescent="0.2">
      <c r="C23" s="1515"/>
      <c r="D23" s="1516"/>
      <c r="E23" s="1516"/>
      <c r="F23" s="1516"/>
      <c r="G23" s="1516"/>
      <c r="H23" s="1516"/>
      <c r="I23" s="1516"/>
      <c r="J23" s="1516"/>
      <c r="K23" s="1516"/>
      <c r="L23" s="1516"/>
      <c r="M23" s="1516"/>
      <c r="N23" s="1517"/>
      <c r="P23" s="690"/>
    </row>
    <row r="24" spans="3:16" x14ac:dyDescent="0.2">
      <c r="P24" s="690"/>
    </row>
    <row r="25" spans="3:16" ht="25.5" customHeight="1" x14ac:dyDescent="0.2">
      <c r="C25" s="1518" t="s">
        <v>2308</v>
      </c>
      <c r="D25" s="1518"/>
      <c r="E25" s="1518"/>
      <c r="F25" s="1518"/>
      <c r="G25" s="1518"/>
      <c r="H25" s="1518"/>
      <c r="I25" s="1518"/>
      <c r="J25" s="1518"/>
      <c r="K25" s="1518"/>
      <c r="L25" s="1518"/>
      <c r="M25" s="1518"/>
      <c r="N25" s="1518"/>
      <c r="O25" s="1518"/>
      <c r="P25" s="690"/>
    </row>
    <row r="26" spans="3:16" x14ac:dyDescent="0.2">
      <c r="P26" s="690"/>
    </row>
    <row r="27" spans="3:16" x14ac:dyDescent="0.2">
      <c r="C27" s="691" t="s">
        <v>1861</v>
      </c>
    </row>
    <row r="29" spans="3:16" x14ac:dyDescent="0.2">
      <c r="C29" s="691"/>
      <c r="D29" s="538" t="s">
        <v>1862</v>
      </c>
      <c r="K29" s="692" t="s">
        <v>1863</v>
      </c>
    </row>
    <row r="30" spans="3:16" x14ac:dyDescent="0.2">
      <c r="C30" s="691"/>
      <c r="D30" s="538" t="s">
        <v>1864</v>
      </c>
      <c r="K30" s="692" t="s">
        <v>1863</v>
      </c>
    </row>
    <row r="31" spans="3:16" x14ac:dyDescent="0.2">
      <c r="C31" s="691"/>
      <c r="D31" s="538" t="s">
        <v>1865</v>
      </c>
      <c r="K31" s="692" t="s">
        <v>1863</v>
      </c>
    </row>
    <row r="32" spans="3:16" ht="7.5" customHeight="1" x14ac:dyDescent="0.2">
      <c r="C32" s="691"/>
      <c r="K32" s="704"/>
    </row>
    <row r="33" spans="3:15" ht="13.5" thickBot="1" x14ac:dyDescent="0.25">
      <c r="K33" s="693">
        <f>SUM(K29:K32)</f>
        <v>0</v>
      </c>
    </row>
    <row r="34" spans="3:15" ht="13.5" thickTop="1" x14ac:dyDescent="0.2"/>
    <row r="35" spans="3:15" ht="51" customHeight="1" x14ac:dyDescent="0.2">
      <c r="C35" s="1217" t="s">
        <v>2309</v>
      </c>
      <c r="D35" s="1217"/>
      <c r="E35" s="1217"/>
      <c r="F35" s="1217"/>
      <c r="G35" s="1217"/>
      <c r="H35" s="1217"/>
      <c r="I35" s="1217"/>
      <c r="J35" s="1217"/>
      <c r="K35" s="1217"/>
      <c r="L35" s="1217"/>
      <c r="M35" s="1217"/>
      <c r="N35" s="1217"/>
      <c r="O35" s="1217"/>
    </row>
    <row r="37" spans="3:15" ht="26.25" customHeight="1" x14ac:dyDescent="0.2">
      <c r="C37" s="1217" t="s">
        <v>2310</v>
      </c>
      <c r="D37" s="1217"/>
      <c r="E37" s="1217"/>
      <c r="F37" s="1217"/>
      <c r="G37" s="1217"/>
      <c r="H37" s="1217"/>
      <c r="I37" s="1217"/>
      <c r="J37" s="1217"/>
      <c r="K37" s="1217"/>
      <c r="L37" s="1217"/>
      <c r="M37" s="1217"/>
      <c r="N37" s="1217"/>
      <c r="O37" s="1217"/>
    </row>
    <row r="39" spans="3:15" ht="13.5" customHeight="1" x14ac:dyDescent="0.2">
      <c r="D39" s="690"/>
    </row>
    <row r="40" spans="3:15" ht="13.5" customHeight="1" x14ac:dyDescent="0.2">
      <c r="D40" s="538" t="s">
        <v>1866</v>
      </c>
      <c r="I40" s="703">
        <v>0</v>
      </c>
    </row>
    <row r="41" spans="3:15" ht="13.5" customHeight="1" x14ac:dyDescent="0.2">
      <c r="D41" s="538" t="s">
        <v>1867</v>
      </c>
      <c r="I41" s="703">
        <v>0</v>
      </c>
    </row>
    <row r="42" spans="3:15" ht="13.5" customHeight="1" x14ac:dyDescent="0.2">
      <c r="D42" s="538" t="s">
        <v>1887</v>
      </c>
      <c r="I42" s="703">
        <v>0</v>
      </c>
      <c r="J42" s="538" t="s">
        <v>1948</v>
      </c>
    </row>
    <row r="43" spans="3:15" ht="13.5" customHeight="1" x14ac:dyDescent="0.2">
      <c r="D43" s="538" t="s">
        <v>1868</v>
      </c>
      <c r="I43" s="703">
        <v>0</v>
      </c>
      <c r="J43" s="538" t="s">
        <v>1949</v>
      </c>
    </row>
    <row r="44" spans="3:15" ht="13.5" customHeight="1" x14ac:dyDescent="0.2">
      <c r="E44" s="587"/>
      <c r="I44" s="704"/>
      <c r="J44" s="538" t="s">
        <v>1888</v>
      </c>
    </row>
    <row r="45" spans="3:15" ht="13.5" customHeight="1" x14ac:dyDescent="0.2"/>
    <row r="46" spans="3:15" x14ac:dyDescent="0.2">
      <c r="C46" s="689" t="s">
        <v>1870</v>
      </c>
      <c r="D46" s="689"/>
      <c r="E46" s="689"/>
      <c r="F46" s="689"/>
      <c r="G46" s="689"/>
      <c r="H46" s="689"/>
      <c r="I46" s="689"/>
      <c r="J46" s="689"/>
    </row>
    <row r="47" spans="3:15" x14ac:dyDescent="0.2">
      <c r="C47" s="689"/>
      <c r="D47" s="689" t="s">
        <v>1871</v>
      </c>
      <c r="E47" s="689"/>
      <c r="F47" s="689"/>
      <c r="G47" s="689"/>
      <c r="H47" s="689"/>
      <c r="I47" s="689"/>
      <c r="J47" s="689"/>
    </row>
    <row r="48" spans="3:15" x14ac:dyDescent="0.2">
      <c r="C48" s="689"/>
      <c r="D48" s="689" t="s">
        <v>1872</v>
      </c>
      <c r="E48" s="689"/>
      <c r="F48" s="689"/>
      <c r="G48" s="689"/>
      <c r="H48" s="689"/>
      <c r="I48" s="689"/>
      <c r="J48" s="689"/>
    </row>
    <row r="49" spans="3:11" x14ac:dyDescent="0.2">
      <c r="C49" s="689"/>
      <c r="D49" s="689" t="s">
        <v>1873</v>
      </c>
      <c r="E49" s="689"/>
      <c r="F49" s="689"/>
      <c r="G49" s="689"/>
      <c r="H49" s="689"/>
      <c r="I49" s="689"/>
      <c r="J49" s="689"/>
    </row>
    <row r="50" spans="3:11" x14ac:dyDescent="0.2">
      <c r="C50" s="689"/>
      <c r="D50" s="689" t="s">
        <v>1874</v>
      </c>
      <c r="E50" s="689"/>
      <c r="F50" s="689"/>
      <c r="G50" s="689"/>
      <c r="H50" s="689"/>
      <c r="I50" s="689"/>
      <c r="J50" s="689"/>
    </row>
    <row r="51" spans="3:11" x14ac:dyDescent="0.2">
      <c r="C51" s="689"/>
      <c r="D51" s="689" t="s">
        <v>1875</v>
      </c>
      <c r="E51" s="689"/>
      <c r="F51" s="689"/>
      <c r="G51" s="689"/>
      <c r="H51" s="689"/>
      <c r="I51" s="689"/>
      <c r="J51" s="689"/>
    </row>
    <row r="52" spans="3:11" x14ac:dyDescent="0.2">
      <c r="C52" s="689"/>
      <c r="D52" s="689" t="s">
        <v>1876</v>
      </c>
      <c r="E52" s="689"/>
      <c r="F52" s="689"/>
      <c r="G52" s="689"/>
      <c r="H52" s="689"/>
      <c r="I52" s="689"/>
      <c r="J52" s="689"/>
    </row>
    <row r="53" spans="3:11" x14ac:dyDescent="0.2">
      <c r="C53" s="689"/>
      <c r="D53" s="689" t="s">
        <v>1877</v>
      </c>
      <c r="E53" s="689"/>
      <c r="F53" s="689"/>
      <c r="G53" s="689"/>
      <c r="H53" s="689"/>
      <c r="I53" s="689"/>
      <c r="J53" s="689"/>
    </row>
    <row r="54" spans="3:11" x14ac:dyDescent="0.2">
      <c r="C54" s="689"/>
      <c r="D54" s="689" t="s">
        <v>1867</v>
      </c>
      <c r="E54" s="689"/>
      <c r="F54" s="689"/>
      <c r="G54" s="689"/>
      <c r="H54" s="689"/>
      <c r="I54" s="689"/>
      <c r="J54" s="689"/>
    </row>
    <row r="55" spans="3:11" x14ac:dyDescent="0.2">
      <c r="C55" s="689"/>
      <c r="D55" s="689" t="s">
        <v>1878</v>
      </c>
      <c r="E55" s="689"/>
      <c r="F55" s="689"/>
      <c r="G55" s="689"/>
      <c r="H55" s="689"/>
      <c r="I55" s="689"/>
      <c r="J55" s="689"/>
    </row>
    <row r="56" spans="3:11" x14ac:dyDescent="0.2">
      <c r="C56" s="689" t="s">
        <v>1879</v>
      </c>
      <c r="D56" s="690"/>
    </row>
    <row r="57" spans="3:11" x14ac:dyDescent="0.2">
      <c r="C57" s="689" t="s">
        <v>1880</v>
      </c>
      <c r="D57" s="690"/>
    </row>
    <row r="58" spans="3:11" x14ac:dyDescent="0.2">
      <c r="C58" s="689"/>
      <c r="D58" s="690"/>
    </row>
    <row r="60" spans="3:11" x14ac:dyDescent="0.2">
      <c r="C60" s="691" t="s">
        <v>1893</v>
      </c>
    </row>
    <row r="61" spans="3:11" x14ac:dyDescent="0.2">
      <c r="K61" s="704" t="s">
        <v>1894</v>
      </c>
    </row>
    <row r="62" spans="3:11" ht="13.5" thickBot="1" x14ac:dyDescent="0.25">
      <c r="K62" s="694" t="s">
        <v>1895</v>
      </c>
    </row>
    <row r="64" spans="3:11" x14ac:dyDescent="0.2">
      <c r="E64" s="538" t="s">
        <v>1896</v>
      </c>
      <c r="K64" s="698">
        <v>0</v>
      </c>
    </row>
    <row r="65" spans="3:15" x14ac:dyDescent="0.2">
      <c r="E65" s="538" t="s">
        <v>1897</v>
      </c>
    </row>
    <row r="66" spans="3:15" x14ac:dyDescent="0.2">
      <c r="F66" s="538" t="s">
        <v>1764</v>
      </c>
      <c r="K66" s="698"/>
    </row>
    <row r="67" spans="3:15" x14ac:dyDescent="0.2">
      <c r="F67" s="538" t="s">
        <v>302</v>
      </c>
      <c r="K67" s="698">
        <v>0</v>
      </c>
    </row>
    <row r="68" spans="3:15" x14ac:dyDescent="0.2">
      <c r="F68" s="538" t="s">
        <v>1898</v>
      </c>
      <c r="K68" s="698"/>
    </row>
    <row r="69" spans="3:15" x14ac:dyDescent="0.2">
      <c r="F69" s="538" t="s">
        <v>1850</v>
      </c>
      <c r="K69" s="698">
        <v>0</v>
      </c>
    </row>
    <row r="70" spans="3:15" x14ac:dyDescent="0.2">
      <c r="F70" s="538" t="s">
        <v>1899</v>
      </c>
      <c r="K70" s="698">
        <v>0</v>
      </c>
    </row>
    <row r="71" spans="3:15" x14ac:dyDescent="0.2">
      <c r="F71" s="538" t="s">
        <v>740</v>
      </c>
      <c r="K71" s="698">
        <v>0</v>
      </c>
    </row>
    <row r="72" spans="3:15" x14ac:dyDescent="0.2">
      <c r="G72" s="538" t="s">
        <v>1900</v>
      </c>
      <c r="K72" s="699">
        <f>SUM(K66:K71)</f>
        <v>0</v>
      </c>
    </row>
    <row r="73" spans="3:15" x14ac:dyDescent="0.2">
      <c r="E73" s="538" t="s">
        <v>1896</v>
      </c>
      <c r="K73" s="699">
        <f>K64+K72</f>
        <v>0</v>
      </c>
    </row>
    <row r="75" spans="3:15" ht="37.5" customHeight="1" x14ac:dyDescent="0.2">
      <c r="C75" s="1518" t="s">
        <v>2311</v>
      </c>
      <c r="D75" s="1518"/>
      <c r="E75" s="1518"/>
      <c r="F75" s="1518"/>
      <c r="G75" s="1518"/>
      <c r="H75" s="1518"/>
      <c r="I75" s="1518"/>
      <c r="J75" s="1518"/>
      <c r="K75" s="1518"/>
      <c r="L75" s="1518"/>
      <c r="M75" s="1518"/>
      <c r="N75" s="1518"/>
      <c r="O75" s="1518"/>
    </row>
    <row r="77" spans="3:15" x14ac:dyDescent="0.2">
      <c r="G77" s="704" t="s">
        <v>1681</v>
      </c>
      <c r="I77" s="704" t="s">
        <v>1881</v>
      </c>
      <c r="K77" s="704" t="s">
        <v>1683</v>
      </c>
    </row>
    <row r="78" spans="3:15" ht="13.5" thickBot="1" x14ac:dyDescent="0.25">
      <c r="G78" s="694" t="s">
        <v>1882</v>
      </c>
      <c r="I78" s="694" t="s">
        <v>1882</v>
      </c>
      <c r="K78" s="694" t="s">
        <v>1882</v>
      </c>
    </row>
    <row r="80" spans="3:15" x14ac:dyDescent="0.2">
      <c r="E80" s="538" t="s">
        <v>1848</v>
      </c>
      <c r="G80" s="695">
        <v>0</v>
      </c>
      <c r="I80" s="695">
        <v>0</v>
      </c>
      <c r="K80" s="695">
        <v>0</v>
      </c>
    </row>
    <row r="82" spans="3:15" ht="40.5" customHeight="1" x14ac:dyDescent="0.2">
      <c r="C82" s="1518" t="s">
        <v>2312</v>
      </c>
      <c r="D82" s="1518"/>
      <c r="E82" s="1518"/>
      <c r="F82" s="1518"/>
      <c r="G82" s="1518"/>
      <c r="H82" s="1518"/>
      <c r="I82" s="1518"/>
      <c r="J82" s="1518"/>
      <c r="K82" s="1518"/>
      <c r="L82" s="1518"/>
      <c r="M82" s="1518"/>
      <c r="N82" s="1518"/>
      <c r="O82" s="1518"/>
    </row>
    <row r="85" spans="3:15" x14ac:dyDescent="0.2">
      <c r="G85" s="704"/>
      <c r="I85" s="704" t="s">
        <v>1883</v>
      </c>
    </row>
    <row r="86" spans="3:15" x14ac:dyDescent="0.2">
      <c r="G86" s="704" t="s">
        <v>1681</v>
      </c>
      <c r="I86" s="704" t="s">
        <v>1884</v>
      </c>
      <c r="K86" s="704" t="s">
        <v>1683</v>
      </c>
    </row>
    <row r="87" spans="3:15" ht="13.5" thickBot="1" x14ac:dyDescent="0.25">
      <c r="G87" s="694" t="s">
        <v>1882</v>
      </c>
      <c r="I87" s="694" t="s">
        <v>1885</v>
      </c>
      <c r="K87" s="694" t="s">
        <v>1882</v>
      </c>
    </row>
    <row r="89" spans="3:15" x14ac:dyDescent="0.2">
      <c r="E89" s="538" t="s">
        <v>1848</v>
      </c>
      <c r="G89" s="695">
        <v>0</v>
      </c>
      <c r="I89" s="695">
        <v>0</v>
      </c>
      <c r="K89" s="695">
        <v>0</v>
      </c>
    </row>
    <row r="91" spans="3:15" ht="14.25" customHeight="1" x14ac:dyDescent="0.2">
      <c r="C91" s="1519" t="s">
        <v>1910</v>
      </c>
      <c r="D91" s="1519"/>
      <c r="E91" s="1519"/>
      <c r="F91" s="1519"/>
      <c r="G91" s="1519"/>
      <c r="H91" s="1519"/>
      <c r="I91" s="1519"/>
      <c r="J91" s="1519"/>
      <c r="K91" s="1519"/>
      <c r="L91" s="1519"/>
      <c r="M91" s="1519"/>
      <c r="N91" s="1519"/>
      <c r="O91" s="1519"/>
    </row>
    <row r="92" spans="3:15" x14ac:dyDescent="0.2">
      <c r="C92" s="689"/>
    </row>
    <row r="93" spans="3:15" ht="66" customHeight="1" x14ac:dyDescent="0.2">
      <c r="C93" s="1518" t="s">
        <v>2313</v>
      </c>
      <c r="D93" s="1518"/>
      <c r="E93" s="1518"/>
      <c r="F93" s="1518"/>
      <c r="G93" s="1518"/>
      <c r="H93" s="1518"/>
      <c r="I93" s="1518"/>
      <c r="J93" s="1518"/>
      <c r="K93" s="1518"/>
      <c r="L93" s="1518"/>
      <c r="M93" s="1518"/>
      <c r="N93" s="1518"/>
      <c r="O93" s="1518"/>
    </row>
    <row r="94" spans="3:15" x14ac:dyDescent="0.2">
      <c r="C94" s="689"/>
    </row>
    <row r="95" spans="3:15" x14ac:dyDescent="0.2">
      <c r="C95" s="538" t="s">
        <v>1950</v>
      </c>
    </row>
    <row r="96" spans="3:15" x14ac:dyDescent="0.2">
      <c r="C96" s="538" t="s">
        <v>1951</v>
      </c>
    </row>
    <row r="97" spans="3:15" x14ac:dyDescent="0.2">
      <c r="C97" s="538" t="s">
        <v>1952</v>
      </c>
    </row>
    <row r="99" spans="3:15" x14ac:dyDescent="0.2">
      <c r="I99" s="704" t="s">
        <v>1902</v>
      </c>
      <c r="J99" s="704"/>
      <c r="L99" s="704" t="s">
        <v>1903</v>
      </c>
    </row>
    <row r="100" spans="3:15" x14ac:dyDescent="0.2">
      <c r="I100" s="704" t="s">
        <v>1904</v>
      </c>
      <c r="J100" s="704"/>
      <c r="L100" s="704" t="s">
        <v>1904</v>
      </c>
    </row>
    <row r="101" spans="3:15" x14ac:dyDescent="0.2">
      <c r="I101" s="704"/>
      <c r="K101" s="704"/>
    </row>
    <row r="102" spans="3:15" x14ac:dyDescent="0.2">
      <c r="E102" s="538" t="s">
        <v>1905</v>
      </c>
    </row>
    <row r="103" spans="3:15" x14ac:dyDescent="0.2">
      <c r="F103" s="538" t="s">
        <v>1906</v>
      </c>
      <c r="I103" s="698">
        <v>0</v>
      </c>
      <c r="L103" s="698">
        <v>0</v>
      </c>
    </row>
    <row r="105" spans="3:15" x14ac:dyDescent="0.2">
      <c r="E105" s="538" t="s">
        <v>1907</v>
      </c>
    </row>
    <row r="106" spans="3:15" x14ac:dyDescent="0.2">
      <c r="F106" s="538" t="s">
        <v>1908</v>
      </c>
      <c r="I106" s="698">
        <v>0</v>
      </c>
      <c r="L106" s="698">
        <v>0</v>
      </c>
    </row>
    <row r="108" spans="3:15" ht="13.5" thickBot="1" x14ac:dyDescent="0.25">
      <c r="F108" s="538" t="s">
        <v>785</v>
      </c>
      <c r="I108" s="700">
        <f>I103+I106</f>
        <v>0</v>
      </c>
      <c r="L108" s="700">
        <f>L103+L106</f>
        <v>0</v>
      </c>
    </row>
    <row r="109" spans="3:15" ht="13.5" thickTop="1" x14ac:dyDescent="0.2"/>
    <row r="110" spans="3:15" ht="25.5" customHeight="1" x14ac:dyDescent="0.2">
      <c r="C110" s="1217" t="s">
        <v>2314</v>
      </c>
      <c r="D110" s="1217"/>
      <c r="E110" s="1217"/>
      <c r="F110" s="1217"/>
      <c r="G110" s="1217"/>
      <c r="H110" s="1217"/>
      <c r="I110" s="1217"/>
      <c r="J110" s="1217"/>
      <c r="K110" s="1217"/>
      <c r="L110" s="1217"/>
      <c r="M110" s="1217"/>
      <c r="N110" s="1217"/>
      <c r="O110" s="1217"/>
    </row>
    <row r="112" spans="3:15" x14ac:dyDescent="0.2">
      <c r="F112" s="538" t="s">
        <v>1909</v>
      </c>
    </row>
    <row r="113" spans="6:9" x14ac:dyDescent="0.2">
      <c r="F113" s="571" t="s">
        <v>1869</v>
      </c>
      <c r="I113" s="698">
        <v>0</v>
      </c>
    </row>
    <row r="114" spans="6:9" x14ac:dyDescent="0.2">
      <c r="F114" s="571" t="s">
        <v>1869</v>
      </c>
      <c r="I114" s="698">
        <v>0</v>
      </c>
    </row>
    <row r="115" spans="6:9" x14ac:dyDescent="0.2">
      <c r="F115" s="571" t="s">
        <v>1869</v>
      </c>
      <c r="I115" s="698">
        <v>0</v>
      </c>
    </row>
    <row r="116" spans="6:9" x14ac:dyDescent="0.2">
      <c r="F116" s="571" t="s">
        <v>1869</v>
      </c>
      <c r="I116" s="698">
        <v>0</v>
      </c>
    </row>
    <row r="117" spans="6:9" x14ac:dyDescent="0.2">
      <c r="F117" s="571" t="s">
        <v>1869</v>
      </c>
      <c r="I117" s="698">
        <v>0</v>
      </c>
    </row>
    <row r="118" spans="6:9" x14ac:dyDescent="0.2">
      <c r="F118" s="538" t="s">
        <v>1661</v>
      </c>
      <c r="I118" s="698">
        <v>0</v>
      </c>
    </row>
  </sheetData>
  <mergeCells count="18">
    <mergeCell ref="C110:O110"/>
    <mergeCell ref="C17:O17"/>
    <mergeCell ref="C21:N21"/>
    <mergeCell ref="C22:N22"/>
    <mergeCell ref="C23:N23"/>
    <mergeCell ref="C25:O25"/>
    <mergeCell ref="C35:O35"/>
    <mergeCell ref="C37:O37"/>
    <mergeCell ref="C75:O75"/>
    <mergeCell ref="C82:O82"/>
    <mergeCell ref="C91:O91"/>
    <mergeCell ref="C93:O93"/>
    <mergeCell ref="C15:O15"/>
    <mergeCell ref="A1:O1"/>
    <mergeCell ref="A2:O2"/>
    <mergeCell ref="A3:O3"/>
    <mergeCell ref="C9:O9"/>
    <mergeCell ref="C11:O11"/>
  </mergeCells>
  <pageMargins left="0.25" right="0.25" top="0.75" bottom="0.75" header="0" footer="0"/>
  <pageSetup scale="82" fitToHeight="0" orientation="portrait" r:id="rId1"/>
  <rowBreaks count="2" manualBreakCount="2">
    <brk id="45" max="16383" man="1"/>
    <brk id="94" max="16383" man="1"/>
  </rowBreaks>
  <legacyDrawing r:id="rId2"/>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514A3-9C07-42E8-BF99-7666BB117EEE}">
  <sheetPr codeName="Sheet43">
    <pageSetUpPr fitToPage="1"/>
  </sheetPr>
  <dimension ref="A1:S105"/>
  <sheetViews>
    <sheetView zoomScaleNormal="100" workbookViewId="0">
      <selection activeCell="C11" sqref="C11:O11"/>
    </sheetView>
  </sheetViews>
  <sheetFormatPr defaultColWidth="9.140625" defaultRowHeight="12.75" x14ac:dyDescent="0.2"/>
  <cols>
    <col min="1" max="2" width="3.7109375" style="538" customWidth="1"/>
    <col min="3" max="4" width="9.140625" style="538"/>
    <col min="5" max="5" width="9.140625" style="538" customWidth="1"/>
    <col min="6" max="6" width="9.140625" style="538"/>
    <col min="7" max="7" width="9.140625" style="538" customWidth="1"/>
    <col min="8" max="8" width="9.140625" style="538"/>
    <col min="9" max="11" width="9.140625" style="538" customWidth="1"/>
    <col min="12" max="12" width="9.140625" style="538"/>
    <col min="13" max="13" width="9.140625" style="538" customWidth="1"/>
    <col min="14" max="16384" width="9.140625" style="538"/>
  </cols>
  <sheetData>
    <row r="1" spans="1:19" ht="18" x14ac:dyDescent="0.25">
      <c r="A1" s="1447" t="str">
        <f>'COVER PAGE'!A9</f>
        <v>LOCAL GOVERNMENT NAME:</v>
      </c>
      <c r="B1" s="1447"/>
      <c r="C1" s="1447"/>
      <c r="D1" s="1447"/>
      <c r="E1" s="1447"/>
      <c r="F1" s="1447"/>
      <c r="G1" s="1447"/>
      <c r="H1" s="1447"/>
      <c r="I1" s="1447"/>
      <c r="J1" s="1447"/>
      <c r="K1" s="1447"/>
      <c r="L1" s="1447"/>
      <c r="M1" s="1447"/>
      <c r="N1" s="1447"/>
      <c r="O1" s="1447"/>
    </row>
    <row r="2" spans="1:19" ht="18" x14ac:dyDescent="0.25">
      <c r="A2" s="1447" t="s">
        <v>938</v>
      </c>
      <c r="B2" s="1447"/>
      <c r="C2" s="1447"/>
      <c r="D2" s="1447"/>
      <c r="E2" s="1447"/>
      <c r="F2" s="1447"/>
      <c r="G2" s="1447"/>
      <c r="H2" s="1447"/>
      <c r="I2" s="1447"/>
      <c r="J2" s="1447"/>
      <c r="K2" s="1447"/>
      <c r="L2" s="1447"/>
      <c r="M2" s="1447"/>
      <c r="N2" s="1447"/>
      <c r="O2" s="1447"/>
    </row>
    <row r="3" spans="1:19" ht="18" x14ac:dyDescent="0.25">
      <c r="A3" s="1488" t="str">
        <f>'COVER PAGE'!A30</f>
        <v>FISCAL YEAR ENDING JUNE 30, 2025</v>
      </c>
      <c r="B3" s="1488"/>
      <c r="C3" s="1488"/>
      <c r="D3" s="1488"/>
      <c r="E3" s="1488"/>
      <c r="F3" s="1488"/>
      <c r="G3" s="1488"/>
      <c r="H3" s="1488"/>
      <c r="I3" s="1488"/>
      <c r="J3" s="1488"/>
      <c r="K3" s="1488"/>
      <c r="L3" s="1488"/>
      <c r="M3" s="1488"/>
      <c r="N3" s="1488"/>
      <c r="O3" s="1488"/>
      <c r="P3" s="571"/>
      <c r="Q3" s="571"/>
      <c r="R3" s="571"/>
    </row>
    <row r="4" spans="1:19" ht="12" customHeight="1" x14ac:dyDescent="0.25">
      <c r="C4" s="706"/>
      <c r="D4" s="706"/>
      <c r="E4" s="706"/>
      <c r="F4" s="706"/>
      <c r="G4" s="706"/>
      <c r="H4" s="706"/>
      <c r="I4" s="706"/>
      <c r="J4" s="706"/>
      <c r="K4" s="706"/>
      <c r="L4" s="706"/>
      <c r="M4" s="706"/>
      <c r="N4" s="688"/>
      <c r="O4" s="571"/>
      <c r="P4" s="571"/>
      <c r="Q4" s="571"/>
      <c r="R4" s="571"/>
    </row>
    <row r="5" spans="1:19" ht="12" customHeight="1" x14ac:dyDescent="0.25">
      <c r="A5" s="925" t="s">
        <v>58</v>
      </c>
      <c r="B5" s="928"/>
      <c r="C5" s="926" t="s">
        <v>546</v>
      </c>
      <c r="D5" s="706"/>
      <c r="E5" s="706"/>
      <c r="F5" s="706"/>
      <c r="G5" s="706"/>
      <c r="H5" s="706"/>
      <c r="I5" s="706"/>
      <c r="J5" s="706"/>
      <c r="K5" s="706"/>
      <c r="L5" s="706"/>
      <c r="M5" s="706"/>
      <c r="N5" s="688"/>
      <c r="O5" s="571"/>
      <c r="P5" s="571"/>
      <c r="Q5" s="571"/>
      <c r="R5" s="571"/>
    </row>
    <row r="6" spans="1:19" ht="12" customHeight="1" x14ac:dyDescent="0.25">
      <c r="C6" s="706"/>
      <c r="D6" s="706"/>
      <c r="E6" s="706"/>
      <c r="F6" s="706"/>
      <c r="G6" s="706"/>
      <c r="H6" s="706"/>
      <c r="I6" s="706"/>
      <c r="J6" s="706"/>
      <c r="K6" s="706"/>
      <c r="L6" s="706"/>
      <c r="M6" s="706"/>
      <c r="N6" s="688"/>
      <c r="O6" s="571"/>
      <c r="P6" s="571"/>
      <c r="Q6" s="571"/>
      <c r="R6" s="571"/>
    </row>
    <row r="7" spans="1:19" ht="12" customHeight="1" x14ac:dyDescent="0.25">
      <c r="B7" s="540" t="s">
        <v>2774</v>
      </c>
      <c r="C7" s="929" t="s">
        <v>2315</v>
      </c>
      <c r="D7" s="706"/>
      <c r="E7" s="706"/>
      <c r="F7" s="706"/>
      <c r="G7" s="706"/>
      <c r="H7" s="706"/>
      <c r="I7" s="706"/>
      <c r="J7" s="706"/>
      <c r="K7" s="706"/>
      <c r="L7" s="706"/>
      <c r="M7" s="706"/>
      <c r="N7" s="688"/>
      <c r="O7" s="571"/>
      <c r="P7" s="571"/>
      <c r="Q7" s="571"/>
      <c r="R7" s="571"/>
    </row>
    <row r="8" spans="1:19" ht="12" customHeight="1" x14ac:dyDescent="0.25">
      <c r="C8" s="706"/>
      <c r="D8" s="706"/>
      <c r="E8" s="706"/>
      <c r="F8" s="706"/>
      <c r="G8" s="706"/>
      <c r="H8" s="706"/>
      <c r="I8" s="706"/>
      <c r="J8" s="706"/>
      <c r="K8" s="706"/>
      <c r="L8" s="706"/>
      <c r="M8" s="706"/>
      <c r="N8" s="688"/>
      <c r="O8" s="571"/>
      <c r="P8" s="571"/>
      <c r="Q8" s="571"/>
      <c r="R8" s="571"/>
    </row>
    <row r="9" spans="1:19" ht="15.75" x14ac:dyDescent="0.25">
      <c r="C9" s="1520" t="s">
        <v>1075</v>
      </c>
      <c r="D9" s="1520"/>
      <c r="E9" s="1520"/>
      <c r="F9" s="1520"/>
      <c r="G9" s="1520"/>
      <c r="H9" s="1520"/>
      <c r="I9" s="1520"/>
      <c r="J9" s="1520"/>
      <c r="K9" s="1520"/>
      <c r="L9" s="1520"/>
      <c r="M9" s="1520"/>
      <c r="N9" s="1520"/>
      <c r="O9" s="1520"/>
      <c r="P9" s="571"/>
      <c r="Q9" s="571"/>
      <c r="R9" s="571"/>
    </row>
    <row r="10" spans="1:19" x14ac:dyDescent="0.2">
      <c r="C10" s="707"/>
      <c r="D10" s="707"/>
      <c r="E10" s="707"/>
      <c r="F10" s="707"/>
      <c r="G10" s="707"/>
      <c r="H10" s="707"/>
      <c r="I10" s="707"/>
      <c r="J10" s="707"/>
      <c r="K10" s="707"/>
      <c r="L10" s="707"/>
      <c r="M10" s="707"/>
      <c r="O10" s="571"/>
      <c r="P10" s="571"/>
      <c r="Q10" s="571"/>
      <c r="R10" s="571"/>
    </row>
    <row r="11" spans="1:19" ht="39" customHeight="1" x14ac:dyDescent="0.2">
      <c r="C11" s="1386" t="s">
        <v>2316</v>
      </c>
      <c r="D11" s="1386"/>
      <c r="E11" s="1386"/>
      <c r="F11" s="1386"/>
      <c r="G11" s="1386"/>
      <c r="H11" s="1386"/>
      <c r="I11" s="1386"/>
      <c r="J11" s="1386"/>
      <c r="K11" s="1386"/>
      <c r="L11" s="1386"/>
      <c r="M11" s="1386"/>
      <c r="N11" s="1386"/>
      <c r="O11" s="1386"/>
      <c r="P11" s="571"/>
      <c r="Q11" s="571"/>
      <c r="R11" s="571"/>
    </row>
    <row r="12" spans="1:19" x14ac:dyDescent="0.2">
      <c r="C12" s="707"/>
      <c r="D12" s="707"/>
      <c r="E12" s="707"/>
      <c r="F12" s="707"/>
      <c r="G12" s="707"/>
      <c r="H12" s="707"/>
      <c r="I12" s="707"/>
      <c r="J12" s="707"/>
      <c r="K12" s="707"/>
      <c r="L12" s="707"/>
      <c r="M12" s="707"/>
      <c r="O12" s="571"/>
      <c r="P12" s="571"/>
      <c r="Q12" s="571"/>
      <c r="R12" s="571"/>
    </row>
    <row r="13" spans="1:19" x14ac:dyDescent="0.2">
      <c r="C13" s="689"/>
      <c r="O13" s="571"/>
      <c r="P13" s="571"/>
      <c r="Q13" s="571"/>
      <c r="R13" s="571"/>
      <c r="S13" s="571"/>
    </row>
    <row r="14" spans="1:19" x14ac:dyDescent="0.2">
      <c r="C14" s="540" t="s">
        <v>1073</v>
      </c>
    </row>
    <row r="16" spans="1:19" ht="90" customHeight="1" x14ac:dyDescent="0.2">
      <c r="C16" s="1217" t="s">
        <v>2306</v>
      </c>
      <c r="D16" s="1217"/>
      <c r="E16" s="1217"/>
      <c r="F16" s="1217"/>
      <c r="G16" s="1217"/>
      <c r="H16" s="1217"/>
      <c r="I16" s="1217"/>
      <c r="J16" s="1217"/>
      <c r="K16" s="1217"/>
      <c r="L16" s="1217"/>
      <c r="M16" s="1217"/>
      <c r="N16" s="1217"/>
      <c r="O16" s="1217"/>
    </row>
    <row r="18" spans="3:16" x14ac:dyDescent="0.2">
      <c r="C18" s="689" t="s">
        <v>1860</v>
      </c>
      <c r="P18" s="690"/>
    </row>
    <row r="19" spans="3:16" x14ac:dyDescent="0.2">
      <c r="C19" s="691" t="s">
        <v>1700</v>
      </c>
      <c r="P19" s="690"/>
    </row>
    <row r="20" spans="3:16" x14ac:dyDescent="0.2">
      <c r="C20" s="930"/>
      <c r="D20" s="931"/>
      <c r="E20" s="931"/>
      <c r="F20" s="931"/>
      <c r="G20" s="931"/>
      <c r="H20" s="931"/>
      <c r="I20" s="931"/>
      <c r="J20" s="931"/>
      <c r="K20" s="931"/>
      <c r="L20" s="932"/>
      <c r="P20" s="690"/>
    </row>
    <row r="21" spans="3:16" x14ac:dyDescent="0.2">
      <c r="C21" s="917"/>
      <c r="D21" s="585"/>
      <c r="E21" s="585"/>
      <c r="F21" s="585"/>
      <c r="G21" s="585"/>
      <c r="H21" s="585"/>
      <c r="I21" s="585"/>
      <c r="J21" s="585"/>
      <c r="K21" s="585"/>
      <c r="L21" s="918"/>
      <c r="P21" s="690"/>
    </row>
    <row r="22" spans="3:16" x14ac:dyDescent="0.2">
      <c r="P22" s="690"/>
    </row>
    <row r="23" spans="3:16" ht="25.5" customHeight="1" x14ac:dyDescent="0.2">
      <c r="C23" s="1518" t="s">
        <v>2308</v>
      </c>
      <c r="D23" s="1518"/>
      <c r="E23" s="1518"/>
      <c r="F23" s="1518"/>
      <c r="G23" s="1518"/>
      <c r="H23" s="1518"/>
      <c r="I23" s="1518"/>
      <c r="J23" s="1518"/>
      <c r="K23" s="1518"/>
      <c r="L23" s="1518"/>
      <c r="M23" s="1518"/>
      <c r="N23" s="1518"/>
      <c r="O23" s="1518"/>
      <c r="P23" s="690"/>
    </row>
    <row r="24" spans="3:16" x14ac:dyDescent="0.2">
      <c r="P24" s="690"/>
    </row>
    <row r="25" spans="3:16" x14ac:dyDescent="0.2">
      <c r="C25" s="691" t="s">
        <v>1861</v>
      </c>
    </row>
    <row r="27" spans="3:16" x14ac:dyDescent="0.2">
      <c r="C27" s="691"/>
      <c r="D27" s="538" t="s">
        <v>1862</v>
      </c>
      <c r="K27" s="692" t="s">
        <v>1863</v>
      </c>
    </row>
    <row r="28" spans="3:16" x14ac:dyDescent="0.2">
      <c r="C28" s="691"/>
      <c r="D28" s="538" t="s">
        <v>1864</v>
      </c>
      <c r="K28" s="692" t="s">
        <v>1863</v>
      </c>
    </row>
    <row r="29" spans="3:16" x14ac:dyDescent="0.2">
      <c r="C29" s="691"/>
      <c r="D29" s="538" t="s">
        <v>1865</v>
      </c>
      <c r="K29" s="692" t="s">
        <v>1863</v>
      </c>
    </row>
    <row r="30" spans="3:16" x14ac:dyDescent="0.2">
      <c r="C30" s="691"/>
      <c r="K30" s="704"/>
    </row>
    <row r="31" spans="3:16" ht="13.5" thickBot="1" x14ac:dyDescent="0.25">
      <c r="K31" s="693">
        <f>SUM(K27:K30)</f>
        <v>0</v>
      </c>
    </row>
    <row r="32" spans="3:16" ht="13.5" thickTop="1" x14ac:dyDescent="0.2"/>
    <row r="33" spans="3:15" ht="39" customHeight="1" x14ac:dyDescent="0.2">
      <c r="C33" s="1217" t="s">
        <v>2317</v>
      </c>
      <c r="D33" s="1217"/>
      <c r="E33" s="1217"/>
      <c r="F33" s="1217"/>
      <c r="G33" s="1217"/>
      <c r="H33" s="1217"/>
      <c r="I33" s="1217"/>
      <c r="J33" s="1217"/>
      <c r="K33" s="1217"/>
      <c r="L33" s="1217"/>
      <c r="M33" s="1217"/>
      <c r="N33" s="1217"/>
      <c r="O33" s="1217"/>
    </row>
    <row r="35" spans="3:15" ht="26.25" customHeight="1" x14ac:dyDescent="0.2">
      <c r="C35" s="1217" t="s">
        <v>2318</v>
      </c>
      <c r="D35" s="1217"/>
      <c r="E35" s="1217"/>
      <c r="F35" s="1217"/>
      <c r="G35" s="1217"/>
      <c r="H35" s="1217"/>
      <c r="I35" s="1217"/>
      <c r="J35" s="1217"/>
      <c r="K35" s="1217"/>
      <c r="L35" s="1217"/>
      <c r="M35" s="1217"/>
      <c r="N35" s="1217"/>
      <c r="O35" s="1217"/>
    </row>
    <row r="37" spans="3:15" x14ac:dyDescent="0.2">
      <c r="D37" s="538" t="s">
        <v>1886</v>
      </c>
      <c r="G37" s="696"/>
      <c r="H37" s="703">
        <v>0</v>
      </c>
    </row>
    <row r="38" spans="3:15" x14ac:dyDescent="0.2">
      <c r="D38" s="538" t="s">
        <v>1867</v>
      </c>
      <c r="G38" s="696"/>
      <c r="H38" s="703">
        <v>0</v>
      </c>
    </row>
    <row r="39" spans="3:15" x14ac:dyDescent="0.2">
      <c r="D39" s="538" t="s">
        <v>1887</v>
      </c>
      <c r="G39" s="696"/>
      <c r="H39" s="703">
        <v>0</v>
      </c>
      <c r="I39" s="538" t="s">
        <v>1948</v>
      </c>
    </row>
    <row r="40" spans="3:15" x14ac:dyDescent="0.2">
      <c r="D40" s="538" t="s">
        <v>1876</v>
      </c>
      <c r="G40" s="696"/>
      <c r="H40" s="703">
        <v>0</v>
      </c>
      <c r="I40" s="538" t="s">
        <v>1949</v>
      </c>
    </row>
    <row r="41" spans="3:15" x14ac:dyDescent="0.2">
      <c r="G41" s="696"/>
      <c r="H41" s="697"/>
      <c r="I41" s="538" t="s">
        <v>1888</v>
      </c>
    </row>
    <row r="42" spans="3:15" x14ac:dyDescent="0.2">
      <c r="D42" s="538" t="s">
        <v>1889</v>
      </c>
      <c r="G42" s="696"/>
      <c r="H42" s="703">
        <v>0</v>
      </c>
      <c r="I42" s="538" t="s">
        <v>1953</v>
      </c>
    </row>
    <row r="43" spans="3:15" x14ac:dyDescent="0.2">
      <c r="G43" s="696"/>
      <c r="H43" s="697"/>
      <c r="I43" s="538" t="s">
        <v>1890</v>
      </c>
    </row>
    <row r="44" spans="3:15" x14ac:dyDescent="0.2">
      <c r="G44" s="696"/>
      <c r="H44" s="697"/>
    </row>
    <row r="45" spans="3:15" x14ac:dyDescent="0.2">
      <c r="C45" s="538" t="s">
        <v>1891</v>
      </c>
    </row>
    <row r="46" spans="3:15" x14ac:dyDescent="0.2">
      <c r="C46" s="538" t="s">
        <v>1892</v>
      </c>
    </row>
    <row r="47" spans="3:15" ht="27" customHeight="1" x14ac:dyDescent="0.2">
      <c r="C47" s="1217" t="s">
        <v>2319</v>
      </c>
      <c r="D47" s="1217"/>
      <c r="E47" s="1217"/>
      <c r="F47" s="1217"/>
      <c r="G47" s="1217"/>
      <c r="H47" s="1217"/>
      <c r="I47" s="1217"/>
      <c r="J47" s="1217"/>
      <c r="K47" s="1217"/>
      <c r="L47" s="1217"/>
      <c r="M47" s="1217"/>
      <c r="N47" s="1217"/>
      <c r="O47" s="1217"/>
    </row>
    <row r="49" spans="3:10" x14ac:dyDescent="0.2">
      <c r="C49" s="691" t="s">
        <v>1893</v>
      </c>
    </row>
    <row r="50" spans="3:10" x14ac:dyDescent="0.2">
      <c r="J50" s="704" t="s">
        <v>1894</v>
      </c>
    </row>
    <row r="51" spans="3:10" ht="13.5" thickBot="1" x14ac:dyDescent="0.25">
      <c r="J51" s="694" t="s">
        <v>1895</v>
      </c>
    </row>
    <row r="53" spans="3:10" x14ac:dyDescent="0.2">
      <c r="D53" s="538" t="s">
        <v>1896</v>
      </c>
      <c r="J53" s="698">
        <v>0</v>
      </c>
    </row>
    <row r="54" spans="3:10" x14ac:dyDescent="0.2">
      <c r="D54" s="538" t="s">
        <v>1897</v>
      </c>
    </row>
    <row r="55" spans="3:10" x14ac:dyDescent="0.2">
      <c r="E55" s="538" t="s">
        <v>1764</v>
      </c>
      <c r="J55" s="698">
        <v>0</v>
      </c>
    </row>
    <row r="56" spans="3:10" x14ac:dyDescent="0.2">
      <c r="E56" s="538" t="s">
        <v>302</v>
      </c>
      <c r="J56" s="698">
        <v>0</v>
      </c>
    </row>
    <row r="57" spans="3:10" x14ac:dyDescent="0.2">
      <c r="E57" s="538" t="s">
        <v>1898</v>
      </c>
      <c r="J57" s="698">
        <v>0</v>
      </c>
    </row>
    <row r="58" spans="3:10" x14ac:dyDescent="0.2">
      <c r="E58" s="538" t="s">
        <v>1850</v>
      </c>
      <c r="J58" s="698">
        <v>0</v>
      </c>
    </row>
    <row r="59" spans="3:10" x14ac:dyDescent="0.2">
      <c r="E59" s="538" t="s">
        <v>1899</v>
      </c>
      <c r="J59" s="698">
        <v>0</v>
      </c>
    </row>
    <row r="60" spans="3:10" x14ac:dyDescent="0.2">
      <c r="E60" s="538" t="s">
        <v>740</v>
      </c>
      <c r="J60" s="698">
        <v>0</v>
      </c>
    </row>
    <row r="61" spans="3:10" x14ac:dyDescent="0.2">
      <c r="F61" s="538" t="s">
        <v>1900</v>
      </c>
      <c r="J61" s="699">
        <f>SUM(J55:J60)</f>
        <v>0</v>
      </c>
    </row>
    <row r="62" spans="3:10" x14ac:dyDescent="0.2">
      <c r="D62" s="538" t="s">
        <v>1896</v>
      </c>
      <c r="J62" s="699">
        <f>J53+J61</f>
        <v>0</v>
      </c>
    </row>
    <row r="64" spans="3:10" x14ac:dyDescent="0.2">
      <c r="C64" s="538" t="s">
        <v>1901</v>
      </c>
    </row>
    <row r="65" spans="3:15" ht="14.25" customHeight="1" x14ac:dyDescent="0.2">
      <c r="C65" s="1217" t="s">
        <v>2320</v>
      </c>
      <c r="D65" s="1217"/>
      <c r="E65" s="1217"/>
      <c r="F65" s="1217"/>
      <c r="G65" s="1217"/>
      <c r="H65" s="1217"/>
      <c r="I65" s="1217"/>
      <c r="J65" s="1217"/>
      <c r="K65" s="1217"/>
      <c r="L65" s="1217"/>
      <c r="M65" s="1217"/>
      <c r="N65" s="1217"/>
      <c r="O65" s="1217"/>
    </row>
    <row r="67" spans="3:15" ht="38.25" customHeight="1" x14ac:dyDescent="0.2">
      <c r="C67" s="1518" t="s">
        <v>2311</v>
      </c>
      <c r="D67" s="1518"/>
      <c r="E67" s="1518"/>
      <c r="F67" s="1518"/>
      <c r="G67" s="1518"/>
      <c r="H67" s="1518"/>
      <c r="I67" s="1518"/>
      <c r="J67" s="1518"/>
      <c r="K67" s="1518"/>
      <c r="L67" s="1518"/>
      <c r="M67" s="1518"/>
      <c r="N67" s="1518"/>
      <c r="O67" s="1518"/>
    </row>
    <row r="69" spans="3:15" x14ac:dyDescent="0.2">
      <c r="F69" s="704" t="s">
        <v>1681</v>
      </c>
      <c r="H69" s="704" t="s">
        <v>1881</v>
      </c>
      <c r="J69" s="704" t="s">
        <v>1683</v>
      </c>
    </row>
    <row r="70" spans="3:15" ht="13.5" thickBot="1" x14ac:dyDescent="0.25">
      <c r="F70" s="694" t="s">
        <v>1882</v>
      </c>
      <c r="H70" s="694" t="s">
        <v>1882</v>
      </c>
      <c r="J70" s="694" t="s">
        <v>1882</v>
      </c>
    </row>
    <row r="72" spans="3:15" x14ac:dyDescent="0.2">
      <c r="D72" s="538" t="s">
        <v>1848</v>
      </c>
      <c r="F72" s="698">
        <v>0</v>
      </c>
      <c r="H72" s="698">
        <v>0</v>
      </c>
      <c r="J72" s="698">
        <v>0</v>
      </c>
    </row>
    <row r="74" spans="3:15" ht="39" customHeight="1" x14ac:dyDescent="0.2">
      <c r="C74" s="1518" t="s">
        <v>2312</v>
      </c>
      <c r="D74" s="1518"/>
      <c r="E74" s="1518"/>
      <c r="F74" s="1518"/>
      <c r="G74" s="1518"/>
      <c r="H74" s="1518"/>
      <c r="I74" s="1518"/>
      <c r="J74" s="1518"/>
      <c r="K74" s="1518"/>
      <c r="L74" s="1518"/>
      <c r="M74" s="1518"/>
      <c r="N74" s="1518"/>
      <c r="O74" s="1518"/>
    </row>
    <row r="76" spans="3:15" x14ac:dyDescent="0.2">
      <c r="F76" s="704"/>
      <c r="H76" s="704" t="s">
        <v>1883</v>
      </c>
    </row>
    <row r="77" spans="3:15" x14ac:dyDescent="0.2">
      <c r="F77" s="704" t="s">
        <v>1681</v>
      </c>
      <c r="H77" s="704" t="s">
        <v>1884</v>
      </c>
      <c r="J77" s="704" t="s">
        <v>1683</v>
      </c>
    </row>
    <row r="78" spans="3:15" ht="13.5" thickBot="1" x14ac:dyDescent="0.25">
      <c r="F78" s="694" t="s">
        <v>1882</v>
      </c>
      <c r="H78" s="694" t="s">
        <v>1885</v>
      </c>
      <c r="J78" s="694" t="s">
        <v>1882</v>
      </c>
    </row>
    <row r="80" spans="3:15" x14ac:dyDescent="0.2">
      <c r="D80" s="538" t="s">
        <v>1848</v>
      </c>
      <c r="F80" s="698">
        <v>0</v>
      </c>
      <c r="H80" s="698">
        <v>0</v>
      </c>
      <c r="J80" s="698">
        <v>0</v>
      </c>
    </row>
    <row r="82" spans="3:15" ht="24.75" customHeight="1" x14ac:dyDescent="0.2">
      <c r="C82" s="1386" t="s">
        <v>1910</v>
      </c>
      <c r="D82" s="1386"/>
      <c r="E82" s="1386"/>
      <c r="F82" s="1386"/>
      <c r="G82" s="1386"/>
      <c r="H82" s="1386"/>
      <c r="I82" s="1386"/>
      <c r="J82" s="1386"/>
      <c r="K82" s="1386"/>
      <c r="L82" s="1386"/>
      <c r="M82" s="1386"/>
      <c r="N82" s="1386"/>
      <c r="O82" s="1386"/>
    </row>
    <row r="84" spans="3:15" ht="38.25" customHeight="1" x14ac:dyDescent="0.2">
      <c r="C84" s="1518" t="s">
        <v>2321</v>
      </c>
      <c r="D84" s="1518"/>
      <c r="E84" s="1518"/>
      <c r="F84" s="1518"/>
      <c r="G84" s="1518"/>
      <c r="H84" s="1518"/>
      <c r="I84" s="1518"/>
      <c r="J84" s="1518"/>
      <c r="K84" s="1518"/>
      <c r="L84" s="1518"/>
      <c r="M84" s="1518"/>
      <c r="N84" s="1518"/>
      <c r="O84" s="1518"/>
    </row>
    <row r="86" spans="3:15" x14ac:dyDescent="0.2">
      <c r="H86" s="704" t="s">
        <v>1902</v>
      </c>
      <c r="I86" s="704"/>
      <c r="K86" s="704" t="s">
        <v>1903</v>
      </c>
    </row>
    <row r="87" spans="3:15" x14ac:dyDescent="0.2">
      <c r="H87" s="704" t="s">
        <v>1904</v>
      </c>
      <c r="I87" s="704"/>
      <c r="K87" s="704" t="s">
        <v>1904</v>
      </c>
    </row>
    <row r="88" spans="3:15" x14ac:dyDescent="0.2">
      <c r="H88" s="704"/>
      <c r="J88" s="704"/>
    </row>
    <row r="89" spans="3:15" x14ac:dyDescent="0.2">
      <c r="D89" s="538" t="s">
        <v>1905</v>
      </c>
    </row>
    <row r="90" spans="3:15" x14ac:dyDescent="0.2">
      <c r="E90" s="538" t="s">
        <v>1906</v>
      </c>
      <c r="H90" s="698">
        <v>0</v>
      </c>
      <c r="K90" s="698">
        <v>0</v>
      </c>
    </row>
    <row r="92" spans="3:15" x14ac:dyDescent="0.2">
      <c r="D92" s="538" t="s">
        <v>1907</v>
      </c>
    </row>
    <row r="93" spans="3:15" x14ac:dyDescent="0.2">
      <c r="E93" s="538" t="s">
        <v>1908</v>
      </c>
      <c r="H93" s="698">
        <v>0</v>
      </c>
      <c r="K93" s="698">
        <v>0</v>
      </c>
    </row>
    <row r="95" spans="3:15" ht="13.5" thickBot="1" x14ac:dyDescent="0.25">
      <c r="E95" s="538" t="s">
        <v>785</v>
      </c>
      <c r="H95" s="700">
        <f>H90+H93</f>
        <v>0</v>
      </c>
      <c r="K95" s="700">
        <f>K90+K93</f>
        <v>0</v>
      </c>
    </row>
    <row r="96" spans="3:15" ht="13.5" thickTop="1" x14ac:dyDescent="0.2"/>
    <row r="97" spans="3:15" ht="25.5" customHeight="1" x14ac:dyDescent="0.2">
      <c r="C97" s="1217" t="s">
        <v>2314</v>
      </c>
      <c r="D97" s="1217"/>
      <c r="E97" s="1217"/>
      <c r="F97" s="1217"/>
      <c r="G97" s="1217"/>
      <c r="H97" s="1217"/>
      <c r="I97" s="1217"/>
      <c r="J97" s="1217"/>
      <c r="K97" s="1217"/>
      <c r="L97" s="1217"/>
      <c r="M97" s="1217"/>
      <c r="N97" s="1217"/>
      <c r="O97" s="1217"/>
    </row>
    <row r="99" spans="3:15" x14ac:dyDescent="0.2">
      <c r="D99" s="538" t="s">
        <v>1909</v>
      </c>
    </row>
    <row r="100" spans="3:15" x14ac:dyDescent="0.2">
      <c r="D100" s="571" t="s">
        <v>1869</v>
      </c>
      <c r="G100" s="698">
        <v>0</v>
      </c>
    </row>
    <row r="101" spans="3:15" x14ac:dyDescent="0.2">
      <c r="D101" s="571" t="s">
        <v>1869</v>
      </c>
      <c r="G101" s="698">
        <v>0</v>
      </c>
    </row>
    <row r="102" spans="3:15" x14ac:dyDescent="0.2">
      <c r="D102" s="571" t="s">
        <v>1869</v>
      </c>
      <c r="G102" s="698">
        <v>0</v>
      </c>
    </row>
    <row r="103" spans="3:15" x14ac:dyDescent="0.2">
      <c r="D103" s="571" t="s">
        <v>1869</v>
      </c>
      <c r="G103" s="698">
        <v>0</v>
      </c>
    </row>
    <row r="104" spans="3:15" x14ac:dyDescent="0.2">
      <c r="D104" s="571" t="s">
        <v>1869</v>
      </c>
      <c r="G104" s="698">
        <v>0</v>
      </c>
    </row>
    <row r="105" spans="3:15" x14ac:dyDescent="0.2">
      <c r="D105" s="538" t="s">
        <v>1661</v>
      </c>
      <c r="G105" s="698">
        <v>0</v>
      </c>
    </row>
  </sheetData>
  <mergeCells count="16">
    <mergeCell ref="C74:O74"/>
    <mergeCell ref="C82:O82"/>
    <mergeCell ref="C84:O84"/>
    <mergeCell ref="C97:O97"/>
    <mergeCell ref="C23:O23"/>
    <mergeCell ref="C33:O33"/>
    <mergeCell ref="C35:O35"/>
    <mergeCell ref="C47:O47"/>
    <mergeCell ref="C65:O65"/>
    <mergeCell ref="C67:O67"/>
    <mergeCell ref="C16:O16"/>
    <mergeCell ref="A1:O1"/>
    <mergeCell ref="A2:O2"/>
    <mergeCell ref="A3:O3"/>
    <mergeCell ref="C9:O9"/>
    <mergeCell ref="C11:O11"/>
  </mergeCells>
  <pageMargins left="0.25" right="0.25" top="0.75" bottom="0.75" header="0.3" footer="0.3"/>
  <pageSetup scale="82" fitToHeight="0" orientation="portrait" r:id="rId1"/>
  <rowBreaks count="1" manualBreakCount="1">
    <brk id="48" max="14" man="1"/>
  </rowBreaks>
  <legacy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75">
    <pageSetUpPr fitToPage="1"/>
  </sheetPr>
  <dimension ref="A1:K54"/>
  <sheetViews>
    <sheetView zoomScaleNormal="100" workbookViewId="0">
      <selection activeCell="A7" sqref="A7"/>
    </sheetView>
  </sheetViews>
  <sheetFormatPr defaultRowHeight="12.75" x14ac:dyDescent="0.2"/>
  <sheetData>
    <row r="1" spans="1:11" ht="18" x14ac:dyDescent="0.25">
      <c r="A1" s="1471" t="str">
        <f>'COVER PAGE'!A9</f>
        <v>LOCAL GOVERNMENT NAME:</v>
      </c>
      <c r="B1" s="1471"/>
      <c r="C1" s="1471"/>
      <c r="D1" s="1471"/>
      <c r="E1" s="1471"/>
      <c r="F1" s="1471"/>
      <c r="G1" s="1471"/>
      <c r="H1" s="1471"/>
      <c r="I1" s="1471"/>
      <c r="J1" s="1471"/>
      <c r="K1" s="1471"/>
    </row>
    <row r="2" spans="1:11" ht="18" x14ac:dyDescent="0.25">
      <c r="A2" s="1471" t="s">
        <v>938</v>
      </c>
      <c r="B2" s="1471"/>
      <c r="C2" s="1471"/>
      <c r="D2" s="1471"/>
      <c r="E2" s="1471"/>
      <c r="F2" s="1471"/>
      <c r="G2" s="1471"/>
      <c r="H2" s="1471"/>
      <c r="I2" s="1471"/>
      <c r="J2" s="1471"/>
      <c r="K2" s="1471"/>
    </row>
    <row r="3" spans="1:11" ht="18" x14ac:dyDescent="0.25">
      <c r="A3" s="1521" t="str">
        <f>'COVER PAGE'!A30</f>
        <v>FISCAL YEAR ENDING JUNE 30, 2025</v>
      </c>
      <c r="B3" s="1521"/>
      <c r="C3" s="1521"/>
      <c r="D3" s="1521"/>
      <c r="E3" s="1521"/>
      <c r="F3" s="1521"/>
      <c r="G3" s="1521"/>
      <c r="H3" s="1521"/>
      <c r="I3" s="1521"/>
      <c r="J3" s="1521"/>
      <c r="K3" s="1521"/>
    </row>
    <row r="5" spans="1:11" ht="15.75" x14ac:dyDescent="0.25">
      <c r="A5" s="1522" t="s">
        <v>1494</v>
      </c>
      <c r="B5" s="1522"/>
      <c r="C5" s="1522"/>
      <c r="D5" s="1522"/>
      <c r="E5" s="1522"/>
      <c r="F5" s="1522"/>
      <c r="G5" s="1522"/>
      <c r="H5" s="1522"/>
      <c r="I5" s="1522"/>
      <c r="J5" s="1522"/>
      <c r="K5" s="1522"/>
    </row>
    <row r="6" spans="1:11" ht="15.75" x14ac:dyDescent="0.25">
      <c r="A6" s="1522" t="s">
        <v>1497</v>
      </c>
      <c r="B6" s="1522"/>
      <c r="C6" s="1522"/>
      <c r="D6" s="1522"/>
      <c r="E6" s="1522"/>
      <c r="F6" s="1522"/>
      <c r="G6" s="1522"/>
      <c r="H6" s="1522"/>
      <c r="I6" s="1522"/>
      <c r="J6" s="1522"/>
      <c r="K6" s="1522"/>
    </row>
    <row r="7" spans="1:11" x14ac:dyDescent="0.2">
      <c r="A7" s="38"/>
    </row>
    <row r="8" spans="1:11" ht="15" x14ac:dyDescent="0.25">
      <c r="A8" s="498" t="s">
        <v>2029</v>
      </c>
    </row>
    <row r="9" spans="1:11" x14ac:dyDescent="0.2">
      <c r="A9" s="191"/>
      <c r="B9" s="38"/>
    </row>
    <row r="10" spans="1:11" ht="44.25" customHeight="1" x14ac:dyDescent="0.2">
      <c r="A10" s="1373" t="s">
        <v>1758</v>
      </c>
      <c r="B10" s="1373"/>
      <c r="C10" s="1373"/>
      <c r="D10" s="1373"/>
      <c r="E10" s="1373"/>
      <c r="F10" s="1373"/>
      <c r="G10" s="1373"/>
      <c r="H10" s="1373"/>
      <c r="I10" s="1373"/>
      <c r="J10" s="1373"/>
      <c r="K10" s="1373"/>
    </row>
    <row r="11" spans="1:11" x14ac:dyDescent="0.2">
      <c r="B11" s="38"/>
    </row>
    <row r="12" spans="1:11" x14ac:dyDescent="0.2">
      <c r="A12" s="38"/>
      <c r="B12" s="38"/>
    </row>
    <row r="13" spans="1:11" x14ac:dyDescent="0.2">
      <c r="A13" s="38"/>
      <c r="B13" s="38"/>
    </row>
    <row r="14" spans="1:11" x14ac:dyDescent="0.2">
      <c r="A14" s="38"/>
      <c r="B14" s="38"/>
    </row>
    <row r="15" spans="1:11" x14ac:dyDescent="0.2">
      <c r="A15" s="1376"/>
      <c r="B15" s="1376"/>
      <c r="C15" s="1376"/>
      <c r="D15" s="1376"/>
      <c r="E15" s="1376"/>
      <c r="F15" s="1376"/>
      <c r="G15" s="1376"/>
      <c r="H15" s="1376"/>
      <c r="I15" s="1376"/>
      <c r="J15" s="1376"/>
      <c r="K15" s="1376"/>
    </row>
    <row r="16" spans="1:11" x14ac:dyDescent="0.2">
      <c r="A16" s="191"/>
      <c r="B16" s="38"/>
    </row>
    <row r="17" spans="1:2" x14ac:dyDescent="0.2">
      <c r="B17" s="38"/>
    </row>
    <row r="18" spans="1:2" x14ac:dyDescent="0.2">
      <c r="B18" s="38"/>
    </row>
    <row r="19" spans="1:2" x14ac:dyDescent="0.2">
      <c r="B19" s="38"/>
    </row>
    <row r="20" spans="1:2" x14ac:dyDescent="0.2">
      <c r="B20" s="38"/>
    </row>
    <row r="21" spans="1:2" x14ac:dyDescent="0.2">
      <c r="B21" s="38"/>
    </row>
    <row r="23" spans="1:2" x14ac:dyDescent="0.2">
      <c r="A23" s="38"/>
    </row>
    <row r="24" spans="1:2" x14ac:dyDescent="0.2">
      <c r="A24" s="38"/>
    </row>
    <row r="25" spans="1:2" x14ac:dyDescent="0.2">
      <c r="A25" s="38"/>
    </row>
    <row r="27" spans="1:2" x14ac:dyDescent="0.2">
      <c r="A27" s="357"/>
    </row>
    <row r="28" spans="1:2" x14ac:dyDescent="0.2">
      <c r="A28" s="357"/>
    </row>
    <row r="30" spans="1:2" x14ac:dyDescent="0.2">
      <c r="A30" s="38"/>
    </row>
    <row r="32" spans="1:2" x14ac:dyDescent="0.2">
      <c r="A32" s="38"/>
    </row>
    <row r="33" spans="1:1" x14ac:dyDescent="0.2">
      <c r="A33" s="38"/>
    </row>
    <row r="35" spans="1:1" x14ac:dyDescent="0.2">
      <c r="A35" s="38"/>
    </row>
    <row r="37" spans="1:1" x14ac:dyDescent="0.2">
      <c r="A37" s="38"/>
    </row>
    <row r="39" spans="1:1" x14ac:dyDescent="0.2">
      <c r="A39" s="38"/>
    </row>
    <row r="41" spans="1:1" x14ac:dyDescent="0.2">
      <c r="A41" s="38"/>
    </row>
    <row r="43" spans="1:1" x14ac:dyDescent="0.2">
      <c r="A43" s="38"/>
    </row>
    <row r="45" spans="1:1" x14ac:dyDescent="0.2">
      <c r="A45" s="38"/>
    </row>
    <row r="47" spans="1:1" x14ac:dyDescent="0.2">
      <c r="A47" s="38"/>
    </row>
    <row r="54" spans="1:11" ht="15.75" x14ac:dyDescent="0.25">
      <c r="A54" s="1523" t="s">
        <v>1586</v>
      </c>
      <c r="B54" s="1522"/>
      <c r="C54" s="1522"/>
      <c r="D54" s="1522"/>
      <c r="E54" s="1522"/>
      <c r="F54" s="1522"/>
      <c r="G54" s="1522"/>
      <c r="H54" s="1522"/>
      <c r="I54" s="1522"/>
      <c r="J54" s="1522"/>
      <c r="K54" s="1522"/>
    </row>
  </sheetData>
  <mergeCells count="8">
    <mergeCell ref="A1:K1"/>
    <mergeCell ref="A2:K2"/>
    <mergeCell ref="A3:K3"/>
    <mergeCell ref="A5:K5"/>
    <mergeCell ref="A54:K54"/>
    <mergeCell ref="A6:K6"/>
    <mergeCell ref="A10:K10"/>
    <mergeCell ref="A15:K15"/>
  </mergeCells>
  <hyperlinks>
    <hyperlink ref="A8" r:id="rId1" xr:uid="{1D092234-198E-479D-8781-E7C144E61C62}"/>
  </hyperlinks>
  <pageMargins left="0.25" right="0.25" top="0.75" bottom="0.75" header="0.3" footer="0.3"/>
  <pageSetup scale="94" orientation="portrait"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77">
    <pageSetUpPr fitToPage="1"/>
  </sheetPr>
  <dimension ref="A1:K54"/>
  <sheetViews>
    <sheetView zoomScaleNormal="100" workbookViewId="0">
      <selection activeCell="A4" sqref="A4"/>
    </sheetView>
  </sheetViews>
  <sheetFormatPr defaultRowHeight="12.75" x14ac:dyDescent="0.2"/>
  <sheetData>
    <row r="1" spans="1:11" ht="18" x14ac:dyDescent="0.25">
      <c r="A1" s="1471" t="str">
        <f>'COVER PAGE'!A9</f>
        <v>LOCAL GOVERNMENT NAME:</v>
      </c>
      <c r="B1" s="1471"/>
      <c r="C1" s="1471"/>
      <c r="D1" s="1471"/>
      <c r="E1" s="1471"/>
      <c r="F1" s="1471"/>
      <c r="G1" s="1471"/>
      <c r="H1" s="1471"/>
      <c r="I1" s="1471"/>
      <c r="J1" s="1471"/>
      <c r="K1" s="1471"/>
    </row>
    <row r="2" spans="1:11" ht="18" x14ac:dyDescent="0.25">
      <c r="A2" s="1471" t="s">
        <v>938</v>
      </c>
      <c r="B2" s="1471"/>
      <c r="C2" s="1471"/>
      <c r="D2" s="1471"/>
      <c r="E2" s="1471"/>
      <c r="F2" s="1471"/>
      <c r="G2" s="1471"/>
      <c r="H2" s="1471"/>
      <c r="I2" s="1471"/>
      <c r="J2" s="1471"/>
      <c r="K2" s="1471"/>
    </row>
    <row r="3" spans="1:11" ht="18" x14ac:dyDescent="0.25">
      <c r="A3" s="1521" t="str">
        <f>'COVER PAGE'!A30</f>
        <v>FISCAL YEAR ENDING JUNE 30, 2025</v>
      </c>
      <c r="B3" s="1521"/>
      <c r="C3" s="1521"/>
      <c r="D3" s="1521"/>
      <c r="E3" s="1521"/>
      <c r="F3" s="1521"/>
      <c r="G3" s="1521"/>
      <c r="H3" s="1521"/>
      <c r="I3" s="1521"/>
      <c r="J3" s="1521"/>
      <c r="K3" s="1521"/>
    </row>
    <row r="5" spans="1:11" ht="15.75" x14ac:dyDescent="0.25">
      <c r="A5" s="1522" t="s">
        <v>1494</v>
      </c>
      <c r="B5" s="1522"/>
      <c r="C5" s="1522"/>
      <c r="D5" s="1522"/>
      <c r="E5" s="1522"/>
      <c r="F5" s="1522"/>
      <c r="G5" s="1522"/>
      <c r="H5" s="1522"/>
      <c r="I5" s="1522"/>
      <c r="J5" s="1522"/>
      <c r="K5" s="1522"/>
    </row>
    <row r="6" spans="1:11" ht="15.75" x14ac:dyDescent="0.25">
      <c r="A6" s="1522" t="s">
        <v>1496</v>
      </c>
      <c r="B6" s="1522"/>
      <c r="C6" s="1522"/>
      <c r="D6" s="1522"/>
      <c r="E6" s="1522"/>
      <c r="F6" s="1522"/>
      <c r="G6" s="1522"/>
      <c r="H6" s="1522"/>
      <c r="I6" s="1522"/>
      <c r="J6" s="1522"/>
      <c r="K6" s="1522"/>
    </row>
    <row r="7" spans="1:11" x14ac:dyDescent="0.2">
      <c r="A7" s="38"/>
    </row>
    <row r="8" spans="1:11" ht="15" x14ac:dyDescent="0.25">
      <c r="A8" s="498"/>
    </row>
    <row r="9" spans="1:11" ht="15" x14ac:dyDescent="0.25">
      <c r="A9" s="756" t="s">
        <v>2029</v>
      </c>
      <c r="B9" s="38"/>
      <c r="C9" s="38"/>
    </row>
    <row r="10" spans="1:11" ht="41.25" customHeight="1" x14ac:dyDescent="0.2">
      <c r="A10" s="1373" t="s">
        <v>1758</v>
      </c>
      <c r="B10" s="1373"/>
      <c r="C10" s="1373"/>
      <c r="D10" s="1373"/>
      <c r="E10" s="1373"/>
      <c r="F10" s="1373"/>
      <c r="G10" s="1373"/>
      <c r="H10" s="1373"/>
      <c r="I10" s="1373"/>
      <c r="J10" s="1373"/>
      <c r="K10" s="1373"/>
    </row>
    <row r="11" spans="1:11" x14ac:dyDescent="0.2">
      <c r="B11" s="38"/>
    </row>
    <row r="12" spans="1:11" x14ac:dyDescent="0.2">
      <c r="B12" s="38"/>
    </row>
    <row r="13" spans="1:11" x14ac:dyDescent="0.2">
      <c r="A13" s="38"/>
      <c r="B13" s="38"/>
    </row>
    <row r="14" spans="1:11" x14ac:dyDescent="0.2">
      <c r="A14" s="38"/>
      <c r="B14" s="38"/>
    </row>
    <row r="15" spans="1:11" x14ac:dyDescent="0.2">
      <c r="A15" s="38"/>
      <c r="B15" s="38"/>
    </row>
    <row r="16" spans="1:11" x14ac:dyDescent="0.2">
      <c r="A16" s="1376"/>
      <c r="B16" s="1376"/>
      <c r="C16" s="1376"/>
      <c r="D16" s="1376"/>
      <c r="E16" s="1376"/>
      <c r="F16" s="1376"/>
      <c r="G16" s="1376"/>
      <c r="H16" s="1376"/>
      <c r="I16" s="1376"/>
      <c r="J16" s="1376"/>
      <c r="K16" s="1376"/>
    </row>
    <row r="17" spans="1:2" x14ac:dyDescent="0.2">
      <c r="B17" s="38"/>
    </row>
    <row r="18" spans="1:2" x14ac:dyDescent="0.2">
      <c r="B18" s="38"/>
    </row>
    <row r="19" spans="1:2" x14ac:dyDescent="0.2">
      <c r="B19" s="38"/>
    </row>
    <row r="20" spans="1:2" x14ac:dyDescent="0.2">
      <c r="B20" s="38"/>
    </row>
    <row r="21" spans="1:2" x14ac:dyDescent="0.2">
      <c r="B21" s="38"/>
    </row>
    <row r="23" spans="1:2" x14ac:dyDescent="0.2">
      <c r="A23" s="38"/>
    </row>
    <row r="24" spans="1:2" x14ac:dyDescent="0.2">
      <c r="A24" s="38"/>
    </row>
    <row r="25" spans="1:2" x14ac:dyDescent="0.2">
      <c r="A25" s="38"/>
    </row>
    <row r="27" spans="1:2" x14ac:dyDescent="0.2">
      <c r="A27" s="357"/>
    </row>
    <row r="28" spans="1:2" x14ac:dyDescent="0.2">
      <c r="A28" s="357"/>
    </row>
    <row r="30" spans="1:2" x14ac:dyDescent="0.2">
      <c r="A30" s="38"/>
    </row>
    <row r="32" spans="1:2" x14ac:dyDescent="0.2">
      <c r="A32" s="38"/>
    </row>
    <row r="33" spans="1:1" x14ac:dyDescent="0.2">
      <c r="A33" s="38"/>
    </row>
    <row r="35" spans="1:1" x14ac:dyDescent="0.2">
      <c r="A35" s="38"/>
    </row>
    <row r="37" spans="1:1" x14ac:dyDescent="0.2">
      <c r="A37" s="38"/>
    </row>
    <row r="39" spans="1:1" x14ac:dyDescent="0.2">
      <c r="A39" s="38"/>
    </row>
    <row r="41" spans="1:1" x14ac:dyDescent="0.2">
      <c r="A41" s="38"/>
    </row>
    <row r="43" spans="1:1" x14ac:dyDescent="0.2">
      <c r="A43" s="38"/>
    </row>
    <row r="45" spans="1:1" x14ac:dyDescent="0.2">
      <c r="A45" s="38"/>
    </row>
    <row r="47" spans="1:1" x14ac:dyDescent="0.2">
      <c r="A47" s="38"/>
    </row>
    <row r="54" spans="1:11" ht="15.75" x14ac:dyDescent="0.25">
      <c r="A54" s="1523" t="s">
        <v>1587</v>
      </c>
      <c r="B54" s="1522"/>
      <c r="C54" s="1522"/>
      <c r="D54" s="1522"/>
      <c r="E54" s="1522"/>
      <c r="F54" s="1522"/>
      <c r="G54" s="1522"/>
      <c r="H54" s="1522"/>
      <c r="I54" s="1522"/>
      <c r="J54" s="1522"/>
      <c r="K54" s="1522"/>
    </row>
  </sheetData>
  <mergeCells count="8">
    <mergeCell ref="A1:K1"/>
    <mergeCell ref="A2:K2"/>
    <mergeCell ref="A3:K3"/>
    <mergeCell ref="A5:K5"/>
    <mergeCell ref="A54:K54"/>
    <mergeCell ref="A6:K6"/>
    <mergeCell ref="A10:K10"/>
    <mergeCell ref="A16:K16"/>
  </mergeCells>
  <hyperlinks>
    <hyperlink ref="A9" r:id="rId1" xr:uid="{4DC748A5-CF36-497A-838D-2ADEFA927F61}"/>
  </hyperlinks>
  <pageMargins left="0.25" right="0.25" top="0.75" bottom="0.75" header="0.3" footer="0.3"/>
  <pageSetup scale="94" orientation="portrait"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78">
    <pageSetUpPr fitToPage="1"/>
  </sheetPr>
  <dimension ref="A1:K54"/>
  <sheetViews>
    <sheetView zoomScaleNormal="100" workbookViewId="0">
      <selection activeCell="A4" sqref="A4"/>
    </sheetView>
  </sheetViews>
  <sheetFormatPr defaultRowHeight="12.75" x14ac:dyDescent="0.2"/>
  <sheetData>
    <row r="1" spans="1:11" ht="18" x14ac:dyDescent="0.25">
      <c r="A1" s="1471" t="str">
        <f>'COVER PAGE'!A9</f>
        <v>LOCAL GOVERNMENT NAME:</v>
      </c>
      <c r="B1" s="1471"/>
      <c r="C1" s="1471"/>
      <c r="D1" s="1471"/>
      <c r="E1" s="1471"/>
      <c r="F1" s="1471"/>
      <c r="G1" s="1471"/>
      <c r="H1" s="1471"/>
      <c r="I1" s="1471"/>
      <c r="J1" s="1471"/>
      <c r="K1" s="1471"/>
    </row>
    <row r="2" spans="1:11" ht="18" x14ac:dyDescent="0.25">
      <c r="A2" s="1471" t="s">
        <v>938</v>
      </c>
      <c r="B2" s="1471"/>
      <c r="C2" s="1471"/>
      <c r="D2" s="1471"/>
      <c r="E2" s="1471"/>
      <c r="F2" s="1471"/>
      <c r="G2" s="1471"/>
      <c r="H2" s="1471"/>
      <c r="I2" s="1471"/>
      <c r="J2" s="1471"/>
      <c r="K2" s="1471"/>
    </row>
    <row r="3" spans="1:11" ht="18" x14ac:dyDescent="0.25">
      <c r="A3" s="1521" t="str">
        <f>'COVER PAGE'!A30</f>
        <v>FISCAL YEAR ENDING JUNE 30, 2025</v>
      </c>
      <c r="B3" s="1521"/>
      <c r="C3" s="1521"/>
      <c r="D3" s="1521"/>
      <c r="E3" s="1521"/>
      <c r="F3" s="1521"/>
      <c r="G3" s="1521"/>
      <c r="H3" s="1521"/>
      <c r="I3" s="1521"/>
      <c r="J3" s="1521"/>
      <c r="K3" s="1521"/>
    </row>
    <row r="5" spans="1:11" ht="15.75" x14ac:dyDescent="0.25">
      <c r="A5" s="1522" t="s">
        <v>1494</v>
      </c>
      <c r="B5" s="1522"/>
      <c r="C5" s="1522"/>
      <c r="D5" s="1522"/>
      <c r="E5" s="1522"/>
      <c r="F5" s="1522"/>
      <c r="G5" s="1522"/>
      <c r="H5" s="1522"/>
      <c r="I5" s="1522"/>
      <c r="J5" s="1522"/>
      <c r="K5" s="1522"/>
    </row>
    <row r="6" spans="1:11" ht="15.75" x14ac:dyDescent="0.25">
      <c r="A6" s="1522" t="s">
        <v>1495</v>
      </c>
      <c r="B6" s="1522"/>
      <c r="C6" s="1522"/>
      <c r="D6" s="1522"/>
      <c r="E6" s="1522"/>
      <c r="F6" s="1522"/>
      <c r="G6" s="1522"/>
      <c r="H6" s="1522"/>
      <c r="I6" s="1522"/>
      <c r="J6" s="1522"/>
      <c r="K6" s="1522"/>
    </row>
    <row r="7" spans="1:11" x14ac:dyDescent="0.2">
      <c r="A7" s="38"/>
    </row>
    <row r="8" spans="1:11" ht="15" x14ac:dyDescent="0.25">
      <c r="A8" s="498"/>
    </row>
    <row r="9" spans="1:11" ht="15" x14ac:dyDescent="0.25">
      <c r="A9" s="756" t="s">
        <v>2029</v>
      </c>
      <c r="B9" s="38"/>
      <c r="C9" s="38"/>
      <c r="D9" s="38"/>
    </row>
    <row r="10" spans="1:11" ht="40.5" customHeight="1" x14ac:dyDescent="0.2">
      <c r="A10" s="1373" t="s">
        <v>1759</v>
      </c>
      <c r="B10" s="1373"/>
      <c r="C10" s="1373"/>
      <c r="D10" s="1373"/>
      <c r="E10" s="1373"/>
      <c r="F10" s="1373"/>
      <c r="G10" s="1373"/>
      <c r="H10" s="1373"/>
      <c r="I10" s="1373"/>
      <c r="J10" s="1373"/>
      <c r="K10" s="1373"/>
    </row>
    <row r="11" spans="1:11" x14ac:dyDescent="0.2">
      <c r="B11" s="38"/>
    </row>
    <row r="12" spans="1:11" x14ac:dyDescent="0.2">
      <c r="A12" s="38"/>
      <c r="B12" s="38"/>
    </row>
    <row r="13" spans="1:11" x14ac:dyDescent="0.2">
      <c r="A13" s="38"/>
      <c r="B13" s="38"/>
    </row>
    <row r="14" spans="1:11" x14ac:dyDescent="0.2">
      <c r="A14" s="38"/>
      <c r="B14" s="38"/>
    </row>
    <row r="15" spans="1:11" x14ac:dyDescent="0.2">
      <c r="A15" s="1376"/>
      <c r="B15" s="1376"/>
      <c r="C15" s="1376"/>
      <c r="D15" s="1376"/>
      <c r="E15" s="1376"/>
      <c r="F15" s="1376"/>
      <c r="G15" s="1376"/>
      <c r="H15" s="1376"/>
      <c r="I15" s="1376"/>
      <c r="J15" s="1376"/>
      <c r="K15" s="1376"/>
    </row>
    <row r="16" spans="1:11" x14ac:dyDescent="0.2">
      <c r="A16" s="191"/>
      <c r="B16" s="38"/>
    </row>
    <row r="17" spans="1:2" x14ac:dyDescent="0.2">
      <c r="B17" s="38"/>
    </row>
    <row r="18" spans="1:2" x14ac:dyDescent="0.2">
      <c r="B18" s="38"/>
    </row>
    <row r="19" spans="1:2" x14ac:dyDescent="0.2">
      <c r="B19" s="38"/>
    </row>
    <row r="20" spans="1:2" x14ac:dyDescent="0.2">
      <c r="B20" s="38"/>
    </row>
    <row r="21" spans="1:2" x14ac:dyDescent="0.2">
      <c r="B21" s="38"/>
    </row>
    <row r="23" spans="1:2" x14ac:dyDescent="0.2">
      <c r="A23" s="38"/>
    </row>
    <row r="24" spans="1:2" x14ac:dyDescent="0.2">
      <c r="A24" s="38"/>
    </row>
    <row r="25" spans="1:2" x14ac:dyDescent="0.2">
      <c r="A25" s="38"/>
    </row>
    <row r="27" spans="1:2" x14ac:dyDescent="0.2">
      <c r="A27" s="357"/>
    </row>
    <row r="28" spans="1:2" x14ac:dyDescent="0.2">
      <c r="A28" s="357"/>
    </row>
    <row r="30" spans="1:2" x14ac:dyDescent="0.2">
      <c r="A30" s="38"/>
    </row>
    <row r="32" spans="1:2" x14ac:dyDescent="0.2">
      <c r="A32" s="38"/>
    </row>
    <row r="33" spans="1:1" x14ac:dyDescent="0.2">
      <c r="A33" s="38"/>
    </row>
    <row r="35" spans="1:1" x14ac:dyDescent="0.2">
      <c r="A35" s="38"/>
    </row>
    <row r="37" spans="1:1" x14ac:dyDescent="0.2">
      <c r="A37" s="38"/>
    </row>
    <row r="39" spans="1:1" x14ac:dyDescent="0.2">
      <c r="A39" s="38"/>
    </row>
    <row r="41" spans="1:1" x14ac:dyDescent="0.2">
      <c r="A41" s="38"/>
    </row>
    <row r="43" spans="1:1" x14ac:dyDescent="0.2">
      <c r="A43" s="38"/>
    </row>
    <row r="45" spans="1:1" x14ac:dyDescent="0.2">
      <c r="A45" s="38"/>
    </row>
    <row r="47" spans="1:1" x14ac:dyDescent="0.2">
      <c r="A47" s="38"/>
    </row>
    <row r="54" spans="1:11" ht="15.75" x14ac:dyDescent="0.25">
      <c r="A54" s="1523" t="s">
        <v>1588</v>
      </c>
      <c r="B54" s="1522"/>
      <c r="C54" s="1522"/>
      <c r="D54" s="1522"/>
      <c r="E54" s="1522"/>
      <c r="F54" s="1522"/>
      <c r="G54" s="1522"/>
      <c r="H54" s="1522"/>
      <c r="I54" s="1522"/>
      <c r="J54" s="1522"/>
      <c r="K54" s="1522"/>
    </row>
  </sheetData>
  <mergeCells count="8">
    <mergeCell ref="A1:K1"/>
    <mergeCell ref="A2:K2"/>
    <mergeCell ref="A3:K3"/>
    <mergeCell ref="A5:K5"/>
    <mergeCell ref="A54:K54"/>
    <mergeCell ref="A6:K6"/>
    <mergeCell ref="A10:K10"/>
    <mergeCell ref="A15:K15"/>
  </mergeCells>
  <hyperlinks>
    <hyperlink ref="A9" r:id="rId1" xr:uid="{8891FEA8-A021-4942-970D-EA68165098C3}"/>
  </hyperlinks>
  <pageMargins left="0.25" right="0.25" top="0.75" bottom="0.75" header="0.3" footer="0.3"/>
  <pageSetup scale="94" orientation="portrait"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79">
    <pageSetUpPr fitToPage="1"/>
  </sheetPr>
  <dimension ref="A1:K54"/>
  <sheetViews>
    <sheetView zoomScaleNormal="100" workbookViewId="0">
      <selection activeCell="A7" sqref="A7"/>
    </sheetView>
  </sheetViews>
  <sheetFormatPr defaultRowHeight="12.75" x14ac:dyDescent="0.2"/>
  <sheetData>
    <row r="1" spans="1:11" ht="18" x14ac:dyDescent="0.25">
      <c r="A1" s="1471" t="str">
        <f>'COVER PAGE'!A9</f>
        <v>LOCAL GOVERNMENT NAME:</v>
      </c>
      <c r="B1" s="1471"/>
      <c r="C1" s="1471"/>
      <c r="D1" s="1471"/>
      <c r="E1" s="1471"/>
      <c r="F1" s="1471"/>
      <c r="G1" s="1471"/>
      <c r="H1" s="1471"/>
      <c r="I1" s="1471"/>
      <c r="J1" s="1471"/>
      <c r="K1" s="1471"/>
    </row>
    <row r="2" spans="1:11" ht="18" x14ac:dyDescent="0.25">
      <c r="A2" s="1471" t="s">
        <v>938</v>
      </c>
      <c r="B2" s="1471"/>
      <c r="C2" s="1471"/>
      <c r="D2" s="1471"/>
      <c r="E2" s="1471"/>
      <c r="F2" s="1471"/>
      <c r="G2" s="1471"/>
      <c r="H2" s="1471"/>
      <c r="I2" s="1471"/>
      <c r="J2" s="1471"/>
      <c r="K2" s="1471"/>
    </row>
    <row r="3" spans="1:11" ht="18" x14ac:dyDescent="0.25">
      <c r="A3" s="1521" t="str">
        <f>'COVER PAGE'!A30</f>
        <v>FISCAL YEAR ENDING JUNE 30, 2025</v>
      </c>
      <c r="B3" s="1521"/>
      <c r="C3" s="1521"/>
      <c r="D3" s="1521"/>
      <c r="E3" s="1521"/>
      <c r="F3" s="1521"/>
      <c r="G3" s="1521"/>
      <c r="H3" s="1521"/>
      <c r="I3" s="1521"/>
      <c r="J3" s="1521"/>
      <c r="K3" s="1521"/>
    </row>
    <row r="5" spans="1:11" ht="15.75" x14ac:dyDescent="0.25">
      <c r="A5" s="1522" t="s">
        <v>1494</v>
      </c>
      <c r="B5" s="1522"/>
      <c r="C5" s="1522"/>
      <c r="D5" s="1522"/>
      <c r="E5" s="1522"/>
      <c r="F5" s="1522"/>
      <c r="G5" s="1522"/>
      <c r="H5" s="1522"/>
      <c r="I5" s="1522"/>
      <c r="J5" s="1522"/>
      <c r="K5" s="1522"/>
    </row>
    <row r="6" spans="1:11" ht="15.75" x14ac:dyDescent="0.25">
      <c r="A6" s="1522" t="s">
        <v>1498</v>
      </c>
      <c r="B6" s="1522"/>
      <c r="C6" s="1522"/>
      <c r="D6" s="1522"/>
      <c r="E6" s="1522"/>
      <c r="F6" s="1522"/>
      <c r="G6" s="1522"/>
      <c r="H6" s="1522"/>
      <c r="I6" s="1522"/>
      <c r="J6" s="1522"/>
      <c r="K6" s="1522"/>
    </row>
    <row r="7" spans="1:11" x14ac:dyDescent="0.2">
      <c r="A7" s="38"/>
    </row>
    <row r="8" spans="1:11" ht="15" x14ac:dyDescent="0.25">
      <c r="A8" s="498" t="s">
        <v>2029</v>
      </c>
    </row>
    <row r="9" spans="1:11" x14ac:dyDescent="0.2">
      <c r="A9" s="191"/>
      <c r="B9" s="38"/>
    </row>
    <row r="10" spans="1:11" ht="39.75" customHeight="1" x14ac:dyDescent="0.2">
      <c r="A10" s="1373" t="s">
        <v>1758</v>
      </c>
      <c r="B10" s="1373"/>
      <c r="C10" s="1373"/>
      <c r="D10" s="1373"/>
      <c r="E10" s="1373"/>
      <c r="F10" s="1373"/>
      <c r="G10" s="1373"/>
      <c r="H10" s="1373"/>
      <c r="I10" s="1373"/>
      <c r="J10" s="1373"/>
      <c r="K10" s="1373"/>
    </row>
    <row r="11" spans="1:11" x14ac:dyDescent="0.2">
      <c r="B11" s="38"/>
    </row>
    <row r="12" spans="1:11" x14ac:dyDescent="0.2">
      <c r="B12" s="38"/>
    </row>
    <row r="13" spans="1:11" x14ac:dyDescent="0.2">
      <c r="A13" s="38"/>
      <c r="B13" s="38"/>
    </row>
    <row r="14" spans="1:11" x14ac:dyDescent="0.2">
      <c r="A14" s="38"/>
      <c r="B14" s="38"/>
    </row>
    <row r="15" spans="1:11" x14ac:dyDescent="0.2">
      <c r="A15" s="38"/>
      <c r="B15" s="38"/>
    </row>
    <row r="16" spans="1:11" x14ac:dyDescent="0.2">
      <c r="A16" s="1376"/>
      <c r="B16" s="1376"/>
      <c r="C16" s="1376"/>
      <c r="D16" s="1376"/>
      <c r="E16" s="1376"/>
      <c r="F16" s="1376"/>
      <c r="G16" s="1376"/>
      <c r="H16" s="1376"/>
      <c r="I16" s="1376"/>
      <c r="J16" s="1376"/>
      <c r="K16" s="1376"/>
    </row>
    <row r="17" spans="1:2" x14ac:dyDescent="0.2">
      <c r="B17" s="38"/>
    </row>
    <row r="18" spans="1:2" x14ac:dyDescent="0.2">
      <c r="B18" s="38"/>
    </row>
    <row r="19" spans="1:2" x14ac:dyDescent="0.2">
      <c r="B19" s="38"/>
    </row>
    <row r="20" spans="1:2" x14ac:dyDescent="0.2">
      <c r="B20" s="38"/>
    </row>
    <row r="21" spans="1:2" x14ac:dyDescent="0.2">
      <c r="B21" s="38"/>
    </row>
    <row r="23" spans="1:2" x14ac:dyDescent="0.2">
      <c r="A23" s="38"/>
    </row>
    <row r="24" spans="1:2" x14ac:dyDescent="0.2">
      <c r="A24" s="38"/>
    </row>
    <row r="25" spans="1:2" x14ac:dyDescent="0.2">
      <c r="A25" s="38"/>
    </row>
    <row r="27" spans="1:2" x14ac:dyDescent="0.2">
      <c r="A27" s="357"/>
    </row>
    <row r="28" spans="1:2" x14ac:dyDescent="0.2">
      <c r="A28" s="357"/>
    </row>
    <row r="30" spans="1:2" x14ac:dyDescent="0.2">
      <c r="A30" s="38"/>
    </row>
    <row r="32" spans="1:2" x14ac:dyDescent="0.2">
      <c r="A32" s="38"/>
    </row>
    <row r="33" spans="1:1" x14ac:dyDescent="0.2">
      <c r="A33" s="38"/>
    </row>
    <row r="35" spans="1:1" x14ac:dyDescent="0.2">
      <c r="A35" s="38"/>
    </row>
    <row r="37" spans="1:1" x14ac:dyDescent="0.2">
      <c r="A37" s="38"/>
    </row>
    <row r="39" spans="1:1" x14ac:dyDescent="0.2">
      <c r="A39" s="38"/>
    </row>
    <row r="41" spans="1:1" x14ac:dyDescent="0.2">
      <c r="A41" s="38"/>
    </row>
    <row r="43" spans="1:1" x14ac:dyDescent="0.2">
      <c r="A43" s="38"/>
    </row>
    <row r="45" spans="1:1" x14ac:dyDescent="0.2">
      <c r="A45" s="38"/>
    </row>
    <row r="47" spans="1:1" x14ac:dyDescent="0.2">
      <c r="A47" s="38"/>
    </row>
    <row r="54" spans="1:11" ht="15.75" x14ac:dyDescent="0.25">
      <c r="A54" s="1523" t="s">
        <v>1589</v>
      </c>
      <c r="B54" s="1522"/>
      <c r="C54" s="1522"/>
      <c r="D54" s="1522"/>
      <c r="E54" s="1522"/>
      <c r="F54" s="1522"/>
      <c r="G54" s="1522"/>
      <c r="H54" s="1522"/>
      <c r="I54" s="1522"/>
      <c r="J54" s="1522"/>
      <c r="K54" s="1522"/>
    </row>
  </sheetData>
  <mergeCells count="8">
    <mergeCell ref="A54:K54"/>
    <mergeCell ref="A1:K1"/>
    <mergeCell ref="A2:K2"/>
    <mergeCell ref="A3:K3"/>
    <mergeCell ref="A5:K5"/>
    <mergeCell ref="A6:K6"/>
    <mergeCell ref="A10:K10"/>
    <mergeCell ref="A16:K16"/>
  </mergeCells>
  <hyperlinks>
    <hyperlink ref="A8" r:id="rId1" xr:uid="{00000000-0004-0000-2600-000000000000}"/>
  </hyperlinks>
  <pageMargins left="0.25" right="0.25" top="0.75" bottom="0.75" header="0.3" footer="0.3"/>
  <pageSetup scale="94" orientation="portrait"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80">
    <pageSetUpPr fitToPage="1"/>
  </sheetPr>
  <dimension ref="A1:K54"/>
  <sheetViews>
    <sheetView zoomScaleNormal="100" workbookViewId="0">
      <selection activeCell="A4" sqref="A4"/>
    </sheetView>
  </sheetViews>
  <sheetFormatPr defaultColWidth="9.140625" defaultRowHeight="12.75" x14ac:dyDescent="0.2"/>
  <cols>
    <col min="1" max="16384" width="9.140625" style="538"/>
  </cols>
  <sheetData>
    <row r="1" spans="1:11" ht="18" x14ac:dyDescent="0.25">
      <c r="A1" s="1447" t="str">
        <f>'COVER PAGE'!A9</f>
        <v>LOCAL GOVERNMENT NAME:</v>
      </c>
      <c r="B1" s="1447"/>
      <c r="C1" s="1447"/>
      <c r="D1" s="1447"/>
      <c r="E1" s="1447"/>
      <c r="F1" s="1447"/>
      <c r="G1" s="1447"/>
      <c r="H1" s="1447"/>
      <c r="I1" s="1447"/>
      <c r="J1" s="1447"/>
      <c r="K1" s="1447"/>
    </row>
    <row r="2" spans="1:11" ht="18" x14ac:dyDescent="0.25">
      <c r="A2" s="1447" t="s">
        <v>938</v>
      </c>
      <c r="B2" s="1447"/>
      <c r="C2" s="1447"/>
      <c r="D2" s="1447"/>
      <c r="E2" s="1447"/>
      <c r="F2" s="1447"/>
      <c r="G2" s="1447"/>
      <c r="H2" s="1447"/>
      <c r="I2" s="1447"/>
      <c r="J2" s="1447"/>
      <c r="K2" s="1447"/>
    </row>
    <row r="3" spans="1:11" ht="18" x14ac:dyDescent="0.25">
      <c r="A3" s="1488" t="str">
        <f>'COVER PAGE'!A30</f>
        <v>FISCAL YEAR ENDING JUNE 30, 2025</v>
      </c>
      <c r="B3" s="1488"/>
      <c r="C3" s="1488"/>
      <c r="D3" s="1488"/>
      <c r="E3" s="1488"/>
      <c r="F3" s="1488"/>
      <c r="G3" s="1488"/>
      <c r="H3" s="1488"/>
      <c r="I3" s="1488"/>
      <c r="J3" s="1488"/>
      <c r="K3" s="1488"/>
    </row>
    <row r="5" spans="1:11" ht="15.75" x14ac:dyDescent="0.25">
      <c r="A5" s="1520" t="s">
        <v>1494</v>
      </c>
      <c r="B5" s="1520"/>
      <c r="C5" s="1520"/>
      <c r="D5" s="1520"/>
      <c r="E5" s="1520"/>
      <c r="F5" s="1520"/>
      <c r="G5" s="1520"/>
      <c r="H5" s="1520"/>
      <c r="I5" s="1520"/>
      <c r="J5" s="1520"/>
      <c r="K5" s="1520"/>
    </row>
    <row r="6" spans="1:11" ht="15.75" x14ac:dyDescent="0.25">
      <c r="A6" s="1520" t="s">
        <v>1502</v>
      </c>
      <c r="B6" s="1520"/>
      <c r="C6" s="1520"/>
      <c r="D6" s="1520"/>
      <c r="E6" s="1520"/>
      <c r="F6" s="1520"/>
      <c r="G6" s="1520"/>
      <c r="H6" s="1520"/>
      <c r="I6" s="1520"/>
      <c r="J6" s="1520"/>
      <c r="K6" s="1520"/>
    </row>
    <row r="8" spans="1:11" ht="15" x14ac:dyDescent="0.25">
      <c r="A8" s="498" t="s">
        <v>2030</v>
      </c>
      <c r="B8" s="498"/>
      <c r="C8" s="498"/>
      <c r="D8" s="498"/>
      <c r="E8" s="498"/>
      <c r="F8" s="498"/>
      <c r="G8" s="498"/>
      <c r="H8" s="498"/>
      <c r="I8" s="498"/>
      <c r="J8" s="498"/>
      <c r="K8" s="498"/>
    </row>
    <row r="9" spans="1:11" x14ac:dyDescent="0.2">
      <c r="A9" s="554"/>
    </row>
    <row r="10" spans="1:11" ht="20.25" customHeight="1" x14ac:dyDescent="0.2">
      <c r="A10" s="1217" t="s">
        <v>1757</v>
      </c>
      <c r="B10" s="1217"/>
      <c r="C10" s="1217"/>
      <c r="D10" s="1217"/>
      <c r="E10" s="1217"/>
      <c r="F10" s="1217"/>
      <c r="G10" s="1217"/>
      <c r="H10" s="1217"/>
      <c r="I10" s="1217"/>
      <c r="J10" s="1217"/>
      <c r="K10" s="1217"/>
    </row>
    <row r="15" spans="1:11" x14ac:dyDescent="0.2">
      <c r="A15" s="554"/>
    </row>
    <row r="16" spans="1:11" x14ac:dyDescent="0.2">
      <c r="A16" s="554"/>
    </row>
    <row r="27" spans="1:1" x14ac:dyDescent="0.2">
      <c r="A27" s="555"/>
    </row>
    <row r="28" spans="1:1" x14ac:dyDescent="0.2">
      <c r="A28" s="555"/>
    </row>
    <row r="54" spans="1:11" ht="15.75" x14ac:dyDescent="0.25">
      <c r="A54" s="1369" t="s">
        <v>1590</v>
      </c>
      <c r="B54" s="1520"/>
      <c r="C54" s="1520"/>
      <c r="D54" s="1520"/>
      <c r="E54" s="1520"/>
      <c r="F54" s="1520"/>
      <c r="G54" s="1520"/>
      <c r="H54" s="1520"/>
      <c r="I54" s="1520"/>
      <c r="J54" s="1520"/>
      <c r="K54" s="1520"/>
    </row>
  </sheetData>
  <mergeCells count="7">
    <mergeCell ref="A10:K10"/>
    <mergeCell ref="A54:K54"/>
    <mergeCell ref="A1:K1"/>
    <mergeCell ref="A2:K2"/>
    <mergeCell ref="A3:K3"/>
    <mergeCell ref="A5:K5"/>
    <mergeCell ref="A6:K6"/>
  </mergeCells>
  <hyperlinks>
    <hyperlink ref="A8" r:id="rId1" xr:uid="{00000000-0004-0000-2700-000000000000}"/>
  </hyperlinks>
  <pageMargins left="0.25" right="0.25" top="0.75" bottom="0.75" header="0.3" footer="0.3"/>
  <pageSetup scale="97" orientation="portrait" r:id="rId2"/>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EF30D-5300-42C4-82F0-B3BD65733FB0}">
  <sheetPr codeName="Sheet81"/>
  <dimension ref="A1:O92"/>
  <sheetViews>
    <sheetView zoomScaleNormal="100" workbookViewId="0">
      <selection activeCell="F32" sqref="F32:G32"/>
    </sheetView>
  </sheetViews>
  <sheetFormatPr defaultColWidth="9.140625" defaultRowHeight="12.75" x14ac:dyDescent="0.2"/>
  <cols>
    <col min="1" max="2" width="3.7109375" style="538" customWidth="1"/>
    <col min="3" max="4" width="9.140625" style="538" customWidth="1"/>
    <col min="5" max="9" width="9.140625" style="538"/>
    <col min="10" max="11" width="9.140625" style="538" customWidth="1"/>
    <col min="12" max="16384" width="9.140625" style="538"/>
  </cols>
  <sheetData>
    <row r="1" spans="1:15" ht="18" x14ac:dyDescent="0.25">
      <c r="A1" s="1365" t="str">
        <f>'COVER PAGE'!A9</f>
        <v>LOCAL GOVERNMENT NAME:</v>
      </c>
      <c r="B1" s="1365"/>
      <c r="C1" s="1365"/>
      <c r="D1" s="1365"/>
      <c r="E1" s="1365"/>
      <c r="F1" s="1365"/>
      <c r="G1" s="1365"/>
      <c r="H1" s="1365"/>
      <c r="I1" s="1365"/>
      <c r="J1" s="1365"/>
      <c r="K1" s="1365"/>
      <c r="L1" s="1365"/>
      <c r="M1" s="1365"/>
      <c r="N1" s="1365"/>
      <c r="O1" s="1365"/>
    </row>
    <row r="2" spans="1:15" ht="18" x14ac:dyDescent="0.25">
      <c r="A2" s="1365" t="str">
        <f>'[6]NOTE TO FIN ST (23)'!A2</f>
        <v>NOTES TO THE BASIC FINANCIAL STATEMENTS</v>
      </c>
      <c r="B2" s="1365"/>
      <c r="C2" s="1365"/>
      <c r="D2" s="1365"/>
      <c r="E2" s="1365"/>
      <c r="F2" s="1365"/>
      <c r="G2" s="1365"/>
      <c r="H2" s="1365"/>
      <c r="I2" s="1365"/>
      <c r="J2" s="1365"/>
      <c r="K2" s="1365"/>
      <c r="L2" s="1365"/>
      <c r="M2" s="1365"/>
      <c r="N2" s="1365"/>
      <c r="O2" s="1365"/>
    </row>
    <row r="3" spans="1:15" ht="18" x14ac:dyDescent="0.25">
      <c r="A3" s="1365" t="str">
        <f>'COVER PAGE'!A30</f>
        <v>FISCAL YEAR ENDING JUNE 30, 2025</v>
      </c>
      <c r="B3" s="1365"/>
      <c r="C3" s="1365"/>
      <c r="D3" s="1365"/>
      <c r="E3" s="1365"/>
      <c r="F3" s="1365"/>
      <c r="G3" s="1365"/>
      <c r="H3" s="1365"/>
      <c r="I3" s="1365"/>
      <c r="J3" s="1365"/>
      <c r="K3" s="1365"/>
      <c r="L3" s="1365"/>
      <c r="M3" s="1365"/>
      <c r="N3" s="1365"/>
      <c r="O3" s="1365"/>
    </row>
    <row r="4" spans="1:15" ht="12" customHeight="1" x14ac:dyDescent="0.25">
      <c r="A4" s="819"/>
      <c r="B4" s="819"/>
      <c r="C4" s="819"/>
      <c r="D4" s="819"/>
      <c r="E4" s="819"/>
      <c r="F4" s="819"/>
      <c r="G4" s="819"/>
      <c r="H4" s="819"/>
      <c r="I4" s="819"/>
      <c r="J4" s="819"/>
      <c r="K4" s="819"/>
      <c r="L4" s="819"/>
      <c r="M4" s="819"/>
      <c r="N4" s="819"/>
      <c r="O4" s="819"/>
    </row>
    <row r="5" spans="1:15" ht="12" customHeight="1" x14ac:dyDescent="0.25">
      <c r="A5" s="933" t="s">
        <v>58</v>
      </c>
      <c r="B5" s="662"/>
      <c r="C5" s="926" t="s">
        <v>546</v>
      </c>
      <c r="D5" s="819"/>
      <c r="E5" s="819"/>
      <c r="F5" s="819"/>
      <c r="G5" s="819"/>
      <c r="H5" s="819"/>
      <c r="I5" s="819"/>
      <c r="J5" s="819"/>
      <c r="K5" s="819"/>
      <c r="L5" s="819"/>
      <c r="M5" s="819"/>
      <c r="N5" s="819"/>
      <c r="O5" s="819"/>
    </row>
    <row r="7" spans="1:15" ht="26.25" customHeight="1" x14ac:dyDescent="0.2">
      <c r="C7" s="1224" t="s">
        <v>1684</v>
      </c>
      <c r="D7" s="1224"/>
      <c r="E7" s="1224"/>
      <c r="F7" s="1224"/>
      <c r="G7" s="1224"/>
      <c r="H7" s="1224"/>
      <c r="I7" s="1224"/>
      <c r="J7" s="1224"/>
      <c r="K7" s="1224"/>
      <c r="L7" s="1224"/>
      <c r="M7" s="1224"/>
      <c r="N7" s="1224"/>
      <c r="O7" s="1224"/>
    </row>
    <row r="9" spans="1:15" ht="53.25" customHeight="1" x14ac:dyDescent="0.2">
      <c r="C9" s="1217" t="s">
        <v>2322</v>
      </c>
      <c r="D9" s="1217"/>
      <c r="E9" s="1217"/>
      <c r="F9" s="1217"/>
      <c r="G9" s="1217"/>
      <c r="H9" s="1217"/>
      <c r="I9" s="1217"/>
      <c r="J9" s="1217"/>
      <c r="K9" s="1217"/>
      <c r="L9" s="1217"/>
      <c r="M9" s="1217"/>
      <c r="N9" s="1217"/>
      <c r="O9" s="1217"/>
    </row>
    <row r="11" spans="1:15" x14ac:dyDescent="0.2">
      <c r="C11" s="539" t="s">
        <v>1649</v>
      </c>
    </row>
    <row r="12" spans="1:15" ht="26.25" customHeight="1" x14ac:dyDescent="0.2">
      <c r="C12" s="1217" t="s">
        <v>2323</v>
      </c>
      <c r="D12" s="1217"/>
      <c r="E12" s="1217"/>
      <c r="F12" s="1217"/>
      <c r="G12" s="1217"/>
      <c r="H12" s="1217"/>
      <c r="I12" s="1217"/>
      <c r="J12" s="1217"/>
      <c r="K12" s="1217"/>
      <c r="L12" s="1217"/>
      <c r="M12" s="1217"/>
      <c r="N12" s="1217"/>
      <c r="O12" s="1217"/>
    </row>
    <row r="13" spans="1:15" x14ac:dyDescent="0.2">
      <c r="C13" s="539"/>
    </row>
    <row r="14" spans="1:15" x14ac:dyDescent="0.2">
      <c r="F14" s="601" t="s">
        <v>1650</v>
      </c>
      <c r="G14" s="585"/>
      <c r="H14" s="585"/>
      <c r="I14" s="585"/>
      <c r="J14" s="585"/>
    </row>
    <row r="15" spans="1:15" x14ac:dyDescent="0.2">
      <c r="F15" s="602" t="s">
        <v>1651</v>
      </c>
      <c r="G15" s="603"/>
      <c r="H15" s="602"/>
      <c r="I15" s="603"/>
      <c r="J15" s="904"/>
    </row>
    <row r="16" spans="1:15" x14ac:dyDescent="0.2">
      <c r="F16" s="602" t="s">
        <v>1652</v>
      </c>
      <c r="G16" s="603"/>
      <c r="H16" s="602"/>
      <c r="I16" s="603"/>
      <c r="J16" s="904"/>
    </row>
    <row r="18" spans="3:15" x14ac:dyDescent="0.2">
      <c r="C18" s="539" t="s">
        <v>1653</v>
      </c>
    </row>
    <row r="19" spans="3:15" ht="25.5" customHeight="1" x14ac:dyDescent="0.2">
      <c r="C19" s="1217" t="s">
        <v>2324</v>
      </c>
      <c r="D19" s="1217"/>
      <c r="E19" s="1217"/>
      <c r="F19" s="1217"/>
      <c r="G19" s="1217"/>
      <c r="H19" s="1217"/>
      <c r="I19" s="1217"/>
      <c r="J19" s="1217"/>
      <c r="K19" s="1217"/>
      <c r="L19" s="1217"/>
      <c r="M19" s="1217"/>
      <c r="N19" s="1217"/>
      <c r="O19" s="1217"/>
    </row>
    <row r="20" spans="3:15" x14ac:dyDescent="0.2">
      <c r="C20" s="539"/>
    </row>
    <row r="21" spans="3:15" ht="27" customHeight="1" x14ac:dyDescent="0.2">
      <c r="F21" s="1417"/>
      <c r="G21" s="1418"/>
      <c r="H21" s="1524" t="s">
        <v>1353</v>
      </c>
      <c r="I21" s="1525"/>
      <c r="J21" s="1524" t="s">
        <v>1348</v>
      </c>
      <c r="K21" s="1525"/>
    </row>
    <row r="22" spans="3:15" ht="25.5" customHeight="1" x14ac:dyDescent="0.2">
      <c r="F22" s="1526" t="s">
        <v>1654</v>
      </c>
      <c r="G22" s="1527"/>
      <c r="H22" s="1417"/>
      <c r="I22" s="1418"/>
      <c r="J22" s="1417"/>
      <c r="K22" s="1418"/>
    </row>
    <row r="23" spans="3:15" ht="27.75" customHeight="1" x14ac:dyDescent="0.2">
      <c r="F23" s="1526" t="s">
        <v>1655</v>
      </c>
      <c r="G23" s="1527"/>
      <c r="H23" s="1417"/>
      <c r="I23" s="1418"/>
      <c r="J23" s="1417"/>
      <c r="K23" s="1418"/>
    </row>
    <row r="24" spans="3:15" ht="27" customHeight="1" x14ac:dyDescent="0.2">
      <c r="F24" s="1526" t="s">
        <v>1656</v>
      </c>
      <c r="G24" s="1527"/>
      <c r="H24" s="1417"/>
      <c r="I24" s="1418"/>
      <c r="J24" s="1417"/>
      <c r="K24" s="1418"/>
    </row>
    <row r="25" spans="3:15" ht="25.5" customHeight="1" x14ac:dyDescent="0.2">
      <c r="F25" s="1526" t="s">
        <v>1657</v>
      </c>
      <c r="G25" s="1527"/>
      <c r="H25" s="1417"/>
      <c r="I25" s="1418"/>
      <c r="J25" s="1417"/>
      <c r="K25" s="1418"/>
    </row>
    <row r="27" spans="3:15" ht="24.75" customHeight="1" x14ac:dyDescent="0.2">
      <c r="C27" s="1217" t="s">
        <v>2696</v>
      </c>
      <c r="D27" s="1217"/>
      <c r="E27" s="1217"/>
      <c r="F27" s="1217"/>
      <c r="G27" s="1217"/>
      <c r="H27" s="1217"/>
      <c r="I27" s="1217"/>
      <c r="J27" s="1217"/>
      <c r="K27" s="1217"/>
      <c r="L27" s="1217"/>
      <c r="M27" s="1217"/>
      <c r="N27" s="1217"/>
      <c r="O27" s="1217"/>
    </row>
    <row r="29" spans="3:15" x14ac:dyDescent="0.2">
      <c r="C29" s="1217" t="s">
        <v>1658</v>
      </c>
      <c r="D29" s="1217"/>
      <c r="E29" s="1217"/>
      <c r="F29" s="1217"/>
      <c r="G29" s="1217"/>
      <c r="H29" s="1217"/>
      <c r="I29" s="1217"/>
      <c r="J29" s="1217"/>
      <c r="K29" s="1217"/>
      <c r="L29" s="1217"/>
      <c r="M29" s="1217"/>
      <c r="N29" s="1217"/>
      <c r="O29" s="1217"/>
    </row>
    <row r="31" spans="3:15" ht="50.25" customHeight="1" x14ac:dyDescent="0.2">
      <c r="F31" s="1524" t="s">
        <v>1659</v>
      </c>
      <c r="G31" s="1525"/>
      <c r="H31" s="1524" t="s">
        <v>1660</v>
      </c>
      <c r="I31" s="1528"/>
      <c r="J31" s="1528"/>
      <c r="K31" s="1525"/>
    </row>
    <row r="32" spans="3:15" x14ac:dyDescent="0.2">
      <c r="F32" s="1417">
        <v>2020</v>
      </c>
      <c r="G32" s="1418"/>
      <c r="H32" s="1417"/>
      <c r="I32" s="1379"/>
      <c r="J32" s="1379"/>
      <c r="K32" s="1418"/>
    </row>
    <row r="33" spans="3:15" x14ac:dyDescent="0.2">
      <c r="F33" s="1417">
        <v>2021</v>
      </c>
      <c r="G33" s="1418"/>
      <c r="H33" s="1417"/>
      <c r="I33" s="1379"/>
      <c r="J33" s="1379"/>
      <c r="K33" s="1418"/>
    </row>
    <row r="34" spans="3:15" x14ac:dyDescent="0.2">
      <c r="F34" s="1417">
        <v>2022</v>
      </c>
      <c r="G34" s="1418"/>
      <c r="H34" s="1417"/>
      <c r="I34" s="1379"/>
      <c r="J34" s="1379"/>
      <c r="K34" s="1418"/>
    </row>
    <row r="35" spans="3:15" x14ac:dyDescent="0.2">
      <c r="F35" s="1417">
        <v>2023</v>
      </c>
      <c r="G35" s="1418"/>
      <c r="H35" s="1417"/>
      <c r="I35" s="1379"/>
      <c r="J35" s="1379"/>
      <c r="K35" s="1418"/>
    </row>
    <row r="36" spans="3:15" x14ac:dyDescent="0.2">
      <c r="F36" s="1417">
        <f>F35+1</f>
        <v>2024</v>
      </c>
      <c r="G36" s="1418"/>
      <c r="H36" s="1417"/>
      <c r="I36" s="1379"/>
      <c r="J36" s="1379"/>
      <c r="K36" s="1418"/>
    </row>
    <row r="37" spans="3:15" x14ac:dyDescent="0.2">
      <c r="F37" s="1417" t="s">
        <v>1661</v>
      </c>
      <c r="G37" s="1418"/>
      <c r="H37" s="1417"/>
      <c r="I37" s="1379"/>
      <c r="J37" s="1379"/>
      <c r="K37" s="1418"/>
    </row>
    <row r="39" spans="3:15" x14ac:dyDescent="0.2">
      <c r="C39" s="539" t="s">
        <v>1662</v>
      </c>
    </row>
    <row r="40" spans="3:15" x14ac:dyDescent="0.2">
      <c r="C40" s="1217" t="s">
        <v>2325</v>
      </c>
      <c r="D40" s="1217"/>
      <c r="E40" s="1217"/>
      <c r="F40" s="1217"/>
      <c r="G40" s="1217"/>
      <c r="H40" s="1217"/>
      <c r="I40" s="1217"/>
      <c r="J40" s="1217"/>
      <c r="K40" s="1217"/>
      <c r="L40" s="1217"/>
      <c r="M40" s="1217"/>
      <c r="N40" s="1217"/>
      <c r="O40" s="1217"/>
    </row>
    <row r="41" spans="3:15" x14ac:dyDescent="0.2">
      <c r="C41" s="538" t="s">
        <v>1761</v>
      </c>
    </row>
    <row r="42" spans="3:15" x14ac:dyDescent="0.2">
      <c r="C42" s="538" t="s">
        <v>1663</v>
      </c>
    </row>
    <row r="43" spans="3:15" x14ac:dyDescent="0.2">
      <c r="C43" s="538" t="s">
        <v>1664</v>
      </c>
    </row>
    <row r="44" spans="3:15" x14ac:dyDescent="0.2">
      <c r="C44" s="538" t="s">
        <v>1665</v>
      </c>
    </row>
    <row r="45" spans="3:15" x14ac:dyDescent="0.2">
      <c r="C45" s="538" t="s">
        <v>1666</v>
      </c>
    </row>
    <row r="46" spans="3:15" x14ac:dyDescent="0.2">
      <c r="C46" s="538" t="s">
        <v>1667</v>
      </c>
    </row>
    <row r="47" spans="3:15" ht="26.25" customHeight="1" x14ac:dyDescent="0.2">
      <c r="C47" s="1217" t="s">
        <v>2326</v>
      </c>
      <c r="D47" s="1217"/>
      <c r="E47" s="1217"/>
      <c r="F47" s="1217"/>
      <c r="G47" s="1217"/>
      <c r="H47" s="1217"/>
      <c r="I47" s="1217"/>
      <c r="J47" s="1217"/>
      <c r="K47" s="1217"/>
      <c r="L47" s="1217"/>
      <c r="M47" s="1217"/>
      <c r="N47" s="1217"/>
      <c r="O47" s="1217"/>
    </row>
    <row r="48" spans="3:15" x14ac:dyDescent="0.2">
      <c r="C48" s="538" t="s">
        <v>2327</v>
      </c>
    </row>
    <row r="50" spans="1:15" ht="15.75" x14ac:dyDescent="0.25">
      <c r="A50" s="1369" t="s">
        <v>1591</v>
      </c>
      <c r="B50" s="1369"/>
      <c r="C50" s="1369"/>
      <c r="D50" s="1369"/>
      <c r="E50" s="1369"/>
      <c r="F50" s="1369"/>
      <c r="G50" s="1369"/>
      <c r="H50" s="1369"/>
      <c r="I50" s="1369"/>
      <c r="J50" s="1369"/>
      <c r="K50" s="1369"/>
      <c r="L50" s="1369"/>
      <c r="M50" s="1369"/>
      <c r="N50" s="1369"/>
      <c r="O50" s="1369"/>
    </row>
    <row r="52" spans="1:15" x14ac:dyDescent="0.2">
      <c r="C52" s="538" t="s">
        <v>1668</v>
      </c>
    </row>
    <row r="53" spans="1:15" ht="26.25" customHeight="1" x14ac:dyDescent="0.2">
      <c r="C53" s="1217" t="s">
        <v>2328</v>
      </c>
      <c r="D53" s="1217"/>
      <c r="E53" s="1217"/>
      <c r="F53" s="1217"/>
      <c r="G53" s="1217"/>
      <c r="H53" s="1217"/>
      <c r="I53" s="1217"/>
      <c r="J53" s="1217"/>
      <c r="K53" s="1217"/>
      <c r="L53" s="1217"/>
      <c r="M53" s="1217"/>
      <c r="N53" s="1217"/>
      <c r="O53" s="1217"/>
    </row>
    <row r="54" spans="1:15" ht="25.5" customHeight="1" x14ac:dyDescent="0.2">
      <c r="C54" s="1217" t="s">
        <v>2329</v>
      </c>
      <c r="D54" s="1217"/>
      <c r="E54" s="1217"/>
      <c r="F54" s="1217"/>
      <c r="G54" s="1217"/>
      <c r="H54" s="1217"/>
      <c r="I54" s="1217"/>
      <c r="J54" s="1217"/>
      <c r="K54" s="1217"/>
      <c r="L54" s="1217"/>
      <c r="M54" s="1217"/>
      <c r="N54" s="1217"/>
      <c r="O54" s="1217"/>
    </row>
    <row r="55" spans="1:15" x14ac:dyDescent="0.2">
      <c r="C55" s="538" t="s">
        <v>1669</v>
      </c>
    </row>
    <row r="56" spans="1:15" x14ac:dyDescent="0.2">
      <c r="C56" s="538" t="s">
        <v>1670</v>
      </c>
    </row>
    <row r="57" spans="1:15" x14ac:dyDescent="0.2">
      <c r="C57" s="538" t="s">
        <v>1671</v>
      </c>
    </row>
    <row r="59" spans="1:15" ht="39.75" customHeight="1" x14ac:dyDescent="0.2">
      <c r="C59" s="1217" t="s">
        <v>2330</v>
      </c>
      <c r="D59" s="1217"/>
      <c r="E59" s="1217"/>
      <c r="F59" s="1217"/>
      <c r="G59" s="1217"/>
      <c r="H59" s="1217"/>
      <c r="I59" s="1217"/>
      <c r="J59" s="1217"/>
      <c r="K59" s="1217"/>
      <c r="L59" s="1217"/>
      <c r="M59" s="1217"/>
      <c r="N59" s="1217"/>
      <c r="O59" s="1217"/>
    </row>
    <row r="61" spans="1:15" ht="25.5" customHeight="1" x14ac:dyDescent="0.2">
      <c r="C61" s="1217" t="s">
        <v>2331</v>
      </c>
      <c r="D61" s="1217"/>
      <c r="E61" s="1217"/>
      <c r="F61" s="1217"/>
      <c r="G61" s="1217"/>
      <c r="H61" s="1217"/>
      <c r="I61" s="1217"/>
      <c r="J61" s="1217"/>
      <c r="K61" s="1217"/>
      <c r="L61" s="1217"/>
      <c r="M61" s="1217"/>
      <c r="N61" s="1217"/>
      <c r="O61" s="1217"/>
    </row>
    <row r="63" spans="1:15" ht="24.75" customHeight="1" x14ac:dyDescent="0.2">
      <c r="C63" s="1217" t="s">
        <v>2332</v>
      </c>
      <c r="D63" s="1217"/>
      <c r="E63" s="1217"/>
      <c r="F63" s="1217"/>
      <c r="G63" s="1217"/>
      <c r="H63" s="1217"/>
      <c r="I63" s="1217"/>
      <c r="J63" s="1217"/>
      <c r="K63" s="1217"/>
      <c r="L63" s="1217"/>
      <c r="M63" s="1217"/>
      <c r="N63" s="1217"/>
      <c r="O63" s="1217"/>
    </row>
    <row r="65" spans="3:15" ht="51.75" customHeight="1" x14ac:dyDescent="0.2">
      <c r="C65" s="1217" t="s">
        <v>2333</v>
      </c>
      <c r="D65" s="1217"/>
      <c r="E65" s="1217"/>
      <c r="F65" s="1217"/>
      <c r="G65" s="1217"/>
      <c r="H65" s="1217"/>
      <c r="I65" s="1217"/>
      <c r="J65" s="1217"/>
      <c r="K65" s="1217"/>
      <c r="L65" s="1217"/>
      <c r="M65" s="1217"/>
      <c r="N65" s="1217"/>
      <c r="O65" s="1217"/>
    </row>
    <row r="67" spans="3:15" x14ac:dyDescent="0.2">
      <c r="C67" s="540" t="s">
        <v>1672</v>
      </c>
    </row>
    <row r="68" spans="3:15" x14ac:dyDescent="0.2">
      <c r="D68" s="1530" t="s">
        <v>1673</v>
      </c>
      <c r="E68" s="1530"/>
      <c r="F68" s="1530"/>
      <c r="G68" s="1530"/>
      <c r="H68" s="1530"/>
      <c r="J68" s="585"/>
    </row>
    <row r="69" spans="3:15" x14ac:dyDescent="0.2">
      <c r="C69" s="1530" t="s">
        <v>1674</v>
      </c>
      <c r="D69" s="1530"/>
      <c r="E69" s="1530"/>
      <c r="F69" s="1530"/>
      <c r="G69" s="1530"/>
      <c r="H69" s="1530"/>
      <c r="J69" s="603"/>
    </row>
    <row r="70" spans="3:15" x14ac:dyDescent="0.2">
      <c r="C70" s="1530" t="s">
        <v>1675</v>
      </c>
      <c r="D70" s="1530"/>
      <c r="E70" s="1530"/>
      <c r="F70" s="1530"/>
      <c r="G70" s="1530"/>
      <c r="H70" s="1530"/>
      <c r="J70" s="603"/>
    </row>
    <row r="71" spans="3:15" x14ac:dyDescent="0.2">
      <c r="C71" s="554"/>
      <c r="D71" s="554"/>
      <c r="E71" s="554"/>
      <c r="F71" s="554"/>
      <c r="G71" s="554"/>
    </row>
    <row r="72" spans="3:15" ht="26.25" customHeight="1" x14ac:dyDescent="0.2">
      <c r="C72" s="1368" t="s">
        <v>2334</v>
      </c>
      <c r="D72" s="1368"/>
      <c r="E72" s="1368"/>
      <c r="F72" s="1368"/>
      <c r="G72" s="1368"/>
      <c r="H72" s="1368"/>
      <c r="I72" s="1368"/>
      <c r="J72" s="1368"/>
      <c r="K72" s="1368"/>
      <c r="L72" s="1368"/>
      <c r="M72" s="1368"/>
      <c r="N72" s="1368"/>
      <c r="O72" s="1368"/>
    </row>
    <row r="73" spans="3:15" x14ac:dyDescent="0.2">
      <c r="C73" s="1411"/>
      <c r="D73" s="1411"/>
      <c r="E73" s="1411"/>
      <c r="F73" s="1411"/>
      <c r="G73" s="1411"/>
      <c r="H73" s="1411"/>
      <c r="I73" s="1411"/>
      <c r="J73" s="1411"/>
      <c r="K73" s="1411"/>
      <c r="L73" s="1411"/>
      <c r="M73" s="1411"/>
      <c r="N73" s="1411"/>
      <c r="O73" s="1411"/>
    </row>
    <row r="74" spans="3:15" x14ac:dyDescent="0.2">
      <c r="C74" s="1531"/>
      <c r="D74" s="1531"/>
      <c r="E74" s="1531"/>
      <c r="F74" s="1531"/>
      <c r="G74" s="1531"/>
      <c r="H74" s="1531"/>
      <c r="I74" s="1531"/>
      <c r="J74" s="1531"/>
      <c r="K74" s="1531"/>
      <c r="L74" s="1531"/>
      <c r="M74" s="1531"/>
      <c r="N74" s="1531"/>
      <c r="O74" s="1531"/>
    </row>
    <row r="75" spans="3:15" x14ac:dyDescent="0.2">
      <c r="C75" s="818"/>
      <c r="D75" s="554"/>
      <c r="E75" s="554"/>
      <c r="F75" s="554"/>
      <c r="G75" s="554"/>
    </row>
    <row r="76" spans="3:15" x14ac:dyDescent="0.2">
      <c r="C76" s="540" t="s">
        <v>1676</v>
      </c>
    </row>
    <row r="77" spans="3:15" ht="26.25" customHeight="1" x14ac:dyDescent="0.2">
      <c r="C77" s="1217" t="s">
        <v>2335</v>
      </c>
      <c r="D77" s="1217"/>
      <c r="E77" s="1217"/>
      <c r="F77" s="1217"/>
      <c r="G77" s="1217"/>
      <c r="H77" s="1217"/>
      <c r="I77" s="1217"/>
      <c r="J77" s="1217"/>
      <c r="K77" s="1217"/>
      <c r="L77" s="1217"/>
      <c r="M77" s="1217"/>
      <c r="N77" s="1217"/>
      <c r="O77" s="1217"/>
    </row>
    <row r="78" spans="3:15" x14ac:dyDescent="0.2">
      <c r="C78" s="1532"/>
      <c r="D78" s="1532"/>
      <c r="E78" s="1532"/>
      <c r="F78" s="1532"/>
      <c r="G78" s="1532"/>
      <c r="H78" s="1532"/>
      <c r="I78" s="1532"/>
      <c r="J78" s="1532"/>
      <c r="K78" s="1532"/>
      <c r="L78" s="1532"/>
      <c r="M78" s="1532"/>
      <c r="N78" s="1532"/>
      <c r="O78" s="1532"/>
    </row>
    <row r="79" spans="3:15" x14ac:dyDescent="0.2">
      <c r="C79" s="1529"/>
      <c r="D79" s="1529"/>
      <c r="E79" s="1529"/>
      <c r="F79" s="1529"/>
      <c r="G79" s="1529"/>
      <c r="H79" s="1529"/>
      <c r="I79" s="1529"/>
      <c r="J79" s="1529"/>
      <c r="K79" s="1529"/>
      <c r="L79" s="1529"/>
      <c r="M79" s="1529"/>
      <c r="N79" s="1529"/>
      <c r="O79" s="1529"/>
    </row>
    <row r="80" spans="3:15" x14ac:dyDescent="0.2">
      <c r="C80" s="540"/>
    </row>
    <row r="81" spans="1:15" x14ac:dyDescent="0.2">
      <c r="C81" s="540" t="s">
        <v>1677</v>
      </c>
    </row>
    <row r="82" spans="1:15" x14ac:dyDescent="0.2">
      <c r="C82" s="538" t="s">
        <v>1678</v>
      </c>
      <c r="G82" s="538" t="s">
        <v>1679</v>
      </c>
    </row>
    <row r="83" spans="1:15" x14ac:dyDescent="0.2">
      <c r="C83" s="585"/>
      <c r="D83" s="585"/>
      <c r="E83" s="585"/>
      <c r="F83" s="585"/>
      <c r="G83" s="585"/>
      <c r="H83" s="585"/>
      <c r="I83" s="585"/>
      <c r="J83" s="585"/>
    </row>
    <row r="84" spans="1:15" x14ac:dyDescent="0.2">
      <c r="C84" s="603"/>
      <c r="D84" s="603"/>
      <c r="E84" s="603"/>
      <c r="F84" s="603"/>
      <c r="G84" s="603"/>
      <c r="H84" s="603"/>
      <c r="I84" s="603"/>
      <c r="J84" s="603"/>
    </row>
    <row r="86" spans="1:15" x14ac:dyDescent="0.2">
      <c r="C86" s="540" t="s">
        <v>1680</v>
      </c>
    </row>
    <row r="87" spans="1:15" x14ac:dyDescent="0.2">
      <c r="G87" s="1482" t="s">
        <v>1681</v>
      </c>
      <c r="H87" s="1482"/>
      <c r="I87" s="1482" t="s">
        <v>1682</v>
      </c>
      <c r="J87" s="1482"/>
      <c r="K87" s="1482" t="s">
        <v>1683</v>
      </c>
      <c r="L87" s="1482"/>
    </row>
    <row r="88" spans="1:15" ht="28.5" customHeight="1" x14ac:dyDescent="0.2">
      <c r="E88" s="1524" t="s">
        <v>1649</v>
      </c>
      <c r="F88" s="1525"/>
      <c r="G88" s="1417"/>
      <c r="H88" s="1418"/>
      <c r="I88" s="1417"/>
      <c r="J88" s="1418"/>
      <c r="K88" s="1533"/>
      <c r="L88" s="1534"/>
    </row>
    <row r="89" spans="1:15" x14ac:dyDescent="0.2">
      <c r="C89" s="1530"/>
      <c r="D89" s="1530"/>
      <c r="E89" s="1530"/>
      <c r="F89" s="1530"/>
      <c r="G89" s="1530"/>
    </row>
    <row r="90" spans="1:15" ht="27" customHeight="1" x14ac:dyDescent="0.2">
      <c r="C90" s="1217" t="s">
        <v>2336</v>
      </c>
      <c r="D90" s="1217"/>
      <c r="E90" s="1217"/>
      <c r="F90" s="1217"/>
      <c r="G90" s="1217"/>
      <c r="H90" s="1217"/>
      <c r="I90" s="1217"/>
      <c r="J90" s="1217"/>
      <c r="K90" s="1217"/>
      <c r="L90" s="1217"/>
      <c r="M90" s="1217"/>
      <c r="N90" s="1217"/>
      <c r="O90" s="1217"/>
    </row>
    <row r="91" spans="1:15" x14ac:dyDescent="0.2">
      <c r="C91" s="554"/>
      <c r="D91" s="554"/>
      <c r="E91" s="554"/>
      <c r="F91" s="554"/>
      <c r="G91" s="554"/>
    </row>
    <row r="92" spans="1:15" ht="15.75" x14ac:dyDescent="0.25">
      <c r="A92" s="1369" t="s">
        <v>2337</v>
      </c>
      <c r="B92" s="1369"/>
      <c r="C92" s="1369"/>
      <c r="D92" s="1369"/>
      <c r="E92" s="1369"/>
      <c r="F92" s="1369"/>
      <c r="G92" s="1369"/>
      <c r="H92" s="1369"/>
      <c r="I92" s="1369"/>
      <c r="J92" s="1369"/>
      <c r="K92" s="1369"/>
      <c r="L92" s="1369"/>
      <c r="M92" s="1369"/>
      <c r="N92" s="1369"/>
      <c r="O92" s="1369"/>
    </row>
  </sheetData>
  <mergeCells count="66">
    <mergeCell ref="C89:G89"/>
    <mergeCell ref="C90:O90"/>
    <mergeCell ref="A92:O92"/>
    <mergeCell ref="G87:H87"/>
    <mergeCell ref="I87:J87"/>
    <mergeCell ref="K87:L87"/>
    <mergeCell ref="E88:F88"/>
    <mergeCell ref="G88:H88"/>
    <mergeCell ref="I88:J88"/>
    <mergeCell ref="K88:L88"/>
    <mergeCell ref="C79:O79"/>
    <mergeCell ref="C61:O61"/>
    <mergeCell ref="C63:O63"/>
    <mergeCell ref="C65:O65"/>
    <mergeCell ref="D68:H68"/>
    <mergeCell ref="C69:H69"/>
    <mergeCell ref="C70:H70"/>
    <mergeCell ref="C72:O72"/>
    <mergeCell ref="C73:O73"/>
    <mergeCell ref="C74:O74"/>
    <mergeCell ref="C77:O77"/>
    <mergeCell ref="C78:O78"/>
    <mergeCell ref="C59:O59"/>
    <mergeCell ref="F35:G35"/>
    <mergeCell ref="H35:K35"/>
    <mergeCell ref="F36:G36"/>
    <mergeCell ref="H36:K36"/>
    <mergeCell ref="F37:G37"/>
    <mergeCell ref="H37:K37"/>
    <mergeCell ref="C40:O40"/>
    <mergeCell ref="C47:O47"/>
    <mergeCell ref="A50:O50"/>
    <mergeCell ref="C53:O53"/>
    <mergeCell ref="C54:O54"/>
    <mergeCell ref="F32:G32"/>
    <mergeCell ref="H32:K32"/>
    <mergeCell ref="F33:G33"/>
    <mergeCell ref="H33:K33"/>
    <mergeCell ref="F34:G34"/>
    <mergeCell ref="H34:K34"/>
    <mergeCell ref="F31:G31"/>
    <mergeCell ref="H31:K31"/>
    <mergeCell ref="F23:G23"/>
    <mergeCell ref="H23:I23"/>
    <mergeCell ref="J23:K23"/>
    <mergeCell ref="F24:G24"/>
    <mergeCell ref="H24:I24"/>
    <mergeCell ref="J24:K24"/>
    <mergeCell ref="F25:G25"/>
    <mergeCell ref="H25:I25"/>
    <mergeCell ref="J25:K25"/>
    <mergeCell ref="C27:O27"/>
    <mergeCell ref="C29:O29"/>
    <mergeCell ref="C19:O19"/>
    <mergeCell ref="F21:G21"/>
    <mergeCell ref="H21:I21"/>
    <mergeCell ref="J21:K21"/>
    <mergeCell ref="F22:G22"/>
    <mergeCell ref="H22:I22"/>
    <mergeCell ref="J22:K22"/>
    <mergeCell ref="C12:O12"/>
    <mergeCell ref="A1:O1"/>
    <mergeCell ref="A2:O2"/>
    <mergeCell ref="A3:O3"/>
    <mergeCell ref="C7:O7"/>
    <mergeCell ref="C9:O9"/>
  </mergeCells>
  <pageMargins left="0.25" right="0.25" top="0.75" bottom="0.75" header="0.3" footer="0.3"/>
  <pageSetup scale="81" orientation="portrait" r:id="rId1"/>
  <rowBreaks count="1" manualBreakCount="1">
    <brk id="50" max="16383" man="1"/>
  </rowBreaks>
  <legacyDrawing r:id="rId2"/>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8288A-0AFB-42A4-B8CE-C1391887649D}">
  <sheetPr codeName="Sheet82"/>
  <dimension ref="A1:P122"/>
  <sheetViews>
    <sheetView zoomScaleNormal="100" workbookViewId="0">
      <selection activeCell="A4" sqref="A4"/>
    </sheetView>
  </sheetViews>
  <sheetFormatPr defaultColWidth="9.140625" defaultRowHeight="12.75" x14ac:dyDescent="0.2"/>
  <cols>
    <col min="1" max="2" width="3.5703125" style="538" customWidth="1"/>
    <col min="3" max="4" width="9.140625" style="538" customWidth="1"/>
    <col min="5" max="9" width="9.140625" style="538"/>
    <col min="10" max="11" width="9.140625" style="538" customWidth="1"/>
    <col min="12" max="16384" width="9.140625" style="538"/>
  </cols>
  <sheetData>
    <row r="1" spans="1:15" ht="18" x14ac:dyDescent="0.25">
      <c r="A1" s="1365" t="str">
        <f>'COVER PAGE'!A9</f>
        <v>LOCAL GOVERNMENT NAME:</v>
      </c>
      <c r="B1" s="1365"/>
      <c r="C1" s="1365"/>
      <c r="D1" s="1365"/>
      <c r="E1" s="1365"/>
      <c r="F1" s="1365"/>
      <c r="G1" s="1365"/>
      <c r="H1" s="1365"/>
      <c r="I1" s="1365"/>
      <c r="J1" s="1365"/>
      <c r="K1" s="1365"/>
      <c r="L1" s="1365"/>
      <c r="M1" s="1365"/>
      <c r="N1" s="1365"/>
      <c r="O1" s="1365"/>
    </row>
    <row r="2" spans="1:15" ht="18" x14ac:dyDescent="0.25">
      <c r="A2" s="1365" t="str">
        <f>'[6]NOTE TO FIN ST (41)'!A2:J2</f>
        <v>NOTES TO THE BASIC FINANCIAL STATEMENTS</v>
      </c>
      <c r="B2" s="1365"/>
      <c r="C2" s="1365"/>
      <c r="D2" s="1365"/>
      <c r="E2" s="1365"/>
      <c r="F2" s="1365"/>
      <c r="G2" s="1365"/>
      <c r="H2" s="1365"/>
      <c r="I2" s="1365"/>
      <c r="J2" s="1365"/>
      <c r="K2" s="1365"/>
      <c r="L2" s="1365"/>
      <c r="M2" s="1365"/>
      <c r="N2" s="1365"/>
      <c r="O2" s="1365"/>
    </row>
    <row r="3" spans="1:15" ht="18" x14ac:dyDescent="0.25">
      <c r="A3" s="1365" t="str">
        <f>'COVER PAGE'!A30</f>
        <v>FISCAL YEAR ENDING JUNE 30, 2025</v>
      </c>
      <c r="B3" s="1365"/>
      <c r="C3" s="1365"/>
      <c r="D3" s="1365"/>
      <c r="E3" s="1365"/>
      <c r="F3" s="1365"/>
      <c r="G3" s="1365"/>
      <c r="H3" s="1365"/>
      <c r="I3" s="1365"/>
      <c r="J3" s="1365"/>
      <c r="K3" s="1365"/>
      <c r="L3" s="1365"/>
      <c r="M3" s="1365"/>
      <c r="N3" s="1365"/>
      <c r="O3" s="1365"/>
    </row>
    <row r="4" spans="1:15" ht="12" customHeight="1" x14ac:dyDescent="0.25">
      <c r="A4" s="819"/>
      <c r="B4" s="819"/>
      <c r="C4" s="819"/>
      <c r="D4" s="819"/>
      <c r="E4" s="819"/>
      <c r="F4" s="819"/>
      <c r="G4" s="819"/>
      <c r="H4" s="819"/>
      <c r="I4" s="819"/>
      <c r="J4" s="819"/>
    </row>
    <row r="5" spans="1:15" ht="12" customHeight="1" x14ac:dyDescent="0.25">
      <c r="A5" s="933" t="s">
        <v>58</v>
      </c>
      <c r="B5" s="662"/>
      <c r="C5" s="926" t="s">
        <v>546</v>
      </c>
      <c r="D5" s="819"/>
      <c r="E5" s="819"/>
      <c r="F5" s="819"/>
      <c r="G5" s="819"/>
      <c r="H5" s="819"/>
      <c r="I5" s="819"/>
      <c r="J5" s="819"/>
    </row>
    <row r="7" spans="1:15" ht="28.5" customHeight="1" x14ac:dyDescent="0.2">
      <c r="C7" s="1224" t="s">
        <v>1691</v>
      </c>
      <c r="D7" s="1224"/>
      <c r="E7" s="1224"/>
      <c r="F7" s="1224"/>
      <c r="G7" s="1224"/>
      <c r="H7" s="1224"/>
      <c r="I7" s="1224"/>
      <c r="J7" s="1224"/>
      <c r="K7" s="1224"/>
      <c r="L7" s="1224"/>
      <c r="M7" s="1224"/>
      <c r="N7" s="1224"/>
      <c r="O7" s="1224"/>
    </row>
    <row r="9" spans="1:15" ht="25.5" customHeight="1" x14ac:dyDescent="0.2">
      <c r="C9" s="1217" t="s">
        <v>2338</v>
      </c>
      <c r="D9" s="1217"/>
      <c r="E9" s="1217"/>
      <c r="F9" s="1217"/>
      <c r="G9" s="1217"/>
      <c r="H9" s="1217"/>
      <c r="I9" s="1217"/>
      <c r="J9" s="1217"/>
      <c r="K9" s="1217"/>
      <c r="L9" s="1217"/>
      <c r="M9" s="1217"/>
      <c r="N9" s="1217"/>
      <c r="O9" s="1217"/>
    </row>
    <row r="11" spans="1:15" ht="13.5" customHeight="1" x14ac:dyDescent="0.2">
      <c r="C11" s="539" t="s">
        <v>1700</v>
      </c>
    </row>
    <row r="12" spans="1:15" x14ac:dyDescent="0.2">
      <c r="C12" s="538" t="s">
        <v>1692</v>
      </c>
    </row>
    <row r="13" spans="1:15" x14ac:dyDescent="0.2">
      <c r="C13" s="538" t="s">
        <v>1693</v>
      </c>
    </row>
    <row r="15" spans="1:15" x14ac:dyDescent="0.2">
      <c r="C15" s="538" t="s">
        <v>1694</v>
      </c>
    </row>
    <row r="17" spans="3:15" x14ac:dyDescent="0.2">
      <c r="C17" s="538" t="s">
        <v>1695</v>
      </c>
    </row>
    <row r="18" spans="3:15" x14ac:dyDescent="0.2">
      <c r="C18" s="585"/>
      <c r="D18" s="585"/>
      <c r="E18" s="585"/>
      <c r="F18" s="585"/>
      <c r="G18" s="585"/>
      <c r="H18" s="585"/>
      <c r="I18" s="585"/>
      <c r="J18" s="585"/>
      <c r="K18" s="585"/>
      <c r="L18" s="585"/>
      <c r="M18" s="585"/>
      <c r="N18" s="585"/>
      <c r="O18" s="585"/>
    </row>
    <row r="19" spans="3:15" x14ac:dyDescent="0.2">
      <c r="C19" s="603"/>
      <c r="D19" s="603"/>
      <c r="E19" s="603"/>
      <c r="F19" s="603"/>
      <c r="G19" s="603"/>
      <c r="H19" s="603"/>
      <c r="I19" s="603"/>
      <c r="J19" s="603"/>
      <c r="K19" s="603"/>
      <c r="L19" s="603"/>
      <c r="M19" s="603"/>
      <c r="N19" s="603"/>
      <c r="O19" s="603"/>
    </row>
    <row r="20" spans="3:15" x14ac:dyDescent="0.2">
      <c r="C20" s="603"/>
      <c r="D20" s="603"/>
      <c r="E20" s="603"/>
      <c r="F20" s="603"/>
      <c r="G20" s="603"/>
      <c r="H20" s="603"/>
      <c r="I20" s="603"/>
      <c r="J20" s="603"/>
      <c r="K20" s="603"/>
      <c r="L20" s="603"/>
      <c r="M20" s="603"/>
      <c r="N20" s="603"/>
      <c r="O20" s="603"/>
    </row>
    <row r="21" spans="3:15" x14ac:dyDescent="0.2">
      <c r="C21" s="603"/>
      <c r="D21" s="603"/>
      <c r="E21" s="603"/>
      <c r="F21" s="603"/>
      <c r="G21" s="603"/>
      <c r="H21" s="603"/>
      <c r="I21" s="603"/>
      <c r="J21" s="603"/>
      <c r="K21" s="603"/>
      <c r="L21" s="603"/>
      <c r="M21" s="603"/>
      <c r="N21" s="603"/>
      <c r="O21" s="603"/>
    </row>
    <row r="23" spans="3:15" x14ac:dyDescent="0.2">
      <c r="C23" s="539" t="s">
        <v>1698</v>
      </c>
    </row>
    <row r="24" spans="3:15" x14ac:dyDescent="0.2">
      <c r="C24" s="538" t="s">
        <v>2339</v>
      </c>
      <c r="K24" s="585"/>
      <c r="L24" s="585"/>
      <c r="M24" s="585"/>
      <c r="N24" s="585"/>
      <c r="O24" s="585"/>
    </row>
    <row r="25" spans="3:15" x14ac:dyDescent="0.2">
      <c r="C25" s="585"/>
      <c r="D25" s="585"/>
      <c r="E25" s="585"/>
      <c r="F25" s="585"/>
      <c r="G25" s="585"/>
      <c r="H25" s="585"/>
      <c r="I25" s="585"/>
      <c r="J25" s="585"/>
      <c r="K25" s="603"/>
      <c r="L25" s="603"/>
      <c r="M25" s="603"/>
      <c r="N25" s="603"/>
      <c r="O25" s="603"/>
    </row>
    <row r="26" spans="3:15" x14ac:dyDescent="0.2">
      <c r="C26" s="603"/>
      <c r="D26" s="603"/>
      <c r="E26" s="603"/>
      <c r="F26" s="603"/>
      <c r="G26" s="603"/>
      <c r="H26" s="603"/>
      <c r="I26" s="603"/>
      <c r="J26" s="603"/>
      <c r="K26" s="603"/>
      <c r="L26" s="603"/>
      <c r="M26" s="603"/>
      <c r="N26" s="603"/>
      <c r="O26" s="603"/>
    </row>
    <row r="28" spans="3:15" x14ac:dyDescent="0.2">
      <c r="C28" s="539" t="s">
        <v>1699</v>
      </c>
    </row>
    <row r="29" spans="3:15" x14ac:dyDescent="0.2">
      <c r="C29" s="538" t="s">
        <v>2340</v>
      </c>
      <c r="K29" s="585"/>
      <c r="L29" s="585"/>
      <c r="M29" s="585"/>
      <c r="N29" s="585"/>
      <c r="O29" s="585"/>
    </row>
    <row r="30" spans="3:15" x14ac:dyDescent="0.2">
      <c r="C30" s="585"/>
      <c r="D30" s="585"/>
      <c r="E30" s="585"/>
      <c r="F30" s="585"/>
      <c r="G30" s="585"/>
      <c r="H30" s="585"/>
      <c r="I30" s="585"/>
      <c r="J30" s="585"/>
      <c r="K30" s="603"/>
      <c r="L30" s="603"/>
      <c r="M30" s="603"/>
      <c r="N30" s="603"/>
      <c r="O30" s="603"/>
    </row>
    <row r="32" spans="3:15" x14ac:dyDescent="0.2">
      <c r="C32" s="538" t="s">
        <v>1701</v>
      </c>
    </row>
    <row r="34" spans="3:15" x14ac:dyDescent="0.2">
      <c r="G34" s="601" t="s">
        <v>1844</v>
      </c>
      <c r="H34" s="601"/>
    </row>
    <row r="35" spans="3:15" ht="15.95" customHeight="1" x14ac:dyDescent="0.2">
      <c r="G35" s="602" t="s">
        <v>1696</v>
      </c>
      <c r="H35" s="904"/>
      <c r="I35" s="602"/>
      <c r="J35" s="1417"/>
      <c r="K35" s="1418"/>
    </row>
    <row r="36" spans="3:15" ht="15.95" customHeight="1" x14ac:dyDescent="0.2">
      <c r="G36" s="602" t="s">
        <v>1697</v>
      </c>
      <c r="H36" s="904"/>
      <c r="I36" s="829"/>
      <c r="J36" s="1417"/>
      <c r="K36" s="1418"/>
    </row>
    <row r="37" spans="3:15" ht="15.95" customHeight="1" x14ac:dyDescent="0.2">
      <c r="C37" s="1378"/>
      <c r="D37" s="1378"/>
      <c r="E37" s="1530"/>
      <c r="F37" s="1530"/>
      <c r="G37" s="1530"/>
    </row>
    <row r="38" spans="3:15" ht="15.95" customHeight="1" x14ac:dyDescent="0.2">
      <c r="C38" s="704"/>
      <c r="D38" s="704"/>
      <c r="E38" s="554"/>
      <c r="F38" s="554"/>
      <c r="G38" s="554"/>
    </row>
    <row r="39" spans="3:15" ht="39" customHeight="1" x14ac:dyDescent="0.2">
      <c r="C39" s="1217" t="s">
        <v>2341</v>
      </c>
      <c r="D39" s="1217"/>
      <c r="E39" s="1217"/>
      <c r="F39" s="1217"/>
      <c r="G39" s="1217"/>
      <c r="H39" s="1217"/>
      <c r="I39" s="1217"/>
      <c r="J39" s="1217"/>
      <c r="K39" s="1217"/>
      <c r="L39" s="1217"/>
      <c r="M39" s="1217"/>
      <c r="N39" s="1217"/>
      <c r="O39" s="1217"/>
    </row>
    <row r="40" spans="3:15" x14ac:dyDescent="0.2">
      <c r="C40" s="585"/>
      <c r="D40" s="585"/>
      <c r="E40" s="585"/>
      <c r="F40" s="585"/>
      <c r="G40" s="585"/>
      <c r="H40" s="585"/>
      <c r="I40" s="585"/>
      <c r="J40" s="585"/>
      <c r="K40" s="585"/>
      <c r="L40" s="585"/>
      <c r="M40" s="585"/>
      <c r="N40" s="585"/>
      <c r="O40" s="585"/>
    </row>
    <row r="41" spans="3:15" x14ac:dyDescent="0.2">
      <c r="C41" s="603"/>
      <c r="D41" s="603"/>
      <c r="E41" s="603"/>
      <c r="F41" s="603"/>
      <c r="G41" s="603"/>
      <c r="H41" s="603"/>
      <c r="I41" s="603"/>
      <c r="J41" s="603"/>
      <c r="K41" s="603"/>
      <c r="L41" s="603"/>
      <c r="M41" s="603"/>
      <c r="N41" s="603"/>
      <c r="O41" s="603"/>
    </row>
    <row r="43" spans="3:15" ht="12.75" customHeight="1" x14ac:dyDescent="0.2">
      <c r="C43" s="538" t="s">
        <v>1702</v>
      </c>
      <c r="E43" s="604"/>
      <c r="F43" s="604"/>
      <c r="G43" s="604"/>
      <c r="H43" s="604"/>
    </row>
    <row r="44" spans="3:15" ht="12.75" customHeight="1" x14ac:dyDescent="0.2">
      <c r="C44" s="543"/>
      <c r="D44" s="543"/>
      <c r="E44" s="704"/>
      <c r="F44" s="704"/>
    </row>
    <row r="45" spans="3:15" ht="39.75" customHeight="1" x14ac:dyDescent="0.2">
      <c r="C45" s="1217" t="s">
        <v>2342</v>
      </c>
      <c r="D45" s="1217"/>
      <c r="E45" s="1217"/>
      <c r="F45" s="1217"/>
      <c r="G45" s="1217"/>
      <c r="H45" s="1217"/>
      <c r="I45" s="1217"/>
      <c r="J45" s="1217"/>
      <c r="K45" s="1217"/>
      <c r="L45" s="1217"/>
      <c r="M45" s="1217"/>
      <c r="N45" s="1217"/>
      <c r="O45" s="1217"/>
    </row>
    <row r="46" spans="3:15" ht="12.75" customHeight="1" x14ac:dyDescent="0.2">
      <c r="C46" s="1516"/>
      <c r="D46" s="1516"/>
      <c r="E46" s="1516"/>
      <c r="F46" s="1516"/>
      <c r="G46" s="1516"/>
      <c r="H46" s="1516"/>
      <c r="I46" s="1516"/>
      <c r="J46" s="1516"/>
      <c r="K46" s="585"/>
      <c r="L46" s="585"/>
      <c r="M46" s="585"/>
      <c r="N46" s="585"/>
      <c r="O46" s="585"/>
    </row>
    <row r="47" spans="3:15" ht="12.75" customHeight="1" x14ac:dyDescent="0.2">
      <c r="C47" s="1535"/>
      <c r="D47" s="1535"/>
      <c r="E47" s="1535"/>
      <c r="F47" s="1535"/>
      <c r="G47" s="1535"/>
      <c r="H47" s="1535"/>
      <c r="I47" s="1535"/>
      <c r="J47" s="1535"/>
      <c r="K47" s="603"/>
      <c r="L47" s="603"/>
      <c r="M47" s="603"/>
      <c r="N47" s="603"/>
      <c r="O47" s="603"/>
    </row>
    <row r="48" spans="3:15" ht="12.75" customHeight="1" x14ac:dyDescent="0.2">
      <c r="C48" s="1535"/>
      <c r="D48" s="1535"/>
      <c r="E48" s="1535"/>
      <c r="F48" s="1535"/>
      <c r="G48" s="1535"/>
      <c r="H48" s="1535"/>
      <c r="I48" s="1535"/>
      <c r="J48" s="1535"/>
      <c r="K48" s="603"/>
      <c r="L48" s="603"/>
      <c r="M48" s="603"/>
      <c r="N48" s="603"/>
      <c r="O48" s="603"/>
    </row>
    <row r="49" spans="1:16" ht="18" customHeight="1" x14ac:dyDescent="0.2"/>
    <row r="50" spans="1:16" ht="17.25" customHeight="1" x14ac:dyDescent="0.25">
      <c r="A50" s="1369" t="s">
        <v>1592</v>
      </c>
      <c r="B50" s="1369"/>
      <c r="C50" s="1369"/>
      <c r="D50" s="1369"/>
      <c r="E50" s="1369"/>
      <c r="F50" s="1369"/>
      <c r="G50" s="1369"/>
      <c r="H50" s="1369"/>
      <c r="I50" s="1369"/>
      <c r="J50" s="1369"/>
      <c r="K50" s="1369"/>
      <c r="L50" s="1369"/>
      <c r="M50" s="1369"/>
      <c r="N50" s="1369"/>
      <c r="O50" s="1369"/>
      <c r="P50" s="1369"/>
    </row>
    <row r="51" spans="1:16" ht="12.75" customHeight="1" x14ac:dyDescent="0.2">
      <c r="C51" s="704"/>
      <c r="D51" s="704"/>
      <c r="E51" s="704"/>
      <c r="F51" s="704"/>
      <c r="G51" s="704"/>
      <c r="H51" s="704"/>
    </row>
    <row r="52" spans="1:16" ht="12.75" customHeight="1" x14ac:dyDescent="0.2">
      <c r="C52" s="704"/>
      <c r="D52" s="704"/>
      <c r="E52" s="704"/>
      <c r="F52" s="704"/>
      <c r="G52" s="704"/>
      <c r="H52" s="704"/>
    </row>
    <row r="53" spans="1:16" ht="12.75" customHeight="1" x14ac:dyDescent="0.2">
      <c r="C53" s="704"/>
      <c r="D53" s="704"/>
      <c r="E53" s="704"/>
      <c r="F53" s="704"/>
      <c r="G53" s="704"/>
      <c r="H53" s="704"/>
    </row>
    <row r="54" spans="1:16" ht="12.75" customHeight="1" x14ac:dyDescent="0.2">
      <c r="C54" s="704"/>
      <c r="D54" s="704"/>
      <c r="E54" s="704"/>
      <c r="F54" s="704"/>
      <c r="G54" s="704"/>
      <c r="H54" s="704"/>
    </row>
    <row r="55" spans="1:16" ht="12.75" customHeight="1" x14ac:dyDescent="0.2">
      <c r="C55" s="704"/>
      <c r="D55" s="704"/>
      <c r="E55" s="704"/>
      <c r="F55" s="704"/>
      <c r="G55" s="704"/>
      <c r="H55" s="704"/>
    </row>
    <row r="56" spans="1:16" ht="12.75" customHeight="1" x14ac:dyDescent="0.2">
      <c r="C56" s="704"/>
      <c r="D56" s="704"/>
      <c r="E56" s="704"/>
      <c r="F56" s="704"/>
      <c r="G56" s="704"/>
      <c r="H56" s="704"/>
    </row>
    <row r="57" spans="1:16" ht="12.75" customHeight="1" x14ac:dyDescent="0.2"/>
    <row r="58" spans="1:16" ht="12.75" customHeight="1" x14ac:dyDescent="0.2"/>
    <row r="59" spans="1:16" ht="12.75" customHeight="1" x14ac:dyDescent="0.2">
      <c r="C59" s="539"/>
    </row>
    <row r="60" spans="1:16" ht="12.75" customHeight="1" x14ac:dyDescent="0.2"/>
    <row r="61" spans="1:16" ht="12.75" customHeight="1" x14ac:dyDescent="0.2"/>
    <row r="62" spans="1:16" ht="12.75" customHeight="1" x14ac:dyDescent="0.2"/>
    <row r="63" spans="1:16" ht="12.75" customHeight="1" x14ac:dyDescent="0.2"/>
    <row r="64" spans="1:16"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spans="3:3" ht="12.75" customHeight="1" x14ac:dyDescent="0.2"/>
    <row r="82" spans="3:3" ht="12.75" customHeight="1" x14ac:dyDescent="0.2"/>
    <row r="83" spans="3:3" ht="12.75" customHeight="1" x14ac:dyDescent="0.2"/>
    <row r="84" spans="3:3" ht="12.75" customHeight="1" x14ac:dyDescent="0.2"/>
    <row r="85" spans="3:3" ht="12.75" customHeight="1" x14ac:dyDescent="0.2"/>
    <row r="86" spans="3:3" ht="12.75" customHeight="1" x14ac:dyDescent="0.2"/>
    <row r="87" spans="3:3" ht="12.75" customHeight="1" x14ac:dyDescent="0.2"/>
    <row r="88" spans="3:3" ht="12.75" customHeight="1" x14ac:dyDescent="0.2"/>
    <row r="89" spans="3:3" ht="12.75" customHeight="1" x14ac:dyDescent="0.2"/>
    <row r="90" spans="3:3" ht="12.75" customHeight="1" x14ac:dyDescent="0.2"/>
    <row r="91" spans="3:3" ht="12.75" customHeight="1" x14ac:dyDescent="0.2"/>
    <row r="92" spans="3:3" ht="12.75" customHeight="1" x14ac:dyDescent="0.2"/>
    <row r="93" spans="3:3" ht="12.75" customHeight="1" x14ac:dyDescent="0.2"/>
    <row r="94" spans="3:3" ht="12.75" customHeight="1" x14ac:dyDescent="0.2"/>
    <row r="95" spans="3:3" ht="12.75" customHeight="1" x14ac:dyDescent="0.2"/>
    <row r="96" spans="3:3" ht="12.75" customHeight="1" x14ac:dyDescent="0.2">
      <c r="C96" s="540"/>
    </row>
    <row r="97" spans="3:7" ht="12.75" customHeight="1" x14ac:dyDescent="0.2">
      <c r="C97" s="1530"/>
      <c r="D97" s="1530"/>
      <c r="E97" s="1530"/>
      <c r="F97" s="1530"/>
      <c r="G97" s="1530"/>
    </row>
    <row r="98" spans="3:7" ht="12.75" customHeight="1" x14ac:dyDescent="0.2">
      <c r="C98" s="1530"/>
      <c r="D98" s="1530"/>
      <c r="E98" s="1530"/>
      <c r="F98" s="1530"/>
      <c r="G98" s="1530"/>
    </row>
    <row r="99" spans="3:7" ht="12.75" customHeight="1" x14ac:dyDescent="0.2">
      <c r="C99" s="1530"/>
      <c r="D99" s="1530"/>
      <c r="E99" s="1530"/>
      <c r="F99" s="1530"/>
      <c r="G99" s="1530"/>
    </row>
    <row r="100" spans="3:7" ht="12.75" customHeight="1" x14ac:dyDescent="0.2">
      <c r="C100" s="554"/>
      <c r="D100" s="554"/>
      <c r="E100" s="554"/>
      <c r="F100" s="554"/>
      <c r="G100" s="554"/>
    </row>
    <row r="101" spans="3:7" ht="12.75" customHeight="1" x14ac:dyDescent="0.2">
      <c r="C101" s="818"/>
      <c r="D101" s="554"/>
      <c r="E101" s="554"/>
      <c r="F101" s="554"/>
      <c r="G101" s="554"/>
    </row>
    <row r="102" spans="3:7" ht="12.75" customHeight="1" x14ac:dyDescent="0.2">
      <c r="D102" s="554"/>
      <c r="E102" s="554"/>
      <c r="F102" s="554"/>
      <c r="G102" s="554"/>
    </row>
    <row r="103" spans="3:7" ht="12.75" customHeight="1" x14ac:dyDescent="0.2">
      <c r="D103" s="554"/>
      <c r="E103" s="554"/>
      <c r="F103" s="554"/>
      <c r="G103" s="554"/>
    </row>
    <row r="104" spans="3:7" ht="12.75" customHeight="1" x14ac:dyDescent="0.2">
      <c r="D104" s="554"/>
      <c r="E104" s="554"/>
      <c r="F104" s="554"/>
      <c r="G104" s="554"/>
    </row>
    <row r="105" spans="3:7" ht="12.75" customHeight="1" x14ac:dyDescent="0.2"/>
    <row r="106" spans="3:7" ht="12.75" customHeight="1" x14ac:dyDescent="0.2">
      <c r="C106" s="540"/>
    </row>
    <row r="107" spans="3:7" ht="12.75" customHeight="1" x14ac:dyDescent="0.2"/>
    <row r="108" spans="3:7" ht="12.75" customHeight="1" x14ac:dyDescent="0.2"/>
    <row r="109" spans="3:7" ht="12.75" customHeight="1" x14ac:dyDescent="0.2"/>
    <row r="110" spans="3:7" ht="12.75" customHeight="1" x14ac:dyDescent="0.2"/>
    <row r="111" spans="3:7" ht="12.75" customHeight="1" x14ac:dyDescent="0.2"/>
    <row r="113" spans="3:8" x14ac:dyDescent="0.2">
      <c r="C113" s="540"/>
    </row>
    <row r="118" spans="3:8" x14ac:dyDescent="0.2">
      <c r="C118" s="540"/>
    </row>
    <row r="119" spans="3:8" x14ac:dyDescent="0.2">
      <c r="D119" s="707"/>
      <c r="E119" s="1536"/>
      <c r="F119" s="1536"/>
      <c r="G119" s="1536"/>
      <c r="H119" s="1536"/>
    </row>
    <row r="120" spans="3:8" ht="28.5" customHeight="1" x14ac:dyDescent="0.2">
      <c r="C120" s="604"/>
      <c r="E120" s="1378"/>
      <c r="F120" s="1378"/>
      <c r="G120" s="1378"/>
      <c r="H120" s="1378"/>
    </row>
    <row r="121" spans="3:8" x14ac:dyDescent="0.2">
      <c r="C121" s="1530"/>
      <c r="D121" s="1530"/>
      <c r="E121" s="1530"/>
      <c r="F121" s="1530"/>
      <c r="G121" s="1530"/>
    </row>
    <row r="122" spans="3:8" x14ac:dyDescent="0.2">
      <c r="C122" s="543"/>
      <c r="D122" s="543"/>
      <c r="E122" s="543"/>
      <c r="F122" s="543"/>
      <c r="G122" s="543"/>
    </row>
  </sheetData>
  <mergeCells count="23">
    <mergeCell ref="E119:F119"/>
    <mergeCell ref="G119:H119"/>
    <mergeCell ref="E120:F120"/>
    <mergeCell ref="G120:H120"/>
    <mergeCell ref="C121:G121"/>
    <mergeCell ref="C99:G99"/>
    <mergeCell ref="J36:K36"/>
    <mergeCell ref="C37:D37"/>
    <mergeCell ref="E37:G37"/>
    <mergeCell ref="C39:O39"/>
    <mergeCell ref="C45:O45"/>
    <mergeCell ref="C46:J46"/>
    <mergeCell ref="C47:J47"/>
    <mergeCell ref="C48:J48"/>
    <mergeCell ref="A50:P50"/>
    <mergeCell ref="C97:G97"/>
    <mergeCell ref="C98:G98"/>
    <mergeCell ref="J35:K35"/>
    <mergeCell ref="A1:O1"/>
    <mergeCell ref="A2:O2"/>
    <mergeCell ref="A3:O3"/>
    <mergeCell ref="C7:O7"/>
    <mergeCell ref="C9:O9"/>
  </mergeCells>
  <pageMargins left="0.25" right="0.25" top="0.75" bottom="0.75" header="0.3" footer="0.3"/>
  <pageSetup scale="82"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sheetPr>
  <dimension ref="A1:K97"/>
  <sheetViews>
    <sheetView topLeftCell="A6" zoomScale="90" zoomScaleNormal="90" workbookViewId="0">
      <selection activeCell="H24" sqref="H24"/>
    </sheetView>
  </sheetViews>
  <sheetFormatPr defaultColWidth="9.140625" defaultRowHeight="15" x14ac:dyDescent="0.25"/>
  <cols>
    <col min="1" max="1" width="63.28515625" style="393" bestFit="1" customWidth="1"/>
    <col min="2" max="2" width="21.7109375" style="393" customWidth="1"/>
    <col min="3" max="7" width="7.7109375" style="393" customWidth="1"/>
    <col min="8" max="16384" width="9.140625" style="393"/>
  </cols>
  <sheetData>
    <row r="1" spans="1:11" ht="18" x14ac:dyDescent="0.25">
      <c r="A1" s="1244" t="s">
        <v>1057</v>
      </c>
      <c r="B1" s="1244"/>
      <c r="C1" s="1244"/>
      <c r="D1" s="1244"/>
      <c r="E1" s="1244"/>
      <c r="F1" s="1244"/>
      <c r="G1" s="1244"/>
      <c r="H1" s="392"/>
      <c r="I1" s="392"/>
      <c r="J1" s="392"/>
      <c r="K1" s="392"/>
    </row>
    <row r="2" spans="1:11" ht="15.75" x14ac:dyDescent="0.25">
      <c r="A2" s="1245" t="str">
        <f>'COVER PAGE'!A30</f>
        <v>FISCAL YEAR ENDING JUNE 30, 2025</v>
      </c>
      <c r="B2" s="1245"/>
      <c r="C2" s="1245"/>
      <c r="D2" s="1245"/>
      <c r="E2" s="1245"/>
      <c r="F2" s="1245"/>
      <c r="G2" s="1245"/>
      <c r="H2" s="394"/>
      <c r="I2" s="394"/>
      <c r="J2" s="394"/>
      <c r="K2" s="394"/>
    </row>
    <row r="4" spans="1:11" ht="17.100000000000001" customHeight="1" x14ac:dyDescent="0.25">
      <c r="A4" s="395"/>
      <c r="B4" s="1246" t="s">
        <v>1059</v>
      </c>
      <c r="C4" s="1247"/>
      <c r="D4" s="1247"/>
      <c r="E4" s="1247"/>
      <c r="F4" s="1247"/>
      <c r="G4" s="1247"/>
    </row>
    <row r="5" spans="1:11" ht="17.100000000000001" customHeight="1" x14ac:dyDescent="0.25">
      <c r="A5" s="497" t="e">
        <f>'COVER PAGE'!E7</f>
        <v>#N/A</v>
      </c>
      <c r="B5" s="1246" t="s">
        <v>1060</v>
      </c>
      <c r="C5" s="1247"/>
      <c r="D5" s="1247"/>
      <c r="E5" s="1247"/>
      <c r="F5" s="1247"/>
      <c r="G5" s="1247"/>
    </row>
    <row r="6" spans="1:11" ht="17.100000000000001" customHeight="1" x14ac:dyDescent="0.25">
      <c r="A6" s="396" t="str">
        <f>'COVER PAGE'!A9</f>
        <v>LOCAL GOVERNMENT NAME:</v>
      </c>
      <c r="B6" s="1246" t="s">
        <v>1061</v>
      </c>
      <c r="C6" s="1247"/>
      <c r="D6" s="1247"/>
      <c r="E6" s="1247"/>
      <c r="F6" s="1247"/>
      <c r="G6" s="1247"/>
    </row>
    <row r="7" spans="1:11" ht="17.100000000000001" customHeight="1" x14ac:dyDescent="0.25">
      <c r="A7" s="396" t="str">
        <f>'COVER PAGE'!A10:K10</f>
        <v>ADDRESS</v>
      </c>
      <c r="B7" s="1248"/>
      <c r="C7" s="1249"/>
      <c r="D7" s="1249"/>
      <c r="E7" s="1249"/>
      <c r="F7" s="1249"/>
      <c r="G7" s="1249"/>
    </row>
    <row r="8" spans="1:11" ht="17.100000000000001" customHeight="1" x14ac:dyDescent="0.25">
      <c r="A8" s="396" t="str">
        <f>'COVER PAGE'!A11:K11</f>
        <v>CITY, STATE ZIP</v>
      </c>
      <c r="B8" s="1253"/>
      <c r="C8" s="1254"/>
      <c r="D8" s="1254"/>
      <c r="E8" s="1254"/>
      <c r="F8" s="1254"/>
      <c r="G8" s="1254"/>
    </row>
    <row r="9" spans="1:11" ht="17.100000000000001" customHeight="1" x14ac:dyDescent="0.25">
      <c r="A9" s="397"/>
      <c r="B9" s="1253"/>
      <c r="C9" s="1254"/>
      <c r="D9" s="1254"/>
      <c r="E9" s="1254"/>
      <c r="F9" s="1254"/>
      <c r="G9" s="1254"/>
    </row>
    <row r="10" spans="1:11" ht="17.100000000000001" customHeight="1" x14ac:dyDescent="0.25">
      <c r="A10" s="398"/>
      <c r="B10" s="399"/>
      <c r="C10" s="399"/>
      <c r="D10" s="399"/>
      <c r="E10" s="399"/>
      <c r="F10" s="399"/>
      <c r="G10" s="399"/>
    </row>
    <row r="11" spans="1:11" ht="6.75" customHeight="1" x14ac:dyDescent="0.25">
      <c r="A11" s="626"/>
    </row>
    <row r="12" spans="1:11" x14ac:dyDescent="0.25">
      <c r="A12" s="627" t="s">
        <v>1619</v>
      </c>
    </row>
    <row r="13" spans="1:11" ht="7.5" customHeight="1" x14ac:dyDescent="0.25">
      <c r="A13" s="400"/>
    </row>
    <row r="14" spans="1:11" ht="15.75" x14ac:dyDescent="0.25">
      <c r="B14" s="401" t="s">
        <v>1058</v>
      </c>
      <c r="C14" s="402"/>
      <c r="D14" s="402"/>
      <c r="E14" s="402"/>
      <c r="F14" s="402"/>
      <c r="G14" s="402"/>
    </row>
    <row r="15" spans="1:11" ht="15.75" x14ac:dyDescent="0.25">
      <c r="B15" s="401" t="s">
        <v>1845</v>
      </c>
      <c r="C15" s="402"/>
      <c r="D15" s="402"/>
      <c r="E15" s="402"/>
      <c r="F15" s="402"/>
      <c r="G15" s="402"/>
    </row>
    <row r="16" spans="1:11" ht="15.75" x14ac:dyDescent="0.25">
      <c r="B16" s="401" t="s">
        <v>1475</v>
      </c>
      <c r="C16" s="402"/>
      <c r="D16" s="402"/>
      <c r="E16" s="402"/>
      <c r="F16" s="402"/>
      <c r="G16" s="402"/>
    </row>
    <row r="17" spans="1:7" ht="15.75" x14ac:dyDescent="0.25">
      <c r="B17" s="401" t="s">
        <v>1062</v>
      </c>
      <c r="C17" s="402"/>
      <c r="D17" s="402"/>
      <c r="E17" s="402"/>
      <c r="F17" s="402"/>
      <c r="G17" s="402"/>
    </row>
    <row r="18" spans="1:7" ht="15.75" x14ac:dyDescent="0.25">
      <c r="B18" s="401" t="s">
        <v>1063</v>
      </c>
      <c r="C18" s="402"/>
      <c r="D18" s="402"/>
      <c r="E18" s="402"/>
      <c r="F18" s="402"/>
      <c r="G18" s="402"/>
    </row>
    <row r="19" spans="1:7" ht="10.5" customHeight="1" thickBot="1" x14ac:dyDescent="0.3">
      <c r="B19" s="401"/>
      <c r="C19" s="402"/>
      <c r="D19" s="402"/>
      <c r="E19" s="402"/>
      <c r="F19" s="402"/>
      <c r="G19" s="402"/>
    </row>
    <row r="20" spans="1:7" ht="64.5" customHeight="1" thickBot="1" x14ac:dyDescent="0.3">
      <c r="A20" s="1257" t="s">
        <v>3184</v>
      </c>
      <c r="B20" s="1258"/>
      <c r="C20" s="1258"/>
      <c r="D20" s="1258"/>
      <c r="E20" s="1258"/>
      <c r="F20" s="1258"/>
      <c r="G20" s="1259"/>
    </row>
    <row r="21" spans="1:7" ht="10.5" customHeight="1" x14ac:dyDescent="0.25">
      <c r="B21" s="401"/>
      <c r="C21" s="402"/>
      <c r="D21" s="402"/>
      <c r="E21" s="402"/>
      <c r="F21" s="402"/>
      <c r="G21" s="402"/>
    </row>
    <row r="22" spans="1:7" ht="10.5" customHeight="1" thickBot="1" x14ac:dyDescent="0.3"/>
    <row r="23" spans="1:7" ht="63.75" customHeight="1" thickBot="1" x14ac:dyDescent="0.3">
      <c r="A23" s="1250" t="s">
        <v>1830</v>
      </c>
      <c r="B23" s="1251"/>
      <c r="C23" s="1251"/>
      <c r="D23" s="1251"/>
      <c r="E23" s="1251"/>
      <c r="F23" s="1251"/>
      <c r="G23" s="1252"/>
    </row>
    <row r="24" spans="1:7" ht="12.75" customHeight="1" x14ac:dyDescent="0.25">
      <c r="A24" s="1316"/>
      <c r="B24" s="1316"/>
      <c r="C24" s="1316"/>
      <c r="D24" s="1316"/>
      <c r="E24" s="1316"/>
      <c r="F24" s="1316"/>
      <c r="G24" s="1316"/>
    </row>
    <row r="25" spans="1:7" x14ac:dyDescent="0.25">
      <c r="A25" s="403"/>
      <c r="B25" s="404"/>
      <c r="C25" s="404"/>
      <c r="D25" s="404"/>
      <c r="E25" s="404"/>
      <c r="F25" s="404"/>
      <c r="G25" s="404"/>
    </row>
    <row r="26" spans="1:7" x14ac:dyDescent="0.25">
      <c r="A26" s="1255" t="s">
        <v>3185</v>
      </c>
      <c r="B26" s="1255"/>
      <c r="C26" s="1255"/>
      <c r="D26" s="1255"/>
      <c r="E26" s="1255"/>
      <c r="F26" s="1255"/>
      <c r="G26" s="1255"/>
    </row>
    <row r="27" spans="1:7" x14ac:dyDescent="0.25">
      <c r="A27" s="1255"/>
      <c r="B27" s="1255"/>
      <c r="C27" s="1255"/>
      <c r="D27" s="1255"/>
      <c r="E27" s="1255"/>
      <c r="F27" s="1255"/>
      <c r="G27" s="1255"/>
    </row>
    <row r="28" spans="1:7" x14ac:dyDescent="0.25">
      <c r="A28" s="403"/>
      <c r="B28" s="404"/>
      <c r="C28" s="404"/>
      <c r="D28" s="404"/>
      <c r="E28" s="404"/>
      <c r="F28" s="404"/>
      <c r="G28" s="404"/>
    </row>
    <row r="29" spans="1:7" x14ac:dyDescent="0.25">
      <c r="A29" s="403"/>
      <c r="B29" s="404"/>
      <c r="C29" s="404"/>
      <c r="D29" s="404"/>
      <c r="E29" s="404"/>
      <c r="F29" s="404"/>
      <c r="G29" s="404"/>
    </row>
    <row r="30" spans="1:7" x14ac:dyDescent="0.25">
      <c r="A30" s="1256" t="s">
        <v>1068</v>
      </c>
      <c r="B30" s="1256"/>
      <c r="C30" s="1256"/>
      <c r="D30" s="1256"/>
      <c r="E30" s="1256"/>
      <c r="F30" s="1256"/>
      <c r="G30" s="1256"/>
    </row>
    <row r="31" spans="1:7" x14ac:dyDescent="0.25">
      <c r="A31" s="1243" t="s">
        <v>1318</v>
      </c>
      <c r="B31" s="1243"/>
      <c r="C31" s="1243"/>
      <c r="D31" s="1243"/>
      <c r="E31" s="1243"/>
      <c r="F31" s="1243"/>
      <c r="G31" s="1243"/>
    </row>
    <row r="32" spans="1:7" x14ac:dyDescent="0.25">
      <c r="A32" s="1243"/>
      <c r="B32" s="1243"/>
      <c r="C32" s="1243"/>
      <c r="D32" s="1243"/>
      <c r="E32" s="1243"/>
      <c r="F32" s="1243"/>
      <c r="G32" s="1243"/>
    </row>
    <row r="33" spans="1:11" x14ac:dyDescent="0.25">
      <c r="A33" s="405"/>
      <c r="B33" s="405"/>
      <c r="C33" s="405"/>
      <c r="D33" s="405"/>
      <c r="E33" s="405"/>
      <c r="F33" s="405"/>
      <c r="G33" s="405"/>
    </row>
    <row r="34" spans="1:11" x14ac:dyDescent="0.25">
      <c r="A34" s="406" t="s">
        <v>1499</v>
      </c>
      <c r="B34" s="1260" t="s">
        <v>1499</v>
      </c>
      <c r="C34" s="1260"/>
      <c r="D34" s="1260" t="s">
        <v>1070</v>
      </c>
      <c r="E34" s="1260"/>
      <c r="F34" s="1260"/>
      <c r="G34" s="1261"/>
    </row>
    <row r="35" spans="1:11" x14ac:dyDescent="0.25">
      <c r="A35" s="407" t="s">
        <v>2123</v>
      </c>
      <c r="B35" s="1262" t="s">
        <v>1510</v>
      </c>
      <c r="C35" s="1262"/>
      <c r="D35" s="1262" t="s">
        <v>1069</v>
      </c>
      <c r="E35" s="1262"/>
      <c r="F35" s="1262"/>
      <c r="G35" s="1263"/>
    </row>
    <row r="36" spans="1:11" x14ac:dyDescent="0.25">
      <c r="A36" s="408">
        <v>0</v>
      </c>
      <c r="B36" s="1264">
        <v>1000000</v>
      </c>
      <c r="C36" s="1264"/>
      <c r="D36" s="1265">
        <v>0</v>
      </c>
      <c r="E36" s="1265"/>
      <c r="F36" s="1265"/>
      <c r="G36" s="1266"/>
    </row>
    <row r="37" spans="1:11" x14ac:dyDescent="0.25">
      <c r="A37" s="409">
        <v>1000000</v>
      </c>
      <c r="B37" s="1267">
        <v>1500000</v>
      </c>
      <c r="C37" s="1268"/>
      <c r="D37" s="1269">
        <v>800</v>
      </c>
      <c r="E37" s="1269"/>
      <c r="F37" s="1269"/>
      <c r="G37" s="1270"/>
    </row>
    <row r="38" spans="1:11" x14ac:dyDescent="0.25">
      <c r="A38" s="410">
        <v>1500000</v>
      </c>
      <c r="B38" s="1271">
        <v>2500000</v>
      </c>
      <c r="C38" s="1271">
        <v>1500000</v>
      </c>
      <c r="D38" s="1272">
        <v>950</v>
      </c>
      <c r="E38" s="1272"/>
      <c r="F38" s="1272"/>
      <c r="G38" s="1273"/>
    </row>
    <row r="39" spans="1:11" x14ac:dyDescent="0.25">
      <c r="A39" s="409">
        <v>2500000</v>
      </c>
      <c r="B39" s="1268">
        <v>5000000</v>
      </c>
      <c r="C39" s="1268">
        <v>2500000</v>
      </c>
      <c r="D39" s="1269">
        <v>1300</v>
      </c>
      <c r="E39" s="1269"/>
      <c r="F39" s="1269"/>
      <c r="G39" s="1270"/>
    </row>
    <row r="40" spans="1:11" x14ac:dyDescent="0.25">
      <c r="A40" s="411">
        <v>5000000</v>
      </c>
      <c r="B40" s="1271">
        <v>10000000</v>
      </c>
      <c r="C40" s="1271">
        <v>5000000</v>
      </c>
      <c r="D40" s="1272">
        <v>1700</v>
      </c>
      <c r="E40" s="1272"/>
      <c r="F40" s="1272"/>
      <c r="G40" s="1273"/>
    </row>
    <row r="41" spans="1:11" x14ac:dyDescent="0.25">
      <c r="A41" s="409">
        <v>10000000</v>
      </c>
      <c r="B41" s="1268">
        <v>50000000</v>
      </c>
      <c r="C41" s="1268">
        <v>10000000</v>
      </c>
      <c r="D41" s="1269">
        <v>2500</v>
      </c>
      <c r="E41" s="1269"/>
      <c r="F41" s="1269"/>
      <c r="G41" s="1270"/>
    </row>
    <row r="42" spans="1:11" x14ac:dyDescent="0.25">
      <c r="A42" s="1152">
        <v>50000000</v>
      </c>
      <c r="B42" s="1274"/>
      <c r="C42" s="1274"/>
      <c r="D42" s="1275">
        <v>3000</v>
      </c>
      <c r="E42" s="1275"/>
      <c r="F42" s="1275"/>
      <c r="G42" s="1276"/>
    </row>
    <row r="43" spans="1:11" x14ac:dyDescent="0.25">
      <c r="A43" s="412"/>
      <c r="B43" s="412"/>
      <c r="C43" s="412"/>
      <c r="D43" s="412"/>
      <c r="E43" s="412"/>
      <c r="F43" s="412"/>
      <c r="G43" s="412"/>
    </row>
    <row r="44" spans="1:11" ht="6.75" customHeight="1" x14ac:dyDescent="0.25">
      <c r="A44" s="412"/>
      <c r="B44" s="412"/>
      <c r="C44" s="412"/>
      <c r="D44" s="412"/>
      <c r="E44" s="412"/>
      <c r="F44" s="412"/>
      <c r="G44" s="412"/>
    </row>
    <row r="45" spans="1:11" ht="15.75" thickBot="1" x14ac:dyDescent="0.3">
      <c r="A45" s="1277" t="s">
        <v>1260</v>
      </c>
      <c r="B45" s="1277"/>
      <c r="C45" s="1277"/>
      <c r="D45" s="1277"/>
      <c r="E45" s="1277"/>
      <c r="F45" s="1277"/>
      <c r="G45" s="1277"/>
      <c r="H45" s="413"/>
      <c r="I45" s="413"/>
      <c r="J45" s="413"/>
      <c r="K45" s="413"/>
    </row>
    <row r="46" spans="1:11" x14ac:dyDescent="0.25">
      <c r="A46" s="1278" t="s">
        <v>1319</v>
      </c>
      <c r="B46" s="1280" t="s">
        <v>1064</v>
      </c>
      <c r="C46" s="1281"/>
      <c r="D46" s="414"/>
      <c r="E46" s="414"/>
      <c r="F46" s="414"/>
      <c r="G46" s="415"/>
    </row>
    <row r="47" spans="1:11" x14ac:dyDescent="0.25">
      <c r="A47" s="1279"/>
      <c r="B47" s="416"/>
      <c r="C47" s="413"/>
      <c r="D47" s="413"/>
      <c r="E47" s="413"/>
      <c r="F47" s="413"/>
      <c r="G47" s="417"/>
    </row>
    <row r="48" spans="1:11" ht="5.25" customHeight="1" x14ac:dyDescent="0.25">
      <c r="A48" s="1279"/>
      <c r="B48" s="416"/>
      <c r="C48" s="413"/>
      <c r="D48" s="413"/>
      <c r="E48" s="413"/>
      <c r="F48" s="413"/>
      <c r="G48" s="417"/>
    </row>
    <row r="49" spans="1:11" ht="15.75" thickBot="1" x14ac:dyDescent="0.3">
      <c r="A49" s="1279"/>
      <c r="B49" s="1282" t="s">
        <v>237</v>
      </c>
      <c r="C49" s="1283"/>
      <c r="D49" s="418" t="s">
        <v>1066</v>
      </c>
      <c r="E49" s="1284"/>
      <c r="F49" s="1284"/>
      <c r="G49" s="1285"/>
    </row>
    <row r="50" spans="1:11" x14ac:dyDescent="0.25">
      <c r="A50" s="1292" t="s">
        <v>1320</v>
      </c>
      <c r="B50" s="416"/>
      <c r="C50" s="413"/>
      <c r="D50" s="413"/>
      <c r="E50" s="413"/>
      <c r="F50" s="413"/>
      <c r="G50" s="417"/>
    </row>
    <row r="51" spans="1:11" ht="7.5" customHeight="1" x14ac:dyDescent="0.25">
      <c r="A51" s="1293"/>
      <c r="B51" s="416"/>
      <c r="C51" s="413"/>
      <c r="D51" s="413"/>
      <c r="E51" s="413"/>
      <c r="F51" s="413"/>
      <c r="G51" s="417"/>
    </row>
    <row r="52" spans="1:11" x14ac:dyDescent="0.25">
      <c r="A52" s="1293"/>
      <c r="B52" s="1282" t="s">
        <v>1065</v>
      </c>
      <c r="C52" s="1283"/>
      <c r="D52" s="1283"/>
      <c r="E52" s="1283"/>
      <c r="F52" s="1283"/>
      <c r="G52" s="1294"/>
    </row>
    <row r="53" spans="1:11" ht="15.75" thickBot="1" x14ac:dyDescent="0.3">
      <c r="A53" s="419"/>
      <c r="B53" s="420"/>
      <c r="C53" s="421"/>
      <c r="D53" s="421"/>
      <c r="E53" s="421"/>
      <c r="F53" s="421"/>
      <c r="G53" s="422"/>
    </row>
    <row r="54" spans="1:11" ht="10.5" customHeight="1" x14ac:dyDescent="0.25"/>
    <row r="55" spans="1:11" x14ac:dyDescent="0.25">
      <c r="A55" s="423" t="s">
        <v>3187</v>
      </c>
    </row>
    <row r="56" spans="1:11" ht="18" customHeight="1" x14ac:dyDescent="0.25">
      <c r="A56" s="1295" t="s">
        <v>1067</v>
      </c>
      <c r="B56" s="1295"/>
      <c r="C56" s="1295"/>
      <c r="D56" s="1295"/>
      <c r="E56" s="1295"/>
      <c r="F56" s="1295"/>
      <c r="G56" s="1295"/>
      <c r="H56" s="423"/>
      <c r="I56" s="423"/>
      <c r="J56" s="423"/>
      <c r="K56" s="423"/>
    </row>
    <row r="57" spans="1:11" ht="3.75" customHeight="1" x14ac:dyDescent="0.25">
      <c r="A57" s="628"/>
      <c r="B57" s="628"/>
      <c r="C57" s="628"/>
      <c r="D57" s="628"/>
      <c r="E57" s="628"/>
      <c r="F57" s="628"/>
      <c r="G57" s="628"/>
      <c r="H57" s="423"/>
      <c r="I57" s="423"/>
      <c r="J57" s="423"/>
      <c r="K57" s="423"/>
    </row>
    <row r="58" spans="1:11" ht="16.5" customHeight="1" x14ac:dyDescent="0.35">
      <c r="A58" s="1296" t="s">
        <v>1321</v>
      </c>
      <c r="B58" s="1296"/>
      <c r="C58" s="1296"/>
      <c r="D58" s="1296"/>
      <c r="E58" s="1296"/>
      <c r="F58" s="1296"/>
      <c r="G58" s="1296"/>
    </row>
    <row r="59" spans="1:11" x14ac:dyDescent="0.25">
      <c r="A59" s="1297" t="s">
        <v>1618</v>
      </c>
      <c r="B59" s="1298"/>
      <c r="C59" s="1298"/>
      <c r="D59" s="1298"/>
      <c r="E59" s="1298"/>
      <c r="F59" s="1298"/>
      <c r="G59" s="1298"/>
    </row>
    <row r="60" spans="1:11" ht="16.5" customHeight="1" thickBot="1" x14ac:dyDescent="0.3">
      <c r="A60" s="1299"/>
      <c r="B60" s="1299"/>
      <c r="C60" s="1299"/>
      <c r="D60" s="1299"/>
      <c r="E60" s="1299"/>
      <c r="F60" s="1299"/>
      <c r="G60" s="1299"/>
    </row>
    <row r="61" spans="1:11" ht="138" customHeight="1" thickBot="1" x14ac:dyDescent="0.3">
      <c r="A61" s="1300" t="s">
        <v>3186</v>
      </c>
      <c r="B61" s="1301"/>
      <c r="C61" s="1301"/>
      <c r="D61" s="1301"/>
      <c r="E61" s="1301"/>
      <c r="F61" s="1301"/>
      <c r="G61" s="1302"/>
    </row>
    <row r="62" spans="1:11" ht="9" customHeight="1" x14ac:dyDescent="0.25">
      <c r="A62" s="424"/>
    </row>
    <row r="63" spans="1:11" ht="18.75" x14ac:dyDescent="0.25">
      <c r="A63" s="1317" t="s">
        <v>1322</v>
      </c>
      <c r="B63" s="1317"/>
      <c r="C63" s="1317"/>
      <c r="D63" s="1317"/>
      <c r="E63" s="1317"/>
      <c r="F63" s="1317"/>
      <c r="G63" s="1317"/>
    </row>
    <row r="64" spans="1:11" ht="18.75" customHeight="1" x14ac:dyDescent="0.25">
      <c r="A64" s="425" t="s">
        <v>1323</v>
      </c>
      <c r="B64" s="426">
        <f>'GOVERMENTAL FUNDS-OPERATING(16)'!M19</f>
        <v>0</v>
      </c>
    </row>
    <row r="65" spans="1:7" ht="18.75" customHeight="1" x14ac:dyDescent="0.25">
      <c r="A65" s="427" t="s">
        <v>1324</v>
      </c>
      <c r="B65" s="426">
        <f>'GOVERMENTAL FUNDS-OPERATING(16)'!M45</f>
        <v>0</v>
      </c>
    </row>
    <row r="66" spans="1:7" ht="18.75" customHeight="1" x14ac:dyDescent="0.25">
      <c r="A66" s="427" t="s">
        <v>1325</v>
      </c>
      <c r="B66" s="426">
        <f>'GOVERMENTAL FUNDS-OPERATING(16)'!M48+'GOVERMENTAL FUNDS-OPERATING(16)'!M49</f>
        <v>0</v>
      </c>
    </row>
    <row r="67" spans="1:7" ht="18.75" x14ac:dyDescent="0.3">
      <c r="A67" s="1318" t="s">
        <v>1617</v>
      </c>
      <c r="B67" s="1318"/>
      <c r="C67" s="1318"/>
      <c r="D67" s="1318"/>
      <c r="E67" s="1318"/>
      <c r="F67" s="1318"/>
      <c r="G67" s="1318"/>
    </row>
    <row r="68" spans="1:7" ht="16.5" thickBot="1" x14ac:dyDescent="0.3">
      <c r="A68" s="1319" t="s">
        <v>1326</v>
      </c>
      <c r="B68" s="1319"/>
      <c r="C68" s="1319"/>
      <c r="D68" s="1319"/>
      <c r="E68" s="1319"/>
      <c r="F68" s="1319"/>
      <c r="G68" s="1319"/>
    </row>
    <row r="69" spans="1:7" ht="18.75" customHeight="1" thickBot="1" x14ac:dyDescent="0.3">
      <c r="A69" s="425" t="s">
        <v>606</v>
      </c>
      <c r="B69" s="428">
        <f>'CHANGE NET POSITION-PROP.(19)'!I16</f>
        <v>0</v>
      </c>
      <c r="C69" s="1325" t="s">
        <v>1327</v>
      </c>
      <c r="D69" s="1326"/>
      <c r="E69" s="1326"/>
      <c r="F69" s="1326"/>
      <c r="G69" s="1327"/>
    </row>
    <row r="70" spans="1:7" ht="31.5" customHeight="1" x14ac:dyDescent="0.25">
      <c r="A70" s="429" t="s">
        <v>1328</v>
      </c>
      <c r="B70" s="430"/>
      <c r="C70" s="1328" t="s">
        <v>1329</v>
      </c>
      <c r="D70" s="1329"/>
      <c r="E70" s="1329"/>
      <c r="F70" s="1286" t="str">
        <f>IF(B83&lt;750001,"0",IF(B83&lt;1000001,"$0",IF(B83&lt;1500001,"$800.00",IF(B83&lt;2500001,"$950.00", IF(B83&lt;5000001,"$1300.00", IF(B83&lt;10000001,"$1700.00", IF(B83&lt;50000001,"$2500.00", IF(B83&gt;50000000,"$3000.00"))))))))</f>
        <v>0</v>
      </c>
      <c r="G70" s="1287"/>
    </row>
    <row r="71" spans="1:7" ht="18.75" customHeight="1" x14ac:dyDescent="0.25">
      <c r="A71" s="431" t="s">
        <v>1330</v>
      </c>
      <c r="B71" s="428">
        <f>'CHANGE NET POSITION-PROP.(19)'!I30</f>
        <v>0</v>
      </c>
      <c r="C71" s="1330"/>
      <c r="D71" s="1331"/>
      <c r="E71" s="1331"/>
      <c r="F71" s="1288"/>
      <c r="G71" s="1289"/>
    </row>
    <row r="72" spans="1:7" ht="18.75" customHeight="1" x14ac:dyDescent="0.25">
      <c r="A72" s="431" t="s">
        <v>218</v>
      </c>
      <c r="B72" s="428">
        <f>'CHANGE NET POSITION-PROP.(19)'!I31</f>
        <v>0</v>
      </c>
      <c r="C72" s="1330"/>
      <c r="D72" s="1331"/>
      <c r="E72" s="1331"/>
      <c r="F72" s="1288"/>
      <c r="G72" s="1289"/>
    </row>
    <row r="73" spans="1:7" ht="18.75" customHeight="1" x14ac:dyDescent="0.25">
      <c r="A73" s="431" t="s">
        <v>1331</v>
      </c>
      <c r="B73" s="428">
        <f>'CHANGE NET POSITION-PROP.(19)'!I32</f>
        <v>0</v>
      </c>
      <c r="C73" s="1330"/>
      <c r="D73" s="1331"/>
      <c r="E73" s="1331"/>
      <c r="F73" s="1288"/>
      <c r="G73" s="1289"/>
    </row>
    <row r="74" spans="1:7" ht="18.75" customHeight="1" x14ac:dyDescent="0.25">
      <c r="A74" s="431" t="s">
        <v>1332</v>
      </c>
      <c r="B74" s="428">
        <f>'CHANGE NET POSITION-PROP.(19)'!I33</f>
        <v>0</v>
      </c>
      <c r="C74" s="1330"/>
      <c r="D74" s="1331"/>
      <c r="E74" s="1331"/>
      <c r="F74" s="1288"/>
      <c r="G74" s="1289"/>
    </row>
    <row r="75" spans="1:7" ht="18.75" customHeight="1" x14ac:dyDescent="0.25">
      <c r="A75" s="431" t="s">
        <v>1333</v>
      </c>
      <c r="B75" s="494"/>
      <c r="C75" s="1330"/>
      <c r="D75" s="1331"/>
      <c r="E75" s="1331"/>
      <c r="F75" s="1288"/>
      <c r="G75" s="1289"/>
    </row>
    <row r="76" spans="1:7" ht="18.75" customHeight="1" x14ac:dyDescent="0.25">
      <c r="A76" s="425" t="s">
        <v>1334</v>
      </c>
      <c r="B76" s="428">
        <f>'CHANGE NET POSITION-PROP.(19)'!I43</f>
        <v>0</v>
      </c>
      <c r="C76" s="1330"/>
      <c r="D76" s="1331"/>
      <c r="E76" s="1331"/>
      <c r="F76" s="1288"/>
      <c r="G76" s="1289"/>
    </row>
    <row r="77" spans="1:7" ht="18.75" customHeight="1" thickBot="1" x14ac:dyDescent="0.3">
      <c r="A77" s="425" t="s">
        <v>1325</v>
      </c>
      <c r="B77" s="428">
        <f>'CHANGE NET POSITION-PROP.(19)'!I37+'CHANGE NET POSITION-PROP.(19)'!I38</f>
        <v>0</v>
      </c>
      <c r="C77" s="1332"/>
      <c r="D77" s="1333"/>
      <c r="E77" s="1333"/>
      <c r="F77" s="1290"/>
      <c r="G77" s="1291"/>
    </row>
    <row r="78" spans="1:7" ht="18.75" customHeight="1" x14ac:dyDescent="0.25">
      <c r="A78" s="1317" t="s">
        <v>1335</v>
      </c>
      <c r="B78" s="1317"/>
      <c r="C78" s="1317"/>
      <c r="D78" s="1317"/>
      <c r="E78" s="1317"/>
      <c r="F78" s="1317"/>
      <c r="G78" s="1317"/>
    </row>
    <row r="79" spans="1:7" ht="18.75" customHeight="1" x14ac:dyDescent="0.25">
      <c r="A79" s="432" t="s">
        <v>1336</v>
      </c>
      <c r="B79" s="426">
        <f>'ST. OF CASH FLOWS-PROP.(20)'!H30</f>
        <v>0</v>
      </c>
    </row>
    <row r="80" spans="1:7" ht="18.75" x14ac:dyDescent="0.3">
      <c r="A80" s="1318" t="s">
        <v>1337</v>
      </c>
      <c r="B80" s="1318"/>
      <c r="C80" s="1318"/>
      <c r="D80" s="1318"/>
      <c r="E80" s="1318"/>
      <c r="F80" s="1318"/>
      <c r="G80" s="1318"/>
    </row>
    <row r="81" spans="1:11" ht="15.75" x14ac:dyDescent="0.25">
      <c r="A81" s="1319" t="s">
        <v>1338</v>
      </c>
      <c r="B81" s="1319"/>
      <c r="C81" s="1319"/>
      <c r="D81" s="1319"/>
      <c r="E81" s="1319"/>
      <c r="F81" s="1319"/>
      <c r="G81" s="1319"/>
    </row>
    <row r="82" spans="1:11" ht="18.75" customHeight="1" x14ac:dyDescent="0.3">
      <c r="A82" s="425" t="s">
        <v>1339</v>
      </c>
      <c r="B82" s="426">
        <f>'CHANGE NET POSITION-FIDUC(22)'!D20+'CHANGE NET POSITION-FIDUC(22)'!F20</f>
        <v>0</v>
      </c>
      <c r="J82" s="438"/>
    </row>
    <row r="83" spans="1:11" ht="18.75" customHeight="1" thickBot="1" x14ac:dyDescent="0.35">
      <c r="A83" s="440" t="s">
        <v>1340</v>
      </c>
      <c r="B83" s="518">
        <f>B64+B65+B66+B69+B71+B72+B73+B74+B75+B76+B77+B79+B82</f>
        <v>0</v>
      </c>
    </row>
    <row r="84" spans="1:11" ht="125.25" customHeight="1" thickTop="1" x14ac:dyDescent="0.25">
      <c r="A84" s="434"/>
      <c r="B84" s="1320" t="s">
        <v>3188</v>
      </c>
      <c r="C84" s="1321"/>
      <c r="D84" s="1321"/>
      <c r="E84" s="1321"/>
      <c r="F84" s="1321"/>
      <c r="G84" s="1321"/>
    </row>
    <row r="85" spans="1:11" ht="19.5" thickBot="1" x14ac:dyDescent="0.35">
      <c r="A85" s="1318" t="s">
        <v>1842</v>
      </c>
      <c r="B85" s="1318"/>
      <c r="C85" s="1318"/>
      <c r="D85" s="1318"/>
      <c r="E85" s="1318"/>
      <c r="F85" s="1318"/>
      <c r="G85" s="1318"/>
    </row>
    <row r="86" spans="1:11" ht="32.25" customHeight="1" thickBot="1" x14ac:dyDescent="0.35">
      <c r="A86" s="435" t="s">
        <v>1840</v>
      </c>
      <c r="B86" s="428"/>
      <c r="C86" s="1322" t="s">
        <v>1341</v>
      </c>
      <c r="D86" s="1323"/>
      <c r="E86" s="1323"/>
      <c r="F86" s="1323"/>
      <c r="G86" s="1324"/>
    </row>
    <row r="87" spans="1:11" ht="47.25" customHeight="1" x14ac:dyDescent="0.25">
      <c r="A87" s="436" t="s">
        <v>1833</v>
      </c>
      <c r="B87" s="428">
        <f>'GOVERMENTAL FUNDS-OPERATING(16)'!M41+'GOVERMENTAL FUNDS-OPERATING(16)'!M42+'GOVERMENTAL FUNDS-OPERATING(16)'!M43+'GOVERMENTAL FUNDS-OPERATING(16)'!M44</f>
        <v>0</v>
      </c>
      <c r="C87" s="1303" t="s">
        <v>1342</v>
      </c>
      <c r="D87" s="1304"/>
      <c r="E87" s="1304"/>
      <c r="F87" s="1309" t="str">
        <f>IF(B94&gt;1000000,"YES","NO")</f>
        <v>NO</v>
      </c>
      <c r="G87" s="1310"/>
    </row>
    <row r="88" spans="1:11" ht="33.75" customHeight="1" x14ac:dyDescent="0.25">
      <c r="A88" s="436" t="s">
        <v>1834</v>
      </c>
      <c r="B88" s="428">
        <f>'ST. OF CASH FLOWS-PROP.(20)'!H24</f>
        <v>0</v>
      </c>
      <c r="C88" s="1305"/>
      <c r="D88" s="1306"/>
      <c r="E88" s="1306"/>
      <c r="F88" s="1311"/>
      <c r="G88" s="1312"/>
      <c r="K88" s="434"/>
    </row>
    <row r="89" spans="1:11" ht="48.75" customHeight="1" x14ac:dyDescent="0.25">
      <c r="A89" s="669" t="s">
        <v>1841</v>
      </c>
      <c r="B89" s="635"/>
      <c r="C89" s="1305"/>
      <c r="D89" s="1306"/>
      <c r="E89" s="1306"/>
      <c r="F89" s="1311"/>
      <c r="G89" s="1312"/>
    </row>
    <row r="90" spans="1:11" ht="18.75" customHeight="1" x14ac:dyDescent="0.25">
      <c r="A90" s="630" t="s">
        <v>1831</v>
      </c>
      <c r="B90" s="428">
        <f>B87+B88+B89</f>
        <v>0</v>
      </c>
      <c r="C90" s="1305"/>
      <c r="D90" s="1306"/>
      <c r="E90" s="1306"/>
      <c r="F90" s="1311"/>
      <c r="G90" s="1312"/>
    </row>
    <row r="91" spans="1:11" ht="33" customHeight="1" x14ac:dyDescent="0.25">
      <c r="A91" s="632" t="s">
        <v>1843</v>
      </c>
      <c r="B91" s="633"/>
      <c r="C91" s="1305"/>
      <c r="D91" s="1306"/>
      <c r="E91" s="1306"/>
      <c r="F91" s="1311"/>
      <c r="G91" s="1312"/>
    </row>
    <row r="92" spans="1:11" ht="18.75" customHeight="1" x14ac:dyDescent="0.25">
      <c r="A92" s="433" t="s">
        <v>1832</v>
      </c>
      <c r="B92" s="631">
        <f>B90+B91</f>
        <v>0</v>
      </c>
      <c r="C92" s="1305"/>
      <c r="D92" s="1306"/>
      <c r="E92" s="1306"/>
      <c r="F92" s="1311"/>
      <c r="G92" s="1312"/>
    </row>
    <row r="93" spans="1:11" ht="10.5" customHeight="1" x14ac:dyDescent="0.25">
      <c r="A93" s="437"/>
      <c r="B93" s="629"/>
      <c r="C93" s="1305"/>
      <c r="D93" s="1306"/>
      <c r="E93" s="1306"/>
      <c r="F93" s="1311"/>
      <c r="G93" s="1312"/>
    </row>
    <row r="94" spans="1:11" ht="18.75" customHeight="1" thickBot="1" x14ac:dyDescent="0.35">
      <c r="A94" s="439" t="s">
        <v>1835</v>
      </c>
      <c r="B94" s="634">
        <f>B83+B92</f>
        <v>0</v>
      </c>
      <c r="C94" s="1307"/>
      <c r="D94" s="1308"/>
      <c r="E94" s="1308"/>
      <c r="F94" s="1313"/>
      <c r="G94" s="1314"/>
    </row>
    <row r="95" spans="1:11" ht="19.5" customHeight="1" thickTop="1" x14ac:dyDescent="0.3">
      <c r="A95" s="438"/>
      <c r="B95" s="1315" t="s">
        <v>3189</v>
      </c>
      <c r="C95" s="1315"/>
      <c r="D95" s="1315"/>
      <c r="E95" s="1315"/>
      <c r="F95" s="1315"/>
      <c r="G95" s="1315"/>
    </row>
    <row r="96" spans="1:11" ht="18.75" x14ac:dyDescent="0.3">
      <c r="A96" s="438"/>
      <c r="B96" s="1315"/>
      <c r="C96" s="1315"/>
      <c r="D96" s="1315"/>
      <c r="E96" s="1315"/>
      <c r="F96" s="1315"/>
      <c r="G96" s="1315"/>
    </row>
    <row r="97" spans="1:7" x14ac:dyDescent="0.25">
      <c r="A97" s="1295" t="s">
        <v>1071</v>
      </c>
      <c r="B97" s="1295"/>
      <c r="C97" s="1295"/>
      <c r="D97" s="1295"/>
      <c r="E97" s="1295"/>
      <c r="F97" s="1295"/>
      <c r="G97" s="1295"/>
    </row>
  </sheetData>
  <sheetProtection formatCells="0" formatColumns="0"/>
  <customSheetViews>
    <customSheetView guid="{FC3B3501-CA52-40D7-B049-0E027A15B235}" topLeftCell="A46">
      <selection activeCell="A83" sqref="A83:G83"/>
      <pageMargins left="0.7" right="0.7" top="0.75" bottom="0.75" header="0.3" footer="0.3"/>
      <pageSetup scale="74" orientation="portrait" r:id="rId1"/>
    </customSheetView>
  </customSheetViews>
  <mergeCells count="59">
    <mergeCell ref="C87:E94"/>
    <mergeCell ref="F87:G94"/>
    <mergeCell ref="B95:G96"/>
    <mergeCell ref="A97:G97"/>
    <mergeCell ref="A24:G24"/>
    <mergeCell ref="A78:G78"/>
    <mergeCell ref="A80:G80"/>
    <mergeCell ref="A81:G81"/>
    <mergeCell ref="B84:G84"/>
    <mergeCell ref="A85:G85"/>
    <mergeCell ref="C86:G86"/>
    <mergeCell ref="A63:G63"/>
    <mergeCell ref="A67:G67"/>
    <mergeCell ref="A68:G68"/>
    <mergeCell ref="C69:G69"/>
    <mergeCell ref="C70:E77"/>
    <mergeCell ref="F70:G77"/>
    <mergeCell ref="A50:A52"/>
    <mergeCell ref="B52:G52"/>
    <mergeCell ref="A56:G56"/>
    <mergeCell ref="A58:G58"/>
    <mergeCell ref="A59:G60"/>
    <mergeCell ref="A61:G61"/>
    <mergeCell ref="A45:G45"/>
    <mergeCell ref="A46:A49"/>
    <mergeCell ref="B46:C46"/>
    <mergeCell ref="B49:C49"/>
    <mergeCell ref="E49:G49"/>
    <mergeCell ref="B40:C40"/>
    <mergeCell ref="D40:G40"/>
    <mergeCell ref="B41:C41"/>
    <mergeCell ref="D41:G41"/>
    <mergeCell ref="B42:C42"/>
    <mergeCell ref="D42:G42"/>
    <mergeCell ref="B37:C37"/>
    <mergeCell ref="D37:G37"/>
    <mergeCell ref="B38:C38"/>
    <mergeCell ref="D38:G38"/>
    <mergeCell ref="B39:C39"/>
    <mergeCell ref="D39:G39"/>
    <mergeCell ref="B34:C34"/>
    <mergeCell ref="D34:G34"/>
    <mergeCell ref="B35:C35"/>
    <mergeCell ref="D35:G35"/>
    <mergeCell ref="B36:C36"/>
    <mergeCell ref="D36:G36"/>
    <mergeCell ref="A31:G32"/>
    <mergeCell ref="A1:G1"/>
    <mergeCell ref="A2:G2"/>
    <mergeCell ref="B4:G4"/>
    <mergeCell ref="B5:G5"/>
    <mergeCell ref="B6:G6"/>
    <mergeCell ref="B7:G7"/>
    <mergeCell ref="A23:G23"/>
    <mergeCell ref="B8:G8"/>
    <mergeCell ref="B9:G9"/>
    <mergeCell ref="A26:G27"/>
    <mergeCell ref="A30:G30"/>
    <mergeCell ref="A20:G20"/>
  </mergeCells>
  <printOptions horizontalCentered="1" verticalCentered="1"/>
  <pageMargins left="0.25" right="0.25" top="0.5" bottom="0.5" header="0" footer="0"/>
  <pageSetup scale="70" fitToWidth="0" fitToHeight="0" orientation="portrait" r:id="rId2"/>
  <rowBreaks count="1" manualBreakCount="1">
    <brk id="56" max="6" man="1"/>
  </rowBreaks>
  <legacyDrawing r:id="rId3"/>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61144-B13F-40E0-8E62-714B2BBA56E6}">
  <sheetPr codeName="Sheet83">
    <pageSetUpPr fitToPage="1"/>
  </sheetPr>
  <dimension ref="A1:O63"/>
  <sheetViews>
    <sheetView zoomScaleNormal="100" workbookViewId="0">
      <selection activeCell="A4" sqref="A4"/>
    </sheetView>
  </sheetViews>
  <sheetFormatPr defaultColWidth="8.85546875" defaultRowHeight="12.75" x14ac:dyDescent="0.2"/>
  <cols>
    <col min="1" max="2" width="3.7109375" style="662" customWidth="1"/>
    <col min="3" max="8" width="8.85546875" style="662"/>
    <col min="9" max="9" width="9.7109375" style="662" customWidth="1"/>
    <col min="10" max="12" width="8.85546875" style="662"/>
    <col min="13" max="13" width="9.7109375" style="662" customWidth="1"/>
    <col min="14" max="16384" width="8.85546875" style="662"/>
  </cols>
  <sheetData>
    <row r="1" spans="1:15" ht="18" x14ac:dyDescent="0.25">
      <c r="A1" s="934" t="str">
        <f>'COVER PAGE'!A9</f>
        <v>LOCAL GOVERNMENT NAME:</v>
      </c>
      <c r="B1" s="935"/>
      <c r="C1" s="935"/>
      <c r="D1" s="935"/>
      <c r="E1" s="935"/>
      <c r="F1" s="935"/>
      <c r="G1" s="935"/>
      <c r="H1" s="935"/>
      <c r="I1" s="935"/>
      <c r="J1" s="935"/>
      <c r="K1" s="935"/>
      <c r="L1" s="935"/>
      <c r="M1" s="935"/>
      <c r="N1" s="935"/>
      <c r="O1" s="935"/>
    </row>
    <row r="2" spans="1:15" ht="18" x14ac:dyDescent="0.25">
      <c r="A2" s="934" t="s">
        <v>938</v>
      </c>
      <c r="B2" s="935"/>
      <c r="C2" s="935"/>
      <c r="D2" s="935"/>
      <c r="E2" s="935"/>
      <c r="F2" s="935"/>
      <c r="G2" s="935"/>
      <c r="H2" s="935"/>
      <c r="I2" s="935"/>
      <c r="J2" s="935"/>
      <c r="K2" s="935"/>
      <c r="L2" s="935"/>
      <c r="M2" s="935"/>
      <c r="N2" s="935"/>
      <c r="O2" s="935"/>
    </row>
    <row r="3" spans="1:15" ht="18" x14ac:dyDescent="0.25">
      <c r="A3" s="936" t="str">
        <f>'COVER PAGE'!A30</f>
        <v>FISCAL YEAR ENDING JUNE 30, 2025</v>
      </c>
      <c r="B3" s="935"/>
      <c r="C3" s="935"/>
      <c r="D3" s="935"/>
      <c r="E3" s="935"/>
      <c r="F3" s="935"/>
      <c r="G3" s="935"/>
      <c r="H3" s="935"/>
      <c r="I3" s="935"/>
      <c r="J3" s="935"/>
      <c r="K3" s="935"/>
      <c r="L3" s="935"/>
      <c r="M3" s="935"/>
      <c r="N3" s="935"/>
      <c r="O3" s="935"/>
    </row>
    <row r="5" spans="1:15" x14ac:dyDescent="0.2">
      <c r="A5" s="933" t="s">
        <v>58</v>
      </c>
      <c r="C5" s="926" t="s">
        <v>546</v>
      </c>
    </row>
    <row r="7" spans="1:15" x14ac:dyDescent="0.2">
      <c r="B7" s="937" t="s">
        <v>1438</v>
      </c>
      <c r="C7" s="926" t="s">
        <v>676</v>
      </c>
    </row>
    <row r="8" spans="1:15" x14ac:dyDescent="0.2">
      <c r="B8" s="937"/>
      <c r="C8" s="926"/>
    </row>
    <row r="9" spans="1:15" ht="26.25" customHeight="1" x14ac:dyDescent="0.2">
      <c r="B9" s="937"/>
      <c r="C9" s="1489" t="s">
        <v>2343</v>
      </c>
      <c r="D9" s="1489"/>
      <c r="E9" s="1489"/>
      <c r="F9" s="1489"/>
      <c r="G9" s="1489"/>
      <c r="H9" s="1489"/>
      <c r="I9" s="1489"/>
      <c r="J9" s="1489"/>
      <c r="K9" s="1489"/>
      <c r="L9" s="1489"/>
      <c r="M9" s="1489"/>
      <c r="N9" s="1489"/>
      <c r="O9" s="1489"/>
    </row>
    <row r="11" spans="1:15" x14ac:dyDescent="0.2">
      <c r="C11" s="938"/>
      <c r="D11" s="939"/>
      <c r="E11" s="939"/>
      <c r="F11" s="939"/>
      <c r="G11" s="939"/>
      <c r="H11" s="939"/>
      <c r="I11" s="939"/>
      <c r="J11" s="938"/>
      <c r="K11" s="939"/>
      <c r="L11" s="939"/>
      <c r="M11" s="940" t="s">
        <v>679</v>
      </c>
      <c r="N11" s="941"/>
      <c r="O11" s="942"/>
    </row>
    <row r="12" spans="1:15" x14ac:dyDescent="0.2">
      <c r="C12" s="943" t="s">
        <v>677</v>
      </c>
      <c r="D12" s="944"/>
      <c r="E12" s="944"/>
      <c r="F12" s="944"/>
      <c r="G12" s="944"/>
      <c r="H12" s="944"/>
      <c r="I12" s="944"/>
      <c r="J12" s="943" t="s">
        <v>678</v>
      </c>
      <c r="K12" s="944"/>
      <c r="L12" s="944"/>
      <c r="M12" s="945" t="s">
        <v>680</v>
      </c>
      <c r="N12" s="946" t="s">
        <v>681</v>
      </c>
      <c r="O12" s="947" t="s">
        <v>682</v>
      </c>
    </row>
    <row r="13" spans="1:15" x14ac:dyDescent="0.2">
      <c r="C13" s="948"/>
      <c r="D13" s="949"/>
      <c r="E13" s="949"/>
      <c r="F13" s="949"/>
      <c r="G13" s="949"/>
      <c r="H13" s="949"/>
      <c r="I13" s="949"/>
      <c r="J13" s="948"/>
      <c r="K13" s="949"/>
      <c r="L13" s="949"/>
      <c r="M13" s="948"/>
      <c r="N13" s="651"/>
      <c r="O13" s="659"/>
    </row>
    <row r="14" spans="1:15" x14ac:dyDescent="0.2">
      <c r="C14" s="948"/>
      <c r="D14" s="949"/>
      <c r="E14" s="949"/>
      <c r="F14" s="949"/>
      <c r="G14" s="949"/>
      <c r="H14" s="949"/>
      <c r="I14" s="949"/>
      <c r="J14" s="948"/>
      <c r="K14" s="949"/>
      <c r="L14" s="949"/>
      <c r="M14" s="948"/>
      <c r="N14" s="651"/>
      <c r="O14" s="659"/>
    </row>
    <row r="15" spans="1:15" x14ac:dyDescent="0.2">
      <c r="C15" s="948"/>
      <c r="D15" s="949"/>
      <c r="E15" s="949"/>
      <c r="F15" s="949"/>
      <c r="G15" s="949"/>
      <c r="H15" s="949"/>
      <c r="I15" s="949"/>
      <c r="J15" s="948"/>
      <c r="K15" s="949"/>
      <c r="L15" s="949"/>
      <c r="M15" s="948"/>
      <c r="N15" s="651"/>
      <c r="O15" s="659"/>
    </row>
    <row r="16" spans="1:15" x14ac:dyDescent="0.2">
      <c r="C16" s="948"/>
      <c r="D16" s="949"/>
      <c r="E16" s="949"/>
      <c r="F16" s="949"/>
      <c r="G16" s="949"/>
      <c r="H16" s="949"/>
      <c r="I16" s="949"/>
      <c r="J16" s="948"/>
      <c r="K16" s="949"/>
      <c r="L16" s="949"/>
      <c r="M16" s="948"/>
      <c r="N16" s="651"/>
      <c r="O16" s="659"/>
    </row>
    <row r="17" spans="2:15" x14ac:dyDescent="0.2">
      <c r="C17" s="948"/>
      <c r="D17" s="949"/>
      <c r="E17" s="949"/>
      <c r="F17" s="949"/>
      <c r="G17" s="949"/>
      <c r="H17" s="949"/>
      <c r="I17" s="949"/>
      <c r="J17" s="948"/>
      <c r="K17" s="949"/>
      <c r="L17" s="949"/>
      <c r="M17" s="948"/>
      <c r="N17" s="651"/>
      <c r="O17" s="659"/>
    </row>
    <row r="18" spans="2:15" x14ac:dyDescent="0.2">
      <c r="C18" s="948"/>
      <c r="D18" s="949"/>
      <c r="E18" s="949"/>
      <c r="F18" s="949"/>
      <c r="G18" s="949"/>
      <c r="H18" s="949"/>
      <c r="I18" s="949"/>
      <c r="J18" s="948"/>
      <c r="K18" s="949"/>
      <c r="L18" s="949"/>
      <c r="M18" s="948"/>
      <c r="N18" s="651"/>
      <c r="O18" s="659"/>
    </row>
    <row r="19" spans="2:15" x14ac:dyDescent="0.2">
      <c r="C19" s="948"/>
      <c r="D19" s="949"/>
      <c r="E19" s="949"/>
      <c r="F19" s="949"/>
      <c r="G19" s="949"/>
      <c r="H19" s="949"/>
      <c r="I19" s="949"/>
      <c r="J19" s="948"/>
      <c r="K19" s="949"/>
      <c r="L19" s="949"/>
      <c r="M19" s="948"/>
      <c r="N19" s="651"/>
      <c r="O19" s="659"/>
    </row>
    <row r="20" spans="2:15" x14ac:dyDescent="0.2">
      <c r="C20" s="948"/>
      <c r="D20" s="949"/>
      <c r="E20" s="949"/>
      <c r="F20" s="949"/>
      <c r="G20" s="949"/>
      <c r="H20" s="949"/>
      <c r="I20" s="949"/>
      <c r="J20" s="948"/>
      <c r="K20" s="949"/>
      <c r="L20" s="949"/>
      <c r="M20" s="948"/>
      <c r="N20" s="651"/>
      <c r="O20" s="659"/>
    </row>
    <row r="21" spans="2:15" x14ac:dyDescent="0.2">
      <c r="C21" s="948"/>
      <c r="D21" s="949"/>
      <c r="E21" s="949"/>
      <c r="F21" s="949"/>
      <c r="G21" s="949"/>
      <c r="H21" s="949"/>
      <c r="I21" s="949"/>
      <c r="J21" s="948"/>
      <c r="K21" s="949"/>
      <c r="L21" s="949"/>
      <c r="M21" s="948"/>
      <c r="N21" s="651"/>
      <c r="O21" s="659"/>
    </row>
    <row r="23" spans="2:15" x14ac:dyDescent="0.2">
      <c r="C23" s="662" t="s">
        <v>874</v>
      </c>
    </row>
    <row r="24" spans="2:15" x14ac:dyDescent="0.2">
      <c r="D24" s="950" t="s">
        <v>495</v>
      </c>
    </row>
    <row r="25" spans="2:15" x14ac:dyDescent="0.2">
      <c r="D25" s="950" t="s">
        <v>429</v>
      </c>
    </row>
    <row r="26" spans="2:15" x14ac:dyDescent="0.2">
      <c r="D26" s="950" t="s">
        <v>282</v>
      </c>
    </row>
    <row r="29" spans="2:15" x14ac:dyDescent="0.2">
      <c r="B29" s="937" t="s">
        <v>2031</v>
      </c>
      <c r="C29" s="926" t="s">
        <v>684</v>
      </c>
    </row>
    <row r="30" spans="2:15" x14ac:dyDescent="0.2">
      <c r="B30" s="937"/>
      <c r="C30" s="926"/>
    </row>
    <row r="31" spans="2:15" ht="27.75" customHeight="1" x14ac:dyDescent="0.2">
      <c r="B31" s="937"/>
      <c r="C31" s="1489" t="s">
        <v>2344</v>
      </c>
      <c r="D31" s="1489"/>
      <c r="E31" s="1489"/>
      <c r="F31" s="1489"/>
      <c r="G31" s="1489"/>
      <c r="H31" s="1489"/>
      <c r="I31" s="1489"/>
      <c r="J31" s="1489"/>
      <c r="K31" s="1489"/>
      <c r="L31" s="1489"/>
      <c r="M31" s="1489"/>
      <c r="N31" s="1489"/>
      <c r="O31" s="1489"/>
    </row>
    <row r="33" spans="2:15" x14ac:dyDescent="0.2">
      <c r="C33" s="951" t="s">
        <v>685</v>
      </c>
      <c r="D33" s="952"/>
      <c r="E33" s="952"/>
      <c r="F33" s="951" t="s">
        <v>298</v>
      </c>
      <c r="G33" s="953"/>
      <c r="H33" s="951" t="s">
        <v>686</v>
      </c>
      <c r="I33" s="953"/>
      <c r="J33" s="953"/>
      <c r="K33" s="953"/>
      <c r="L33" s="953"/>
      <c r="M33" s="953"/>
      <c r="N33" s="953"/>
      <c r="O33" s="954"/>
    </row>
    <row r="34" spans="2:15" x14ac:dyDescent="0.2">
      <c r="C34" s="1537"/>
      <c r="D34" s="1538"/>
      <c r="E34" s="1539"/>
      <c r="F34" s="1540"/>
      <c r="G34" s="1541"/>
      <c r="H34" s="955"/>
      <c r="I34" s="956"/>
      <c r="J34" s="956"/>
      <c r="K34" s="956"/>
      <c r="L34" s="956"/>
      <c r="M34" s="956"/>
      <c r="N34" s="956"/>
      <c r="O34" s="957"/>
    </row>
    <row r="35" spans="2:15" x14ac:dyDescent="0.2">
      <c r="C35" s="1537"/>
      <c r="D35" s="1538"/>
      <c r="E35" s="1539"/>
      <c r="F35" s="1540"/>
      <c r="G35" s="1541"/>
      <c r="H35" s="955"/>
      <c r="I35" s="956"/>
      <c r="J35" s="956"/>
      <c r="K35" s="956"/>
      <c r="L35" s="956"/>
      <c r="M35" s="956"/>
      <c r="N35" s="956"/>
      <c r="O35" s="957"/>
    </row>
    <row r="36" spans="2:15" x14ac:dyDescent="0.2">
      <c r="C36" s="1537"/>
      <c r="D36" s="1538"/>
      <c r="E36" s="1539"/>
      <c r="F36" s="1540"/>
      <c r="G36" s="1541"/>
      <c r="H36" s="955"/>
      <c r="I36" s="956"/>
      <c r="J36" s="956"/>
      <c r="K36" s="956"/>
      <c r="L36" s="956"/>
      <c r="M36" s="956"/>
      <c r="N36" s="956"/>
      <c r="O36" s="957"/>
    </row>
    <row r="37" spans="2:15" x14ac:dyDescent="0.2">
      <c r="C37" s="1537"/>
      <c r="D37" s="1538"/>
      <c r="E37" s="1539"/>
      <c r="F37" s="1540"/>
      <c r="G37" s="1541"/>
      <c r="H37" s="955"/>
      <c r="I37" s="956"/>
      <c r="J37" s="956"/>
      <c r="K37" s="956"/>
      <c r="L37" s="956"/>
      <c r="M37" s="956"/>
      <c r="N37" s="956"/>
      <c r="O37" s="957"/>
    </row>
    <row r="38" spans="2:15" x14ac:dyDescent="0.2">
      <c r="C38" s="1537"/>
      <c r="D38" s="1538"/>
      <c r="E38" s="1539"/>
      <c r="F38" s="1540"/>
      <c r="G38" s="1541"/>
      <c r="H38" s="955"/>
      <c r="I38" s="956"/>
      <c r="J38" s="956"/>
      <c r="K38" s="956"/>
      <c r="L38" s="956"/>
      <c r="M38" s="956"/>
      <c r="N38" s="956"/>
      <c r="O38" s="957"/>
    </row>
    <row r="39" spans="2:15" x14ac:dyDescent="0.2">
      <c r="C39" s="1537"/>
      <c r="D39" s="1538"/>
      <c r="E39" s="1539"/>
      <c r="F39" s="1540"/>
      <c r="G39" s="1541"/>
      <c r="H39" s="955"/>
      <c r="I39" s="956"/>
      <c r="J39" s="956"/>
      <c r="K39" s="956"/>
      <c r="L39" s="956"/>
      <c r="M39" s="956"/>
      <c r="N39" s="956"/>
      <c r="O39" s="957"/>
    </row>
    <row r="40" spans="2:15" x14ac:dyDescent="0.2">
      <c r="C40" s="1537"/>
      <c r="D40" s="1538"/>
      <c r="E40" s="1539"/>
      <c r="F40" s="1540"/>
      <c r="G40" s="1541"/>
      <c r="H40" s="955"/>
      <c r="I40" s="956"/>
      <c r="J40" s="956"/>
      <c r="K40" s="956"/>
      <c r="L40" s="956"/>
      <c r="M40" s="956"/>
      <c r="N40" s="956"/>
      <c r="O40" s="957"/>
    </row>
    <row r="41" spans="2:15" x14ac:dyDescent="0.2">
      <c r="C41" s="1537"/>
      <c r="D41" s="1538"/>
      <c r="E41" s="1539"/>
      <c r="F41" s="1540"/>
      <c r="G41" s="1541"/>
      <c r="H41" s="955"/>
      <c r="I41" s="956"/>
      <c r="J41" s="956"/>
      <c r="K41" s="956"/>
      <c r="L41" s="956"/>
      <c r="M41" s="956"/>
      <c r="N41" s="956"/>
      <c r="O41" s="957"/>
    </row>
    <row r="42" spans="2:15" x14ac:dyDescent="0.2">
      <c r="C42" s="958" t="s">
        <v>785</v>
      </c>
      <c r="D42" s="952"/>
      <c r="E42" s="952"/>
      <c r="F42" s="1544">
        <f>SUM(F34:F41)</f>
        <v>0</v>
      </c>
      <c r="G42" s="1545"/>
      <c r="H42" s="955"/>
      <c r="I42" s="956"/>
      <c r="J42" s="956"/>
      <c r="K42" s="956"/>
      <c r="L42" s="956"/>
      <c r="M42" s="956"/>
      <c r="N42" s="956"/>
      <c r="O42" s="957"/>
    </row>
    <row r="44" spans="2:15" x14ac:dyDescent="0.2">
      <c r="B44" s="937"/>
      <c r="C44" s="926"/>
    </row>
    <row r="45" spans="2:15" x14ac:dyDescent="0.2">
      <c r="B45" s="937"/>
      <c r="C45" s="926"/>
    </row>
    <row r="46" spans="2:15" x14ac:dyDescent="0.2">
      <c r="J46" s="959"/>
      <c r="K46" s="959"/>
    </row>
    <row r="47" spans="2:15" x14ac:dyDescent="0.2">
      <c r="J47" s="959"/>
      <c r="K47" s="959"/>
      <c r="L47" s="959"/>
      <c r="M47" s="959"/>
    </row>
    <row r="48" spans="2:15" x14ac:dyDescent="0.2">
      <c r="J48" s="959"/>
      <c r="K48" s="959"/>
      <c r="L48" s="959"/>
      <c r="M48" s="959"/>
      <c r="N48" s="959"/>
      <c r="O48" s="959"/>
    </row>
    <row r="49" spans="1:15" x14ac:dyDescent="0.2">
      <c r="J49" s="959"/>
      <c r="K49" s="959"/>
      <c r="L49" s="959"/>
      <c r="M49" s="959"/>
    </row>
    <row r="50" spans="1:15" x14ac:dyDescent="0.2">
      <c r="J50" s="960"/>
      <c r="K50" s="960"/>
      <c r="L50" s="960"/>
      <c r="M50" s="960"/>
      <c r="N50" s="961"/>
      <c r="O50" s="961"/>
    </row>
    <row r="51" spans="1:15" x14ac:dyDescent="0.2">
      <c r="J51" s="1542"/>
      <c r="K51" s="1542"/>
      <c r="L51" s="1542"/>
      <c r="M51" s="1542"/>
      <c r="N51" s="961"/>
      <c r="O51" s="961"/>
    </row>
    <row r="52" spans="1:15" x14ac:dyDescent="0.2">
      <c r="J52" s="960"/>
      <c r="K52" s="960"/>
      <c r="L52" s="960"/>
      <c r="M52" s="960"/>
      <c r="N52" s="961"/>
      <c r="O52" s="961"/>
    </row>
    <row r="53" spans="1:15" x14ac:dyDescent="0.2">
      <c r="J53" s="1542"/>
      <c r="K53" s="1542"/>
      <c r="L53" s="1542"/>
      <c r="M53" s="1542"/>
      <c r="N53" s="961"/>
      <c r="O53" s="961"/>
    </row>
    <row r="54" spans="1:15" x14ac:dyDescent="0.2">
      <c r="J54" s="960"/>
      <c r="K54" s="960"/>
      <c r="L54" s="960"/>
      <c r="M54" s="960"/>
      <c r="N54" s="961"/>
      <c r="O54" s="961"/>
    </row>
    <row r="55" spans="1:15" x14ac:dyDescent="0.2">
      <c r="J55" s="1542"/>
      <c r="K55" s="1542"/>
      <c r="L55" s="1542"/>
      <c r="M55" s="1542"/>
      <c r="N55" s="961"/>
      <c r="O55" s="961"/>
    </row>
    <row r="56" spans="1:15" x14ac:dyDescent="0.2">
      <c r="J56" s="960"/>
      <c r="K56" s="960"/>
      <c r="L56" s="960"/>
      <c r="M56" s="960"/>
      <c r="N56" s="961"/>
      <c r="O56" s="961"/>
    </row>
    <row r="57" spans="1:15" x14ac:dyDescent="0.2">
      <c r="J57" s="1542"/>
      <c r="K57" s="1542"/>
      <c r="L57" s="1542"/>
      <c r="M57" s="1542"/>
      <c r="N57" s="961"/>
      <c r="O57" s="961"/>
    </row>
    <row r="58" spans="1:15" x14ac:dyDescent="0.2">
      <c r="J58" s="960"/>
      <c r="K58" s="960"/>
      <c r="L58" s="960"/>
      <c r="M58" s="960"/>
      <c r="N58" s="961"/>
      <c r="O58" s="961"/>
    </row>
    <row r="59" spans="1:15" x14ac:dyDescent="0.2">
      <c r="E59" s="950"/>
      <c r="J59" s="961"/>
      <c r="K59" s="961"/>
      <c r="L59" s="961"/>
      <c r="M59" s="961"/>
      <c r="N59" s="961"/>
      <c r="O59" s="961"/>
    </row>
    <row r="60" spans="1:15" x14ac:dyDescent="0.2">
      <c r="N60" s="538"/>
      <c r="O60" s="538"/>
    </row>
    <row r="63" spans="1:15" ht="15.75" x14ac:dyDescent="0.25">
      <c r="A63" s="1543" t="s">
        <v>1593</v>
      </c>
      <c r="B63" s="1543"/>
      <c r="C63" s="1543"/>
      <c r="D63" s="1543"/>
      <c r="E63" s="1543"/>
      <c r="F63" s="1543"/>
      <c r="G63" s="1543"/>
      <c r="H63" s="1543"/>
      <c r="I63" s="1543"/>
      <c r="J63" s="1543"/>
      <c r="K63" s="1543"/>
      <c r="L63" s="1543"/>
      <c r="M63" s="1543"/>
      <c r="N63" s="1543"/>
      <c r="O63" s="1543"/>
    </row>
  </sheetData>
  <mergeCells count="28">
    <mergeCell ref="J57:K57"/>
    <mergeCell ref="L57:M57"/>
    <mergeCell ref="A63:O63"/>
    <mergeCell ref="F42:G42"/>
    <mergeCell ref="J51:K51"/>
    <mergeCell ref="L51:M51"/>
    <mergeCell ref="J53:K53"/>
    <mergeCell ref="L53:M53"/>
    <mergeCell ref="J55:K55"/>
    <mergeCell ref="L55:M55"/>
    <mergeCell ref="C39:E39"/>
    <mergeCell ref="F39:G39"/>
    <mergeCell ref="C40:E40"/>
    <mergeCell ref="F40:G40"/>
    <mergeCell ref="C41:E41"/>
    <mergeCell ref="F41:G41"/>
    <mergeCell ref="C36:E36"/>
    <mergeCell ref="F36:G36"/>
    <mergeCell ref="C37:E37"/>
    <mergeCell ref="F37:G37"/>
    <mergeCell ref="C38:E38"/>
    <mergeCell ref="F38:G38"/>
    <mergeCell ref="C9:O9"/>
    <mergeCell ref="C31:O31"/>
    <mergeCell ref="C34:E34"/>
    <mergeCell ref="F34:G34"/>
    <mergeCell ref="C35:E35"/>
    <mergeCell ref="F35:G35"/>
  </mergeCells>
  <printOptions horizontalCentered="1"/>
  <pageMargins left="0.25" right="0.25" top="0.75" bottom="0.75" header="0.5" footer="0.5"/>
  <pageSetup scale="83" orientation="portrait" horizontalDpi="360" verticalDpi="360" r:id="rId1"/>
  <headerFooter alignWithMargins="0"/>
  <legacyDrawing r:id="rId2"/>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B01B6-F619-414A-81A4-3F0DCF8F6EA2}">
  <sheetPr codeName="Sheet84">
    <pageSetUpPr fitToPage="1"/>
  </sheetPr>
  <dimension ref="A1:O55"/>
  <sheetViews>
    <sheetView zoomScaleNormal="100" workbookViewId="0">
      <selection activeCell="C9" sqref="C9:O9"/>
    </sheetView>
  </sheetViews>
  <sheetFormatPr defaultColWidth="9.140625" defaultRowHeight="12.75" x14ac:dyDescent="0.2"/>
  <cols>
    <col min="1" max="2" width="3.7109375" style="538" customWidth="1"/>
    <col min="3" max="9" width="9.140625" style="538"/>
    <col min="10" max="11" width="9.140625" style="538" customWidth="1"/>
    <col min="12" max="16384" width="9.140625" style="538"/>
  </cols>
  <sheetData>
    <row r="1" spans="1:15" ht="18" x14ac:dyDescent="0.25">
      <c r="A1" s="1447" t="str">
        <f>'COVER PAGE'!A9</f>
        <v>LOCAL GOVERNMENT NAME:</v>
      </c>
      <c r="B1" s="1447"/>
      <c r="C1" s="1447"/>
      <c r="D1" s="1447"/>
      <c r="E1" s="1447"/>
      <c r="F1" s="1447"/>
      <c r="G1" s="1447"/>
      <c r="H1" s="1447"/>
      <c r="I1" s="1447"/>
      <c r="J1" s="1447"/>
      <c r="K1" s="1447"/>
      <c r="L1" s="1447"/>
      <c r="M1" s="1447"/>
      <c r="N1" s="1447"/>
      <c r="O1" s="1447"/>
    </row>
    <row r="2" spans="1:15" ht="18" x14ac:dyDescent="0.25">
      <c r="A2" s="1447" t="s">
        <v>938</v>
      </c>
      <c r="B2" s="1447"/>
      <c r="C2" s="1447"/>
      <c r="D2" s="1447"/>
      <c r="E2" s="1447"/>
      <c r="F2" s="1447"/>
      <c r="G2" s="1447"/>
      <c r="H2" s="1447"/>
      <c r="I2" s="1447"/>
      <c r="J2" s="1447"/>
      <c r="K2" s="1447"/>
      <c r="L2" s="1447"/>
      <c r="M2" s="1447"/>
      <c r="N2" s="1447"/>
      <c r="O2" s="1447"/>
    </row>
    <row r="3" spans="1:15" ht="18" x14ac:dyDescent="0.25">
      <c r="A3" s="1488" t="str">
        <f>'COVER PAGE'!A30</f>
        <v>FISCAL YEAR ENDING JUNE 30, 2025</v>
      </c>
      <c r="B3" s="1488"/>
      <c r="C3" s="1488"/>
      <c r="D3" s="1488"/>
      <c r="E3" s="1488"/>
      <c r="F3" s="1488"/>
      <c r="G3" s="1488"/>
      <c r="H3" s="1488"/>
      <c r="I3" s="1488"/>
      <c r="J3" s="1488"/>
      <c r="K3" s="1488"/>
      <c r="L3" s="1488"/>
      <c r="M3" s="1488"/>
      <c r="N3" s="1488"/>
      <c r="O3" s="1488"/>
    </row>
    <row r="4" spans="1:15" ht="12" customHeight="1" x14ac:dyDescent="0.25">
      <c r="A4" s="706"/>
      <c r="B4" s="706"/>
      <c r="C4" s="706"/>
      <c r="D4" s="706"/>
      <c r="E4" s="706"/>
      <c r="F4" s="706"/>
      <c r="G4" s="706"/>
      <c r="H4" s="706"/>
      <c r="I4" s="706"/>
      <c r="J4" s="706"/>
      <c r="K4" s="706"/>
      <c r="L4" s="706"/>
      <c r="M4" s="706"/>
      <c r="N4" s="706"/>
      <c r="O4" s="706"/>
    </row>
    <row r="5" spans="1:15" ht="18" x14ac:dyDescent="0.25">
      <c r="A5" s="933" t="s">
        <v>58</v>
      </c>
      <c r="B5" s="933"/>
      <c r="C5" s="926" t="s">
        <v>546</v>
      </c>
      <c r="D5" s="926"/>
      <c r="E5" s="662"/>
      <c r="F5" s="662"/>
      <c r="G5" s="662"/>
      <c r="H5" s="662"/>
      <c r="I5" s="706"/>
      <c r="J5" s="706"/>
      <c r="K5" s="706"/>
      <c r="L5" s="706"/>
    </row>
    <row r="7" spans="1:15" x14ac:dyDescent="0.2">
      <c r="B7" s="540" t="s">
        <v>1442</v>
      </c>
      <c r="C7" s="539" t="s">
        <v>1439</v>
      </c>
    </row>
    <row r="8" spans="1:15" x14ac:dyDescent="0.2">
      <c r="B8" s="540"/>
      <c r="C8" s="539"/>
    </row>
    <row r="9" spans="1:15" ht="40.5" customHeight="1" x14ac:dyDescent="0.2">
      <c r="B9" s="540"/>
      <c r="C9" s="1217" t="s">
        <v>2345</v>
      </c>
      <c r="D9" s="1217"/>
      <c r="E9" s="1217"/>
      <c r="F9" s="1217"/>
      <c r="G9" s="1217"/>
      <c r="H9" s="1217"/>
      <c r="I9" s="1217"/>
      <c r="J9" s="1217"/>
      <c r="K9" s="1217"/>
      <c r="L9" s="1217"/>
      <c r="M9" s="1217"/>
      <c r="N9" s="1217"/>
      <c r="O9" s="1217"/>
    </row>
    <row r="11" spans="1:15" x14ac:dyDescent="0.2">
      <c r="E11" s="538" t="s">
        <v>1099</v>
      </c>
    </row>
    <row r="12" spans="1:15" x14ac:dyDescent="0.2">
      <c r="E12" s="538" t="s">
        <v>1100</v>
      </c>
    </row>
    <row r="14" spans="1:15" x14ac:dyDescent="0.2">
      <c r="E14" s="538" t="s">
        <v>1101</v>
      </c>
    </row>
    <row r="15" spans="1:15" x14ac:dyDescent="0.2">
      <c r="E15" s="538" t="s">
        <v>1102</v>
      </c>
    </row>
    <row r="16" spans="1:15" x14ac:dyDescent="0.2">
      <c r="E16" s="538" t="s">
        <v>1103</v>
      </c>
    </row>
    <row r="18" spans="5:15" x14ac:dyDescent="0.2">
      <c r="E18" s="538" t="s">
        <v>1104</v>
      </c>
    </row>
    <row r="19" spans="5:15" x14ac:dyDescent="0.2">
      <c r="E19" s="538" t="s">
        <v>1105</v>
      </c>
    </row>
    <row r="20" spans="5:15" x14ac:dyDescent="0.2">
      <c r="E20" s="538" t="s">
        <v>1106</v>
      </c>
    </row>
    <row r="22" spans="5:15" x14ac:dyDescent="0.2">
      <c r="E22" s="538" t="s">
        <v>1107</v>
      </c>
    </row>
    <row r="23" spans="5:15" x14ac:dyDescent="0.2">
      <c r="E23" s="538" t="s">
        <v>1119</v>
      </c>
    </row>
    <row r="25" spans="5:15" x14ac:dyDescent="0.2">
      <c r="E25" s="538" t="s">
        <v>1120</v>
      </c>
    </row>
    <row r="26" spans="5:15" x14ac:dyDescent="0.2">
      <c r="E26" s="962"/>
      <c r="F26" s="585"/>
      <c r="G26" s="585"/>
      <c r="H26" s="585"/>
      <c r="I26" s="585"/>
      <c r="J26" s="585"/>
      <c r="K26" s="585"/>
      <c r="L26" s="585"/>
    </row>
    <row r="27" spans="5:15" x14ac:dyDescent="0.2">
      <c r="E27" s="830"/>
      <c r="F27" s="585"/>
      <c r="G27" s="603"/>
      <c r="H27" s="585"/>
      <c r="I27" s="585"/>
      <c r="J27" s="585"/>
      <c r="K27" s="585"/>
      <c r="L27" s="603"/>
    </row>
    <row r="28" spans="5:15" x14ac:dyDescent="0.2">
      <c r="E28" s="543" t="s">
        <v>1440</v>
      </c>
      <c r="H28" s="585"/>
      <c r="I28" s="585"/>
      <c r="J28" s="585"/>
      <c r="K28" s="585"/>
      <c r="L28" s="603"/>
    </row>
    <row r="29" spans="5:15" x14ac:dyDescent="0.2">
      <c r="E29" s="962"/>
      <c r="F29" s="585"/>
      <c r="G29" s="585"/>
      <c r="H29" s="585"/>
      <c r="I29" s="585"/>
      <c r="J29" s="585"/>
      <c r="K29" s="585"/>
      <c r="L29" s="585"/>
    </row>
    <row r="30" spans="5:15" x14ac:dyDescent="0.2">
      <c r="E30" s="554"/>
    </row>
    <row r="31" spans="5:15" x14ac:dyDescent="0.2">
      <c r="E31" s="538" t="s">
        <v>1108</v>
      </c>
    </row>
    <row r="32" spans="5:15" x14ac:dyDescent="0.2">
      <c r="E32" s="538" t="s">
        <v>1109</v>
      </c>
    </row>
    <row r="33" spans="2:15" x14ac:dyDescent="0.2">
      <c r="E33" s="538" t="s">
        <v>1110</v>
      </c>
    </row>
    <row r="35" spans="2:15" x14ac:dyDescent="0.2">
      <c r="C35" s="539" t="s">
        <v>1441</v>
      </c>
    </row>
    <row r="36" spans="2:15" x14ac:dyDescent="0.2">
      <c r="C36" s="539"/>
    </row>
    <row r="37" spans="2:15" ht="78" customHeight="1" x14ac:dyDescent="0.2">
      <c r="C37" s="1217" t="s">
        <v>2346</v>
      </c>
      <c r="D37" s="1217"/>
      <c r="E37" s="1217"/>
      <c r="F37" s="1217"/>
      <c r="G37" s="1217"/>
      <c r="H37" s="1217"/>
      <c r="I37" s="1217"/>
      <c r="J37" s="1217"/>
      <c r="K37" s="1217"/>
      <c r="L37" s="1217"/>
      <c r="M37" s="1217"/>
      <c r="N37" s="1217"/>
      <c r="O37" s="1217"/>
    </row>
    <row r="38" spans="2:15" x14ac:dyDescent="0.2">
      <c r="C38" s="539"/>
    </row>
    <row r="40" spans="2:15" x14ac:dyDescent="0.2">
      <c r="B40" s="540" t="s">
        <v>1442</v>
      </c>
      <c r="C40" s="539" t="s">
        <v>1113</v>
      </c>
      <c r="D40" s="963"/>
    </row>
    <row r="41" spans="2:15" x14ac:dyDescent="0.2">
      <c r="B41" s="540"/>
      <c r="C41" s="539"/>
      <c r="D41" s="963"/>
    </row>
    <row r="42" spans="2:15" ht="66" customHeight="1" x14ac:dyDescent="0.2">
      <c r="B42" s="540"/>
      <c r="C42" s="1217" t="s">
        <v>2347</v>
      </c>
      <c r="D42" s="1217"/>
      <c r="E42" s="1217"/>
      <c r="F42" s="1217"/>
      <c r="G42" s="1217"/>
      <c r="H42" s="1217"/>
      <c r="I42" s="1217"/>
      <c r="J42" s="1217"/>
      <c r="K42" s="1217"/>
      <c r="L42" s="1217"/>
      <c r="M42" s="1217"/>
      <c r="N42" s="1217"/>
      <c r="O42" s="1217"/>
    </row>
    <row r="43" spans="2:15" x14ac:dyDescent="0.2">
      <c r="B43" s="540"/>
      <c r="C43" s="539"/>
      <c r="D43" s="963"/>
    </row>
    <row r="44" spans="2:15" x14ac:dyDescent="0.2">
      <c r="G44" s="538" t="s">
        <v>1114</v>
      </c>
      <c r="H44" s="585" t="s">
        <v>1090</v>
      </c>
      <c r="I44" s="585"/>
    </row>
    <row r="45" spans="2:15" x14ac:dyDescent="0.2">
      <c r="G45" s="538" t="s">
        <v>1115</v>
      </c>
      <c r="H45" s="603" t="s">
        <v>1088</v>
      </c>
      <c r="I45" s="603"/>
    </row>
    <row r="46" spans="2:15" x14ac:dyDescent="0.2">
      <c r="G46" s="538" t="s">
        <v>1116</v>
      </c>
      <c r="H46" s="603" t="s">
        <v>1087</v>
      </c>
      <c r="I46" s="603"/>
    </row>
    <row r="47" spans="2:15" x14ac:dyDescent="0.2">
      <c r="G47" s="538" t="s">
        <v>1117</v>
      </c>
      <c r="H47" s="603" t="s">
        <v>1095</v>
      </c>
      <c r="I47" s="603"/>
    </row>
    <row r="49" spans="1:15" ht="63.75" customHeight="1" x14ac:dyDescent="0.2">
      <c r="C49" s="1217" t="s">
        <v>2348</v>
      </c>
      <c r="D49" s="1217"/>
      <c r="E49" s="1217"/>
      <c r="F49" s="1217"/>
      <c r="G49" s="1217"/>
      <c r="H49" s="1217"/>
      <c r="I49" s="1217"/>
      <c r="J49" s="1217"/>
      <c r="K49" s="1217"/>
      <c r="L49" s="1217"/>
      <c r="M49" s="1217"/>
      <c r="N49" s="1217"/>
      <c r="O49" s="1217"/>
    </row>
    <row r="51" spans="1:15" x14ac:dyDescent="0.2">
      <c r="G51" s="538" t="s">
        <v>1114</v>
      </c>
      <c r="H51" s="585"/>
      <c r="I51" s="585"/>
    </row>
    <row r="52" spans="1:15" x14ac:dyDescent="0.2">
      <c r="G52" s="538" t="s">
        <v>1115</v>
      </c>
      <c r="H52" s="603"/>
      <c r="I52" s="603"/>
    </row>
    <row r="53" spans="1:15" x14ac:dyDescent="0.2">
      <c r="G53" s="538" t="s">
        <v>1116</v>
      </c>
      <c r="H53" s="603"/>
      <c r="I53" s="603"/>
    </row>
    <row r="55" spans="1:15" ht="15.75" x14ac:dyDescent="0.25">
      <c r="A55" s="1543" t="s">
        <v>1594</v>
      </c>
      <c r="B55" s="1543"/>
      <c r="C55" s="1543"/>
      <c r="D55" s="1543"/>
      <c r="E55" s="1543"/>
      <c r="F55" s="1543"/>
      <c r="G55" s="1543"/>
      <c r="H55" s="1543"/>
      <c r="I55" s="1543"/>
      <c r="J55" s="1543"/>
      <c r="K55" s="1543"/>
      <c r="L55" s="1543"/>
      <c r="M55" s="1543"/>
      <c r="N55" s="1543"/>
      <c r="O55" s="1543"/>
    </row>
  </sheetData>
  <mergeCells count="8">
    <mergeCell ref="C49:O49"/>
    <mergeCell ref="A55:O55"/>
    <mergeCell ref="A1:O1"/>
    <mergeCell ref="A2:O2"/>
    <mergeCell ref="A3:O3"/>
    <mergeCell ref="C9:O9"/>
    <mergeCell ref="C37:O37"/>
    <mergeCell ref="C42:O42"/>
  </mergeCells>
  <printOptions horizontalCentered="1"/>
  <pageMargins left="0.25" right="0.25" top="0.5" bottom="0.5" header="0.3" footer="0.3"/>
  <pageSetup scale="80" orientation="portrait" r:id="rId1"/>
  <legacyDrawing r:id="rId2"/>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2A27C-57D6-40AC-9E6F-6DDEE59AC679}">
  <sheetPr codeName="Sheet85">
    <pageSetUpPr fitToPage="1"/>
  </sheetPr>
  <dimension ref="A1:O63"/>
  <sheetViews>
    <sheetView zoomScaleNormal="100" workbookViewId="0">
      <selection activeCell="A4" sqref="A4"/>
    </sheetView>
  </sheetViews>
  <sheetFormatPr defaultColWidth="9.140625" defaultRowHeight="12.75" x14ac:dyDescent="0.2"/>
  <cols>
    <col min="1" max="2" width="3.7109375" style="538" customWidth="1"/>
    <col min="3" max="3" width="15.42578125" style="538" customWidth="1"/>
    <col min="4" max="9" width="9.140625" style="538"/>
    <col min="10" max="10" width="9.140625" style="538" customWidth="1"/>
    <col min="11" max="16384" width="9.140625" style="538"/>
  </cols>
  <sheetData>
    <row r="1" spans="1:15" ht="18" x14ac:dyDescent="0.25">
      <c r="A1" s="1447" t="str">
        <f>'COVER PAGE'!A9</f>
        <v>LOCAL GOVERNMENT NAME:</v>
      </c>
      <c r="B1" s="1447"/>
      <c r="C1" s="1447"/>
      <c r="D1" s="1447"/>
      <c r="E1" s="1447"/>
      <c r="F1" s="1447"/>
      <c r="G1" s="1447"/>
      <c r="H1" s="1447"/>
      <c r="I1" s="1447"/>
      <c r="J1" s="1447"/>
      <c r="K1" s="1447"/>
      <c r="L1" s="1447"/>
      <c r="M1" s="1447"/>
      <c r="N1" s="1447"/>
      <c r="O1" s="1447"/>
    </row>
    <row r="2" spans="1:15" ht="18" x14ac:dyDescent="0.25">
      <c r="A2" s="1447" t="s">
        <v>938</v>
      </c>
      <c r="B2" s="1447"/>
      <c r="C2" s="1447"/>
      <c r="D2" s="1447"/>
      <c r="E2" s="1447"/>
      <c r="F2" s="1447"/>
      <c r="G2" s="1447"/>
      <c r="H2" s="1447"/>
      <c r="I2" s="1447"/>
      <c r="J2" s="1447"/>
      <c r="K2" s="1447"/>
      <c r="L2" s="1447"/>
      <c r="M2" s="1447"/>
      <c r="N2" s="1447"/>
      <c r="O2" s="1447"/>
    </row>
    <row r="3" spans="1:15" ht="18" x14ac:dyDescent="0.25">
      <c r="A3" s="1488" t="str">
        <f>'COVER PAGE'!A30</f>
        <v>FISCAL YEAR ENDING JUNE 30, 2025</v>
      </c>
      <c r="B3" s="1488"/>
      <c r="C3" s="1488"/>
      <c r="D3" s="1488"/>
      <c r="E3" s="1488"/>
      <c r="F3" s="1488"/>
      <c r="G3" s="1488"/>
      <c r="H3" s="1488"/>
      <c r="I3" s="1488"/>
      <c r="J3" s="1488"/>
      <c r="K3" s="1488"/>
      <c r="L3" s="1488"/>
      <c r="M3" s="1488"/>
      <c r="N3" s="1488"/>
      <c r="O3" s="1488"/>
    </row>
    <row r="5" spans="1:15" x14ac:dyDescent="0.2">
      <c r="A5" s="933" t="s">
        <v>58</v>
      </c>
      <c r="B5" s="933"/>
      <c r="C5" s="926" t="s">
        <v>546</v>
      </c>
    </row>
    <row r="7" spans="1:15" x14ac:dyDescent="0.2">
      <c r="B7" s="540" t="s">
        <v>1443</v>
      </c>
      <c r="C7" s="539" t="s">
        <v>1118</v>
      </c>
      <c r="D7" s="963"/>
      <c r="E7" s="963"/>
      <c r="F7" s="963"/>
      <c r="G7" s="963"/>
    </row>
    <row r="8" spans="1:15" x14ac:dyDescent="0.2">
      <c r="B8" s="540"/>
      <c r="C8" s="1217" t="s">
        <v>2349</v>
      </c>
      <c r="D8" s="1217"/>
      <c r="E8" s="1217"/>
      <c r="F8" s="1217"/>
      <c r="G8" s="1217"/>
      <c r="H8" s="1217"/>
      <c r="I8" s="1217"/>
      <c r="J8" s="1217"/>
      <c r="K8" s="1217"/>
      <c r="L8" s="1217"/>
      <c r="M8" s="1217"/>
      <c r="N8" s="1217"/>
      <c r="O8" s="1217"/>
    </row>
    <row r="9" spans="1:15" x14ac:dyDescent="0.2">
      <c r="B9" s="540"/>
      <c r="C9" s="539"/>
      <c r="D9" s="963"/>
      <c r="E9" s="963"/>
      <c r="F9" s="963"/>
      <c r="G9" s="963"/>
    </row>
    <row r="10" spans="1:15" x14ac:dyDescent="0.2">
      <c r="B10" s="540" t="s">
        <v>1444</v>
      </c>
      <c r="C10" s="539" t="s">
        <v>1126</v>
      </c>
      <c r="D10" s="963"/>
      <c r="E10" s="963"/>
      <c r="F10" s="963"/>
      <c r="G10" s="963"/>
    </row>
    <row r="11" spans="1:15" x14ac:dyDescent="0.2">
      <c r="B11" s="540"/>
      <c r="C11" s="539"/>
      <c r="D11" s="963"/>
      <c r="E11" s="963"/>
      <c r="F11" s="963"/>
      <c r="G11" s="963"/>
    </row>
    <row r="12" spans="1:15" x14ac:dyDescent="0.2">
      <c r="C12" s="538" t="s">
        <v>1121</v>
      </c>
    </row>
    <row r="14" spans="1:15" ht="13.5" thickBot="1" x14ac:dyDescent="0.25">
      <c r="D14" s="964" t="s">
        <v>1124</v>
      </c>
      <c r="E14" s="965"/>
      <c r="F14" s="965"/>
      <c r="G14" s="965"/>
      <c r="H14" s="966"/>
      <c r="I14" s="1547" t="s">
        <v>1122</v>
      </c>
      <c r="J14" s="1547"/>
      <c r="K14" s="1547"/>
      <c r="L14" s="1548"/>
    </row>
    <row r="15" spans="1:15" x14ac:dyDescent="0.2">
      <c r="D15" s="1426"/>
      <c r="E15" s="1427"/>
      <c r="F15" s="1427"/>
      <c r="G15" s="1427"/>
      <c r="I15" s="1427"/>
      <c r="J15" s="1427"/>
      <c r="K15" s="1427"/>
      <c r="L15" s="1546"/>
    </row>
    <row r="16" spans="1:15" x14ac:dyDescent="0.2">
      <c r="D16" s="1417"/>
      <c r="E16" s="1379"/>
      <c r="F16" s="1379"/>
      <c r="G16" s="1379"/>
      <c r="I16" s="1379"/>
      <c r="J16" s="1379"/>
      <c r="K16" s="1379"/>
      <c r="L16" s="1418"/>
    </row>
    <row r="17" spans="2:14" x14ac:dyDescent="0.2">
      <c r="D17" s="1417"/>
      <c r="E17" s="1379"/>
      <c r="F17" s="1379"/>
      <c r="G17" s="1379"/>
      <c r="I17" s="1379"/>
      <c r="J17" s="1379"/>
      <c r="K17" s="1379"/>
      <c r="L17" s="1418"/>
    </row>
    <row r="18" spans="2:14" x14ac:dyDescent="0.2">
      <c r="D18" s="1417"/>
      <c r="E18" s="1379"/>
      <c r="F18" s="1379"/>
      <c r="G18" s="1379"/>
      <c r="I18" s="1379"/>
      <c r="J18" s="1379"/>
      <c r="K18" s="1379"/>
      <c r="L18" s="1418"/>
    </row>
    <row r="19" spans="2:14" x14ac:dyDescent="0.2">
      <c r="D19" s="1417"/>
      <c r="E19" s="1379"/>
      <c r="F19" s="1379"/>
      <c r="G19" s="1379"/>
      <c r="I19" s="1379"/>
      <c r="J19" s="1379"/>
      <c r="K19" s="1379"/>
      <c r="L19" s="1418"/>
    </row>
    <row r="20" spans="2:14" x14ac:dyDescent="0.2">
      <c r="D20" s="1417"/>
      <c r="E20" s="1379"/>
      <c r="F20" s="1379"/>
      <c r="G20" s="1379"/>
      <c r="I20" s="1379"/>
      <c r="J20" s="1379"/>
      <c r="K20" s="1379"/>
      <c r="L20" s="1418"/>
    </row>
    <row r="21" spans="2:14" x14ac:dyDescent="0.2">
      <c r="D21" s="1417"/>
      <c r="E21" s="1379"/>
      <c r="F21" s="1379"/>
      <c r="G21" s="1379"/>
      <c r="H21" s="585"/>
      <c r="I21" s="1379"/>
      <c r="J21" s="1379"/>
      <c r="K21" s="1379"/>
      <c r="L21" s="1418"/>
    </row>
    <row r="22" spans="2:14" x14ac:dyDescent="0.2">
      <c r="B22" s="540"/>
    </row>
    <row r="23" spans="2:14" x14ac:dyDescent="0.2">
      <c r="B23" s="540" t="s">
        <v>1445</v>
      </c>
      <c r="C23" s="539" t="s">
        <v>1128</v>
      </c>
      <c r="D23" s="963"/>
      <c r="E23" s="963"/>
      <c r="F23" s="963"/>
      <c r="G23" s="963"/>
      <c r="H23" s="963"/>
      <c r="I23" s="963"/>
      <c r="J23" s="963"/>
    </row>
    <row r="24" spans="2:14" x14ac:dyDescent="0.2">
      <c r="B24" s="540"/>
      <c r="C24" s="539"/>
      <c r="D24" s="963"/>
      <c r="E24" s="963"/>
      <c r="F24" s="963"/>
      <c r="G24" s="963"/>
      <c r="H24" s="963"/>
      <c r="I24" s="963"/>
      <c r="J24" s="963"/>
    </row>
    <row r="25" spans="2:14" x14ac:dyDescent="0.2">
      <c r="D25" s="538" t="s">
        <v>1143</v>
      </c>
    </row>
    <row r="26" spans="2:14" x14ac:dyDescent="0.2">
      <c r="D26" s="585"/>
      <c r="E26" s="585"/>
      <c r="F26" s="585"/>
      <c r="G26" s="585"/>
      <c r="H26" s="585"/>
      <c r="I26" s="585"/>
      <c r="J26" s="585"/>
      <c r="K26" s="585"/>
      <c r="L26" s="585"/>
    </row>
    <row r="27" spans="2:14" x14ac:dyDescent="0.2">
      <c r="D27" s="603"/>
      <c r="E27" s="603"/>
      <c r="F27" s="603"/>
      <c r="G27" s="603"/>
      <c r="H27" s="603"/>
      <c r="I27" s="603"/>
      <c r="J27" s="603"/>
      <c r="K27" s="603"/>
      <c r="L27" s="603"/>
    </row>
    <row r="29" spans="2:14" x14ac:dyDescent="0.2">
      <c r="D29" s="538" t="s">
        <v>1111</v>
      </c>
    </row>
    <row r="30" spans="2:14" x14ac:dyDescent="0.2">
      <c r="D30" s="967"/>
      <c r="E30" s="967"/>
      <c r="F30" s="967"/>
      <c r="G30" s="967"/>
      <c r="H30" s="967"/>
      <c r="I30" s="967"/>
      <c r="J30" s="967"/>
      <c r="K30" s="967"/>
      <c r="L30" s="967"/>
      <c r="M30" s="963"/>
    </row>
    <row r="31" spans="2:14" x14ac:dyDescent="0.2">
      <c r="D31" s="603"/>
      <c r="E31" s="603"/>
      <c r="F31" s="603"/>
      <c r="G31" s="603"/>
      <c r="H31" s="603"/>
      <c r="I31" s="603"/>
      <c r="J31" s="603"/>
      <c r="K31" s="603"/>
      <c r="L31" s="603"/>
    </row>
    <row r="33" spans="2:14" x14ac:dyDescent="0.2">
      <c r="D33" s="538" t="s">
        <v>1112</v>
      </c>
    </row>
    <row r="34" spans="2:14" x14ac:dyDescent="0.2">
      <c r="D34" s="585"/>
      <c r="E34" s="585"/>
      <c r="F34" s="585"/>
      <c r="G34" s="585"/>
      <c r="H34" s="585"/>
      <c r="I34" s="585"/>
      <c r="J34" s="585"/>
      <c r="K34" s="585"/>
      <c r="L34" s="585"/>
    </row>
    <row r="35" spans="2:14" x14ac:dyDescent="0.2">
      <c r="D35" s="603"/>
      <c r="E35" s="603"/>
      <c r="F35" s="603"/>
      <c r="G35" s="603"/>
      <c r="H35" s="603"/>
      <c r="I35" s="603"/>
      <c r="J35" s="603"/>
      <c r="K35" s="603"/>
      <c r="L35" s="603"/>
    </row>
    <row r="37" spans="2:14" x14ac:dyDescent="0.2">
      <c r="B37" s="540" t="s">
        <v>1446</v>
      </c>
      <c r="C37" s="539" t="s">
        <v>1127</v>
      </c>
      <c r="D37" s="963"/>
      <c r="E37" s="963"/>
      <c r="F37" s="963"/>
    </row>
    <row r="38" spans="2:14" x14ac:dyDescent="0.2">
      <c r="B38" s="540"/>
      <c r="C38" s="539"/>
      <c r="D38" s="963"/>
      <c r="E38" s="963"/>
      <c r="F38" s="963"/>
    </row>
    <row r="39" spans="2:14" x14ac:dyDescent="0.2">
      <c r="C39" s="538" t="s">
        <v>1125</v>
      </c>
    </row>
    <row r="41" spans="2:14" ht="13.5" thickBot="1" x14ac:dyDescent="0.25">
      <c r="D41" s="1549" t="s">
        <v>1240</v>
      </c>
      <c r="E41" s="1547"/>
      <c r="F41" s="1547"/>
      <c r="G41" s="931"/>
      <c r="H41" s="1547" t="s">
        <v>1123</v>
      </c>
      <c r="I41" s="1547"/>
      <c r="J41" s="931"/>
      <c r="K41" s="1547" t="s">
        <v>1238</v>
      </c>
      <c r="L41" s="1548"/>
    </row>
    <row r="42" spans="2:14" x14ac:dyDescent="0.2">
      <c r="D42" s="1426"/>
      <c r="E42" s="1427"/>
      <c r="F42" s="1427"/>
      <c r="H42" s="1427"/>
      <c r="I42" s="1427"/>
      <c r="K42" s="1427"/>
      <c r="L42" s="1546"/>
    </row>
    <row r="43" spans="2:14" x14ac:dyDescent="0.2">
      <c r="D43" s="1417"/>
      <c r="E43" s="1379"/>
      <c r="F43" s="1379"/>
      <c r="H43" s="1379"/>
      <c r="I43" s="1379"/>
      <c r="K43" s="1379"/>
      <c r="L43" s="1418"/>
    </row>
    <row r="44" spans="2:14" x14ac:dyDescent="0.2">
      <c r="D44" s="1417"/>
      <c r="E44" s="1379"/>
      <c r="F44" s="1379"/>
      <c r="H44" s="1379"/>
      <c r="I44" s="1379"/>
      <c r="K44" s="1379"/>
      <c r="L44" s="1418"/>
    </row>
    <row r="45" spans="2:14" x14ac:dyDescent="0.2">
      <c r="D45" s="1417"/>
      <c r="E45" s="1379"/>
      <c r="F45" s="1379"/>
      <c r="H45" s="1379"/>
      <c r="I45" s="1379"/>
      <c r="K45" s="1379"/>
      <c r="L45" s="1418"/>
    </row>
    <row r="46" spans="2:14" x14ac:dyDescent="0.2">
      <c r="D46" s="1417"/>
      <c r="E46" s="1379"/>
      <c r="F46" s="1379"/>
      <c r="H46" s="1379"/>
      <c r="I46" s="1379"/>
      <c r="K46" s="1379"/>
      <c r="L46" s="1418"/>
    </row>
    <row r="47" spans="2:14" x14ac:dyDescent="0.2">
      <c r="D47" s="1417"/>
      <c r="E47" s="1379"/>
      <c r="F47" s="1379"/>
      <c r="H47" s="1379"/>
      <c r="I47" s="1379"/>
      <c r="K47" s="1379"/>
      <c r="L47" s="1418"/>
    </row>
    <row r="48" spans="2:14" x14ac:dyDescent="0.2">
      <c r="D48" s="1417"/>
      <c r="E48" s="1379"/>
      <c r="F48" s="1379"/>
      <c r="G48" s="585"/>
      <c r="H48" s="1379"/>
      <c r="I48" s="1379"/>
      <c r="J48" s="585"/>
      <c r="K48" s="1379"/>
      <c r="L48" s="1418"/>
    </row>
    <row r="50" spans="1:15" x14ac:dyDescent="0.2">
      <c r="B50" s="540" t="s">
        <v>2350</v>
      </c>
      <c r="C50" s="539" t="s">
        <v>1141</v>
      </c>
      <c r="D50" s="963"/>
      <c r="E50" s="963"/>
      <c r="F50" s="963"/>
    </row>
    <row r="51" spans="1:15" x14ac:dyDescent="0.2">
      <c r="B51" s="540"/>
      <c r="C51" s="539"/>
      <c r="D51" s="963"/>
      <c r="E51" s="963"/>
      <c r="F51" s="963"/>
    </row>
    <row r="52" spans="1:15" x14ac:dyDescent="0.2">
      <c r="C52" s="538" t="s">
        <v>1142</v>
      </c>
    </row>
    <row r="53" spans="1:15" ht="13.5" thickBot="1" x14ac:dyDescent="0.25">
      <c r="D53" s="1549" t="s">
        <v>1240</v>
      </c>
      <c r="E53" s="1547"/>
      <c r="F53" s="1547"/>
      <c r="G53" s="931"/>
      <c r="H53" s="1547" t="s">
        <v>1123</v>
      </c>
      <c r="I53" s="1547"/>
      <c r="J53" s="931"/>
      <c r="K53" s="1547" t="s">
        <v>1239</v>
      </c>
      <c r="L53" s="1548"/>
    </row>
    <row r="54" spans="1:15" x14ac:dyDescent="0.2">
      <c r="D54" s="1426"/>
      <c r="E54" s="1427"/>
      <c r="F54" s="1427"/>
      <c r="H54" s="1427"/>
      <c r="I54" s="1427"/>
      <c r="K54" s="1427"/>
      <c r="L54" s="1546"/>
    </row>
    <row r="55" spans="1:15" x14ac:dyDescent="0.2">
      <c r="D55" s="1417"/>
      <c r="E55" s="1379"/>
      <c r="F55" s="1379"/>
      <c r="H55" s="1379"/>
      <c r="I55" s="1379"/>
      <c r="K55" s="1379"/>
      <c r="L55" s="1418"/>
    </row>
    <row r="56" spans="1:15" x14ac:dyDescent="0.2">
      <c r="D56" s="1417"/>
      <c r="E56" s="1379"/>
      <c r="F56" s="1379"/>
      <c r="H56" s="1379"/>
      <c r="I56" s="1379"/>
      <c r="K56" s="1379"/>
      <c r="L56" s="1418"/>
    </row>
    <row r="57" spans="1:15" x14ac:dyDescent="0.2">
      <c r="D57" s="1417"/>
      <c r="E57" s="1379"/>
      <c r="F57" s="1379"/>
      <c r="H57" s="1379"/>
      <c r="I57" s="1379"/>
      <c r="K57" s="1379"/>
      <c r="L57" s="1418"/>
    </row>
    <row r="58" spans="1:15" x14ac:dyDescent="0.2">
      <c r="D58" s="1417"/>
      <c r="E58" s="1379"/>
      <c r="F58" s="1379"/>
      <c r="H58" s="1379"/>
      <c r="I58" s="1379"/>
      <c r="K58" s="1379"/>
      <c r="L58" s="1418"/>
    </row>
    <row r="59" spans="1:15" x14ac:dyDescent="0.2">
      <c r="D59" s="1417"/>
      <c r="E59" s="1379"/>
      <c r="F59" s="1379"/>
      <c r="H59" s="1379"/>
      <c r="I59" s="1379"/>
      <c r="K59" s="1379"/>
      <c r="L59" s="1418"/>
    </row>
    <row r="60" spans="1:15" x14ac:dyDescent="0.2">
      <c r="D60" s="1417"/>
      <c r="E60" s="1379"/>
      <c r="F60" s="1379"/>
      <c r="H60" s="1379"/>
      <c r="I60" s="1379"/>
      <c r="K60" s="1379"/>
      <c r="L60" s="1418"/>
    </row>
    <row r="61" spans="1:15" x14ac:dyDescent="0.2">
      <c r="D61" s="1417"/>
      <c r="E61" s="1379"/>
      <c r="F61" s="1379"/>
      <c r="G61" s="585"/>
      <c r="H61" s="1379"/>
      <c r="I61" s="1379"/>
      <c r="J61" s="585"/>
      <c r="K61" s="1379"/>
      <c r="L61" s="1418"/>
    </row>
    <row r="63" spans="1:15" ht="15.75" x14ac:dyDescent="0.25">
      <c r="A63" s="1543" t="s">
        <v>1744</v>
      </c>
      <c r="B63" s="1543"/>
      <c r="C63" s="1543"/>
      <c r="D63" s="1543"/>
      <c r="E63" s="1543"/>
      <c r="F63" s="1543"/>
      <c r="G63" s="1543"/>
      <c r="H63" s="1543"/>
      <c r="I63" s="1543"/>
      <c r="J63" s="1543"/>
      <c r="K63" s="1543"/>
      <c r="L63" s="1543"/>
      <c r="M63" s="1543"/>
      <c r="N63" s="1543"/>
      <c r="O63" s="1543"/>
    </row>
  </sheetData>
  <mergeCells count="71">
    <mergeCell ref="D61:F61"/>
    <mergeCell ref="H61:I61"/>
    <mergeCell ref="K61:L61"/>
    <mergeCell ref="A63:O63"/>
    <mergeCell ref="D59:F59"/>
    <mergeCell ref="H59:I59"/>
    <mergeCell ref="K59:L59"/>
    <mergeCell ref="D60:F60"/>
    <mergeCell ref="H60:I60"/>
    <mergeCell ref="K60:L60"/>
    <mergeCell ref="D57:F57"/>
    <mergeCell ref="H57:I57"/>
    <mergeCell ref="K57:L57"/>
    <mergeCell ref="D58:F58"/>
    <mergeCell ref="H58:I58"/>
    <mergeCell ref="K58:L58"/>
    <mergeCell ref="D55:F55"/>
    <mergeCell ref="H55:I55"/>
    <mergeCell ref="K55:L55"/>
    <mergeCell ref="D56:F56"/>
    <mergeCell ref="H56:I56"/>
    <mergeCell ref="K56:L56"/>
    <mergeCell ref="D53:F53"/>
    <mergeCell ref="H53:I53"/>
    <mergeCell ref="K53:L53"/>
    <mergeCell ref="D54:F54"/>
    <mergeCell ref="H54:I54"/>
    <mergeCell ref="K54:L54"/>
    <mergeCell ref="D47:F47"/>
    <mergeCell ref="H47:I47"/>
    <mergeCell ref="K47:L47"/>
    <mergeCell ref="D48:F48"/>
    <mergeCell ref="H48:I48"/>
    <mergeCell ref="K48:L48"/>
    <mergeCell ref="D45:F45"/>
    <mergeCell ref="H45:I45"/>
    <mergeCell ref="K45:L45"/>
    <mergeCell ref="D46:F46"/>
    <mergeCell ref="H46:I46"/>
    <mergeCell ref="K46:L46"/>
    <mergeCell ref="D43:F43"/>
    <mergeCell ref="H43:I43"/>
    <mergeCell ref="K43:L43"/>
    <mergeCell ref="D44:F44"/>
    <mergeCell ref="H44:I44"/>
    <mergeCell ref="K44:L44"/>
    <mergeCell ref="D41:F41"/>
    <mergeCell ref="H41:I41"/>
    <mergeCell ref="K41:L41"/>
    <mergeCell ref="D42:F42"/>
    <mergeCell ref="H42:I42"/>
    <mergeCell ref="K42:L42"/>
    <mergeCell ref="D19:G19"/>
    <mergeCell ref="I19:L19"/>
    <mergeCell ref="D20:G20"/>
    <mergeCell ref="I20:L20"/>
    <mergeCell ref="D21:G21"/>
    <mergeCell ref="I21:L21"/>
    <mergeCell ref="D16:G16"/>
    <mergeCell ref="I16:L16"/>
    <mergeCell ref="D17:G17"/>
    <mergeCell ref="I17:L17"/>
    <mergeCell ref="D18:G18"/>
    <mergeCell ref="I18:L18"/>
    <mergeCell ref="D15:G15"/>
    <mergeCell ref="I15:L15"/>
    <mergeCell ref="A1:O1"/>
    <mergeCell ref="A2:O2"/>
    <mergeCell ref="A3:O3"/>
    <mergeCell ref="C8:O8"/>
    <mergeCell ref="I14:L14"/>
  </mergeCells>
  <printOptions horizontalCentered="1"/>
  <pageMargins left="0.5" right="0.5" top="0.5" bottom="0.5" header="0" footer="0"/>
  <pageSetup scale="73" orientation="portrait" r:id="rId1"/>
  <legacyDrawing r:id="rId2"/>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37">
    <pageSetUpPr fitToPage="1"/>
  </sheetPr>
  <dimension ref="A1:P60"/>
  <sheetViews>
    <sheetView workbookViewId="0">
      <pane xSplit="3" ySplit="14" topLeftCell="D15" activePane="bottomRight" state="frozen"/>
      <selection pane="topRight" activeCell="C1" sqref="C1"/>
      <selection pane="bottomLeft" activeCell="A11" sqref="A11"/>
      <selection pane="bottomRight" activeCell="H20" sqref="H20"/>
    </sheetView>
  </sheetViews>
  <sheetFormatPr defaultColWidth="9.140625" defaultRowHeight="15" x14ac:dyDescent="0.25"/>
  <cols>
    <col min="1" max="2" width="3.28515625" style="371" customWidth="1"/>
    <col min="3" max="3" width="24.42578125" style="371" customWidth="1"/>
    <col min="4" max="4" width="10.5703125" style="371" customWidth="1"/>
    <col min="5" max="5" width="10.42578125" style="371" customWidth="1"/>
    <col min="6" max="11" width="11" style="371" customWidth="1"/>
    <col min="12" max="12" width="15" style="371" customWidth="1"/>
    <col min="13" max="13" width="15.85546875" style="371" customWidth="1"/>
    <col min="14" max="16384" width="9.140625" style="371"/>
  </cols>
  <sheetData>
    <row r="1" spans="1:16" ht="18" x14ac:dyDescent="0.25">
      <c r="C1" s="1374" t="str">
        <f>'COVER PAGE'!A9</f>
        <v>LOCAL GOVERNMENT NAME:</v>
      </c>
      <c r="D1" s="1374"/>
      <c r="E1" s="1374"/>
      <c r="F1" s="1374"/>
      <c r="G1" s="1374"/>
      <c r="H1" s="1374"/>
      <c r="I1" s="1374"/>
      <c r="J1" s="1374"/>
      <c r="K1" s="1374"/>
      <c r="L1" s="1374"/>
      <c r="M1" s="1374"/>
      <c r="N1" s="368"/>
      <c r="O1" s="368"/>
      <c r="P1" s="368"/>
    </row>
    <row r="2" spans="1:16" ht="18" x14ac:dyDescent="0.25">
      <c r="C2" s="1471" t="s">
        <v>938</v>
      </c>
      <c r="D2" s="1471"/>
      <c r="E2" s="1471"/>
      <c r="F2" s="1471"/>
      <c r="G2" s="1471"/>
      <c r="H2" s="1471"/>
      <c r="I2" s="1471"/>
      <c r="J2" s="1471"/>
      <c r="K2" s="1471"/>
      <c r="L2" s="1471"/>
      <c r="M2" s="1471"/>
      <c r="N2" s="368"/>
      <c r="O2" s="368"/>
      <c r="P2" s="368"/>
    </row>
    <row r="3" spans="1:16" ht="19.5" customHeight="1" x14ac:dyDescent="0.25">
      <c r="C3" s="1375" t="str">
        <f>'COVER PAGE'!A30</f>
        <v>FISCAL YEAR ENDING JUNE 30, 2025</v>
      </c>
      <c r="D3" s="1375"/>
      <c r="E3" s="1375"/>
      <c r="F3" s="1375"/>
      <c r="G3" s="1375"/>
      <c r="H3" s="1375"/>
      <c r="I3" s="1375"/>
      <c r="J3" s="1375"/>
      <c r="K3" s="1375"/>
      <c r="L3" s="1375"/>
      <c r="M3" s="1375"/>
      <c r="N3" s="356"/>
      <c r="O3" s="356"/>
      <c r="P3" s="356"/>
    </row>
    <row r="4" spans="1:16" ht="10.5" customHeight="1" x14ac:dyDescent="0.25">
      <c r="C4" s="356"/>
      <c r="D4" s="356"/>
      <c r="E4" s="356"/>
      <c r="F4" s="356"/>
      <c r="G4" s="356"/>
      <c r="H4" s="356"/>
      <c r="I4" s="356"/>
      <c r="J4" s="356"/>
      <c r="K4" s="356"/>
      <c r="L4" s="356"/>
      <c r="M4" s="356"/>
      <c r="N4" s="356"/>
      <c r="O4" s="356"/>
      <c r="P4" s="356"/>
    </row>
    <row r="5" spans="1:16" ht="13.5" customHeight="1" x14ac:dyDescent="0.25">
      <c r="A5" s="252" t="s">
        <v>58</v>
      </c>
      <c r="B5" s="252"/>
      <c r="C5" s="253" t="s">
        <v>546</v>
      </c>
      <c r="D5" s="356"/>
      <c r="E5" s="356"/>
      <c r="F5" s="356"/>
      <c r="G5" s="356"/>
      <c r="H5" s="356"/>
      <c r="I5" s="356"/>
      <c r="J5" s="356"/>
      <c r="K5" s="356"/>
      <c r="L5" s="356"/>
      <c r="M5" s="356"/>
      <c r="N5" s="356"/>
      <c r="O5" s="356"/>
      <c r="P5" s="356"/>
    </row>
    <row r="6" spans="1:16" ht="13.5" customHeight="1" x14ac:dyDescent="0.25">
      <c r="C6" s="356"/>
      <c r="D6" s="356"/>
      <c r="E6" s="356"/>
      <c r="F6" s="356"/>
      <c r="G6" s="356"/>
      <c r="H6" s="356"/>
      <c r="I6" s="356"/>
      <c r="J6" s="356"/>
      <c r="K6" s="356"/>
      <c r="L6" s="356"/>
      <c r="M6" s="356"/>
      <c r="N6" s="356"/>
      <c r="O6" s="356"/>
      <c r="P6" s="356"/>
    </row>
    <row r="7" spans="1:16" ht="13.5" customHeight="1" x14ac:dyDescent="0.25">
      <c r="B7" s="968" t="s">
        <v>2350</v>
      </c>
      <c r="C7" s="1553" t="s">
        <v>2351</v>
      </c>
      <c r="D7" s="1552"/>
      <c r="E7" s="1552"/>
      <c r="F7" s="1552"/>
      <c r="G7" s="1552"/>
      <c r="H7" s="1552"/>
      <c r="I7" s="1552"/>
      <c r="J7" s="1552"/>
      <c r="K7" s="1552"/>
      <c r="L7" s="1552"/>
      <c r="M7" s="1552"/>
      <c r="N7" s="356"/>
      <c r="O7" s="356"/>
      <c r="P7" s="356"/>
    </row>
    <row r="8" spans="1:16" ht="13.5" customHeight="1" x14ac:dyDescent="0.25">
      <c r="B8" s="968"/>
      <c r="C8" s="969"/>
      <c r="D8" s="832"/>
      <c r="E8" s="832"/>
      <c r="F8" s="832"/>
      <c r="G8" s="832"/>
      <c r="H8" s="832"/>
      <c r="I8" s="832"/>
      <c r="J8" s="832"/>
      <c r="K8" s="832"/>
      <c r="L8" s="832"/>
      <c r="M8" s="832"/>
      <c r="N8" s="356"/>
      <c r="O8" s="356"/>
      <c r="P8" s="356"/>
    </row>
    <row r="9" spans="1:16" ht="27.75" customHeight="1" x14ac:dyDescent="0.25">
      <c r="B9" s="968"/>
      <c r="C9" s="1554" t="s">
        <v>2352</v>
      </c>
      <c r="D9" s="1554"/>
      <c r="E9" s="1554"/>
      <c r="F9" s="1554"/>
      <c r="G9" s="1554"/>
      <c r="H9" s="1554"/>
      <c r="I9" s="1554"/>
      <c r="J9" s="1554"/>
      <c r="K9" s="1554"/>
      <c r="L9" s="1554"/>
      <c r="M9" s="1554"/>
      <c r="N9" s="356"/>
      <c r="O9" s="356"/>
      <c r="P9" s="356"/>
    </row>
    <row r="10" spans="1:16" ht="13.5" customHeight="1" x14ac:dyDescent="0.25">
      <c r="B10" s="968"/>
      <c r="C10" s="969"/>
      <c r="D10" s="832"/>
      <c r="E10" s="832"/>
      <c r="F10" s="832"/>
      <c r="G10" s="832"/>
      <c r="H10" s="832"/>
      <c r="I10" s="832"/>
      <c r="J10" s="832"/>
      <c r="K10" s="832"/>
      <c r="L10" s="832"/>
      <c r="M10" s="832"/>
      <c r="N10" s="356"/>
      <c r="O10" s="356"/>
      <c r="P10" s="356"/>
    </row>
    <row r="11" spans="1:16" ht="14.25" customHeight="1" x14ac:dyDescent="0.25">
      <c r="C11" s="1552" t="s">
        <v>1447</v>
      </c>
      <c r="D11" s="1552"/>
      <c r="E11" s="1552"/>
      <c r="F11" s="1552"/>
      <c r="G11" s="1552"/>
      <c r="H11" s="1552"/>
      <c r="I11" s="1552"/>
      <c r="J11" s="1552"/>
      <c r="K11" s="1552"/>
      <c r="L11" s="1552"/>
      <c r="M11" s="1552"/>
      <c r="N11" s="356"/>
      <c r="O11" s="356"/>
      <c r="P11" s="356"/>
    </row>
    <row r="12" spans="1:16" x14ac:dyDescent="0.25">
      <c r="C12" s="372"/>
      <c r="D12" s="372"/>
      <c r="E12" s="1551" t="s">
        <v>1136</v>
      </c>
      <c r="F12" s="1551"/>
      <c r="G12" s="1551"/>
      <c r="H12" s="1551"/>
      <c r="I12" s="1551"/>
      <c r="J12" s="1551"/>
      <c r="K12" s="1551"/>
      <c r="L12" s="377"/>
    </row>
    <row r="13" spans="1:16" x14ac:dyDescent="0.25">
      <c r="C13" s="373"/>
      <c r="D13" s="372"/>
      <c r="E13" s="377" t="str">
        <f>'GOVERNMENTAL FUNDS - BS(15)'!E7</f>
        <v>Fund #</v>
      </c>
      <c r="F13" s="377" t="str">
        <f>'GOVERNMENTAL FUNDS - BS(15)'!F7</f>
        <v>Fund #</v>
      </c>
      <c r="G13" s="377" t="str">
        <f>'GOVERNMENTAL FUNDS - BS(15)'!G7</f>
        <v>Fund #</v>
      </c>
      <c r="H13" s="377" t="str">
        <f>'GOVERNMENTAL FUNDS - BS(15)'!H7</f>
        <v>Fund #</v>
      </c>
      <c r="I13" s="377" t="str">
        <f>'GOVERNMENTAL FUNDS - BS(15)'!I7</f>
        <v>Fund #</v>
      </c>
      <c r="J13" s="377" t="str">
        <f>'GOVERNMENTAL FUNDS - BS(15)'!J7</f>
        <v>Fund #</v>
      </c>
      <c r="K13" s="377" t="str">
        <f>'GOVERNMENTAL FUNDS - BS(15)'!K7</f>
        <v>Fund #</v>
      </c>
      <c r="L13" s="377" t="s">
        <v>140</v>
      </c>
      <c r="M13" s="377" t="s">
        <v>785</v>
      </c>
    </row>
    <row r="14" spans="1:16" ht="36" customHeight="1" x14ac:dyDescent="0.25">
      <c r="C14" s="374"/>
      <c r="D14" s="375" t="s">
        <v>882</v>
      </c>
      <c r="E14" s="496" t="str">
        <f>'OPER-MAJOR SP. REVENUE(54-56)'!C3</f>
        <v>Fund Name</v>
      </c>
      <c r="F14" s="486" t="str">
        <f>'OPER-MAJOR SP. REVENUE(54-56)'!G3</f>
        <v>Fund Name</v>
      </c>
      <c r="G14" s="486" t="str">
        <f>'OPER-MAJOR SP. REVENUE(54-56)'!K3</f>
        <v>Fund Name</v>
      </c>
      <c r="H14" s="486" t="str">
        <f>'OPER-MAJOR SP. REVENUE(54-56)'!O3</f>
        <v>Fund Name</v>
      </c>
      <c r="I14" s="486" t="str">
        <f>'OPER-MAJOR SP. REVENUE(54-56)'!S3</f>
        <v>Fund Name</v>
      </c>
      <c r="J14" s="486" t="str">
        <f>'OPER-MAJOR SP. REVENUE(54-56)'!W3</f>
        <v>Fund Name</v>
      </c>
      <c r="K14" s="486" t="str">
        <f>'OPER-MAJOR SP. REVENUE(54-56)'!AA3</f>
        <v>Fund Name</v>
      </c>
      <c r="L14" s="1185" t="s">
        <v>3296</v>
      </c>
      <c r="M14" s="1185" t="s">
        <v>3296</v>
      </c>
    </row>
    <row r="15" spans="1:16" x14ac:dyDescent="0.25">
      <c r="C15" s="376" t="s">
        <v>1091</v>
      </c>
      <c r="D15" s="382"/>
      <c r="E15" s="382"/>
      <c r="F15" s="382"/>
      <c r="G15" s="382"/>
      <c r="H15" s="382"/>
      <c r="I15" s="382"/>
      <c r="J15" s="382"/>
      <c r="K15" s="382"/>
      <c r="L15" s="382"/>
      <c r="M15" s="382"/>
    </row>
    <row r="16" spans="1:16" x14ac:dyDescent="0.25">
      <c r="C16" s="376" t="s">
        <v>1132</v>
      </c>
      <c r="D16" s="382"/>
      <c r="E16" s="382"/>
      <c r="F16" s="382"/>
      <c r="G16" s="382"/>
      <c r="H16" s="382"/>
      <c r="I16" s="382"/>
      <c r="J16" s="382"/>
      <c r="K16" s="382"/>
      <c r="L16" s="382"/>
      <c r="M16" s="382"/>
    </row>
    <row r="17" spans="1:13" x14ac:dyDescent="0.25">
      <c r="C17" s="373" t="s">
        <v>1096</v>
      </c>
      <c r="D17" s="382"/>
      <c r="E17" s="382"/>
      <c r="F17" s="382"/>
      <c r="G17" s="382"/>
      <c r="H17" s="382"/>
      <c r="I17" s="382"/>
      <c r="J17" s="382"/>
      <c r="K17" s="382"/>
      <c r="L17" s="382"/>
      <c r="M17" s="382">
        <f>SUM(D17:L17)</f>
        <v>0</v>
      </c>
    </row>
    <row r="18" spans="1:13" x14ac:dyDescent="0.25">
      <c r="C18" s="373" t="s">
        <v>1133</v>
      </c>
      <c r="D18" s="382"/>
      <c r="E18" s="382"/>
      <c r="F18" s="382"/>
      <c r="G18" s="382"/>
      <c r="H18" s="382"/>
      <c r="I18" s="382"/>
      <c r="J18" s="382"/>
      <c r="K18" s="382"/>
      <c r="L18" s="382"/>
      <c r="M18" s="382">
        <f>SUM(D18:L18)</f>
        <v>0</v>
      </c>
    </row>
    <row r="19" spans="1:13" x14ac:dyDescent="0.25">
      <c r="C19" s="373" t="s">
        <v>1137</v>
      </c>
      <c r="D19" s="382"/>
      <c r="E19" s="382"/>
      <c r="F19" s="382"/>
      <c r="G19" s="382"/>
      <c r="H19" s="382"/>
      <c r="I19" s="382"/>
      <c r="J19" s="382"/>
      <c r="K19" s="382"/>
      <c r="L19" s="382"/>
      <c r="M19" s="382">
        <f>SUM(D19:L19)</f>
        <v>0</v>
      </c>
    </row>
    <row r="20" spans="1:13" x14ac:dyDescent="0.25">
      <c r="C20" s="373" t="s">
        <v>1134</v>
      </c>
      <c r="D20" s="382"/>
      <c r="E20" s="382"/>
      <c r="F20" s="382"/>
      <c r="G20" s="382"/>
      <c r="H20" s="382"/>
      <c r="I20" s="382"/>
      <c r="J20" s="382"/>
      <c r="K20" s="382"/>
      <c r="L20" s="382"/>
      <c r="M20" s="382">
        <f>SUM(D20:L20)</f>
        <v>0</v>
      </c>
    </row>
    <row r="21" spans="1:13" x14ac:dyDescent="0.25">
      <c r="C21" s="376" t="s">
        <v>979</v>
      </c>
      <c r="D21" s="382"/>
      <c r="E21" s="382"/>
      <c r="F21" s="382"/>
      <c r="G21" s="382"/>
      <c r="H21" s="382"/>
      <c r="I21" s="382"/>
      <c r="J21" s="382"/>
      <c r="K21" s="382"/>
      <c r="L21" s="382"/>
      <c r="M21" s="382"/>
    </row>
    <row r="22" spans="1:13" x14ac:dyDescent="0.25">
      <c r="C22" s="373" t="s">
        <v>1138</v>
      </c>
      <c r="D22" s="382"/>
      <c r="E22" s="382"/>
      <c r="F22" s="382"/>
      <c r="G22" s="382"/>
      <c r="H22" s="382"/>
      <c r="I22" s="382"/>
      <c r="J22" s="382"/>
      <c r="K22" s="382"/>
      <c r="L22" s="382"/>
      <c r="M22" s="382">
        <f t="shared" ref="M22:M32" si="0">SUM(D22:L22)</f>
        <v>0</v>
      </c>
    </row>
    <row r="23" spans="1:13" x14ac:dyDescent="0.25">
      <c r="C23" s="373" t="s">
        <v>840</v>
      </c>
      <c r="D23" s="382"/>
      <c r="E23" s="382"/>
      <c r="F23" s="382"/>
      <c r="G23" s="382"/>
      <c r="H23" s="382"/>
      <c r="I23" s="382"/>
      <c r="J23" s="382"/>
      <c r="K23" s="382"/>
      <c r="L23" s="382"/>
      <c r="M23" s="382">
        <f t="shared" si="0"/>
        <v>0</v>
      </c>
    </row>
    <row r="24" spans="1:13" x14ac:dyDescent="0.25">
      <c r="C24" s="373" t="s">
        <v>839</v>
      </c>
      <c r="D24" s="382"/>
      <c r="E24" s="382"/>
      <c r="F24" s="382"/>
      <c r="G24" s="382"/>
      <c r="H24" s="382"/>
      <c r="I24" s="382"/>
      <c r="J24" s="382"/>
      <c r="K24" s="382"/>
      <c r="L24" s="382"/>
      <c r="M24" s="382">
        <f t="shared" si="0"/>
        <v>0</v>
      </c>
    </row>
    <row r="25" spans="1:13" x14ac:dyDescent="0.25">
      <c r="C25" s="373" t="s">
        <v>841</v>
      </c>
      <c r="D25" s="382"/>
      <c r="E25" s="382"/>
      <c r="F25" s="382"/>
      <c r="G25" s="382"/>
      <c r="H25" s="382"/>
      <c r="I25" s="382"/>
      <c r="J25" s="382"/>
      <c r="K25" s="382"/>
      <c r="L25" s="382"/>
      <c r="M25" s="382">
        <f t="shared" si="0"/>
        <v>0</v>
      </c>
    </row>
    <row r="26" spans="1:13" x14ac:dyDescent="0.25">
      <c r="C26" s="373" t="s">
        <v>1139</v>
      </c>
      <c r="D26" s="382"/>
      <c r="E26" s="382"/>
      <c r="F26" s="382"/>
      <c r="G26" s="382"/>
      <c r="H26" s="382"/>
      <c r="I26" s="382"/>
      <c r="J26" s="382"/>
      <c r="K26" s="382"/>
      <c r="L26" s="382"/>
      <c r="M26" s="382">
        <f t="shared" si="0"/>
        <v>0</v>
      </c>
    </row>
    <row r="27" spans="1:13" x14ac:dyDescent="0.25">
      <c r="C27" s="373" t="s">
        <v>1140</v>
      </c>
      <c r="D27" s="382"/>
      <c r="E27" s="382"/>
      <c r="F27" s="382"/>
      <c r="G27" s="382"/>
      <c r="H27" s="382"/>
      <c r="I27" s="382"/>
      <c r="J27" s="382"/>
      <c r="K27" s="382"/>
      <c r="L27" s="382"/>
      <c r="M27" s="382">
        <f t="shared" si="0"/>
        <v>0</v>
      </c>
    </row>
    <row r="28" spans="1:13" x14ac:dyDescent="0.25">
      <c r="C28" s="373" t="s">
        <v>1450</v>
      </c>
      <c r="D28" s="382"/>
      <c r="E28" s="382"/>
      <c r="F28" s="382"/>
      <c r="G28" s="382"/>
      <c r="H28" s="382"/>
      <c r="I28" s="382"/>
      <c r="J28" s="382"/>
      <c r="K28" s="382"/>
      <c r="L28" s="382"/>
      <c r="M28" s="382">
        <f t="shared" si="0"/>
        <v>0</v>
      </c>
    </row>
    <row r="29" spans="1:13" x14ac:dyDescent="0.25">
      <c r="C29" s="373" t="s">
        <v>1449</v>
      </c>
      <c r="D29" s="382"/>
      <c r="E29" s="382"/>
      <c r="F29" s="382"/>
      <c r="G29" s="382"/>
      <c r="H29" s="382"/>
      <c r="I29" s="382"/>
      <c r="J29" s="382"/>
      <c r="K29" s="382"/>
      <c r="L29" s="382"/>
      <c r="M29" s="382">
        <f t="shared" si="0"/>
        <v>0</v>
      </c>
    </row>
    <row r="30" spans="1:13" x14ac:dyDescent="0.25">
      <c r="C30" s="373" t="s">
        <v>838</v>
      </c>
      <c r="D30" s="382"/>
      <c r="E30" s="382"/>
      <c r="F30" s="382"/>
      <c r="G30" s="382"/>
      <c r="H30" s="382"/>
      <c r="I30" s="382"/>
      <c r="J30" s="382"/>
      <c r="K30" s="382"/>
      <c r="L30" s="382"/>
      <c r="M30" s="382">
        <f t="shared" si="0"/>
        <v>0</v>
      </c>
    </row>
    <row r="31" spans="1:13" x14ac:dyDescent="0.25">
      <c r="C31" s="373" t="s">
        <v>1448</v>
      </c>
      <c r="D31" s="382"/>
      <c r="E31" s="382"/>
      <c r="F31" s="382"/>
      <c r="G31" s="382"/>
      <c r="H31" s="382"/>
      <c r="I31" s="382"/>
      <c r="J31" s="382"/>
      <c r="K31" s="382"/>
      <c r="L31" s="382"/>
      <c r="M31" s="382">
        <f t="shared" si="0"/>
        <v>0</v>
      </c>
    </row>
    <row r="32" spans="1:13" x14ac:dyDescent="0.25">
      <c r="A32" s="1550" t="s">
        <v>1224</v>
      </c>
      <c r="B32" s="831"/>
      <c r="C32" s="373" t="s">
        <v>1134</v>
      </c>
      <c r="D32" s="382"/>
      <c r="E32" s="382"/>
      <c r="F32" s="382"/>
      <c r="G32" s="382"/>
      <c r="H32" s="382"/>
      <c r="I32" s="382"/>
      <c r="J32" s="382"/>
      <c r="K32" s="382"/>
      <c r="L32" s="382"/>
      <c r="M32" s="382">
        <f t="shared" si="0"/>
        <v>0</v>
      </c>
    </row>
    <row r="33" spans="1:13" ht="18.75" customHeight="1" x14ac:dyDescent="0.25">
      <c r="A33" s="1550"/>
      <c r="B33" s="831"/>
      <c r="C33" s="376" t="s">
        <v>1131</v>
      </c>
      <c r="D33" s="382"/>
      <c r="E33" s="382"/>
      <c r="F33" s="382"/>
      <c r="G33" s="382"/>
      <c r="H33" s="382"/>
      <c r="I33" s="382"/>
      <c r="J33" s="382"/>
      <c r="K33" s="382"/>
      <c r="L33" s="382"/>
      <c r="M33" s="382"/>
    </row>
    <row r="34" spans="1:13" x14ac:dyDescent="0.25">
      <c r="A34" s="1550"/>
      <c r="B34" s="831"/>
      <c r="C34" s="373" t="s">
        <v>1138</v>
      </c>
      <c r="D34" s="382"/>
      <c r="E34" s="382"/>
      <c r="F34" s="382"/>
      <c r="G34" s="382"/>
      <c r="H34" s="382"/>
      <c r="I34" s="382"/>
      <c r="J34" s="382"/>
      <c r="K34" s="382"/>
      <c r="L34" s="382"/>
      <c r="M34" s="382">
        <f t="shared" ref="M34:M44" si="1">SUM(D34:L34)</f>
        <v>0</v>
      </c>
    </row>
    <row r="35" spans="1:13" x14ac:dyDescent="0.25">
      <c r="C35" s="373" t="s">
        <v>840</v>
      </c>
      <c r="D35" s="382"/>
      <c r="E35" s="382"/>
      <c r="F35" s="382"/>
      <c r="G35" s="382"/>
      <c r="H35" s="382"/>
      <c r="I35" s="382"/>
      <c r="J35" s="382"/>
      <c r="K35" s="382"/>
      <c r="L35" s="382"/>
      <c r="M35" s="382">
        <f t="shared" si="1"/>
        <v>0</v>
      </c>
    </row>
    <row r="36" spans="1:13" x14ac:dyDescent="0.25">
      <c r="C36" s="373" t="s">
        <v>839</v>
      </c>
      <c r="D36" s="382"/>
      <c r="E36" s="382"/>
      <c r="F36" s="382"/>
      <c r="G36" s="382"/>
      <c r="H36" s="382"/>
      <c r="I36" s="382"/>
      <c r="J36" s="382"/>
      <c r="K36" s="382"/>
      <c r="L36" s="382"/>
      <c r="M36" s="382">
        <f t="shared" si="1"/>
        <v>0</v>
      </c>
    </row>
    <row r="37" spans="1:13" x14ac:dyDescent="0.25">
      <c r="C37" s="373" t="s">
        <v>841</v>
      </c>
      <c r="D37" s="382"/>
      <c r="E37" s="382"/>
      <c r="F37" s="382"/>
      <c r="G37" s="382"/>
      <c r="H37" s="382"/>
      <c r="I37" s="382"/>
      <c r="J37" s="382"/>
      <c r="K37" s="382"/>
      <c r="L37" s="382"/>
      <c r="M37" s="382">
        <f t="shared" si="1"/>
        <v>0</v>
      </c>
    </row>
    <row r="38" spans="1:13" x14ac:dyDescent="0.25">
      <c r="C38" s="373" t="s">
        <v>1139</v>
      </c>
      <c r="D38" s="382"/>
      <c r="E38" s="382"/>
      <c r="F38" s="382"/>
      <c r="G38" s="382"/>
      <c r="H38" s="382"/>
      <c r="I38" s="382"/>
      <c r="J38" s="382"/>
      <c r="K38" s="382"/>
      <c r="L38" s="382"/>
      <c r="M38" s="382">
        <f t="shared" si="1"/>
        <v>0</v>
      </c>
    </row>
    <row r="39" spans="1:13" x14ac:dyDescent="0.25">
      <c r="C39" s="373" t="s">
        <v>1140</v>
      </c>
      <c r="D39" s="382"/>
      <c r="E39" s="382"/>
      <c r="F39" s="382"/>
      <c r="G39" s="382"/>
      <c r="H39" s="382"/>
      <c r="I39" s="382"/>
      <c r="J39" s="382"/>
      <c r="K39" s="382"/>
      <c r="L39" s="382"/>
      <c r="M39" s="382">
        <f t="shared" si="1"/>
        <v>0</v>
      </c>
    </row>
    <row r="40" spans="1:13" x14ac:dyDescent="0.25">
      <c r="C40" s="373" t="s">
        <v>1450</v>
      </c>
      <c r="D40" s="382"/>
      <c r="E40" s="382"/>
      <c r="F40" s="382"/>
      <c r="G40" s="382"/>
      <c r="H40" s="382"/>
      <c r="I40" s="382"/>
      <c r="J40" s="382"/>
      <c r="K40" s="382"/>
      <c r="L40" s="382"/>
      <c r="M40" s="382">
        <f t="shared" si="1"/>
        <v>0</v>
      </c>
    </row>
    <row r="41" spans="1:13" x14ac:dyDescent="0.25">
      <c r="C41" s="373" t="s">
        <v>1449</v>
      </c>
      <c r="D41" s="382"/>
      <c r="E41" s="382"/>
      <c r="F41" s="382"/>
      <c r="G41" s="382"/>
      <c r="H41" s="382"/>
      <c r="I41" s="382"/>
      <c r="J41" s="382"/>
      <c r="K41" s="382"/>
      <c r="L41" s="382"/>
      <c r="M41" s="382">
        <f t="shared" si="1"/>
        <v>0</v>
      </c>
    </row>
    <row r="42" spans="1:13" x14ac:dyDescent="0.25">
      <c r="C42" s="373" t="s">
        <v>838</v>
      </c>
      <c r="D42" s="382"/>
      <c r="E42" s="382"/>
      <c r="F42" s="382"/>
      <c r="G42" s="382"/>
      <c r="H42" s="382"/>
      <c r="I42" s="382"/>
      <c r="J42" s="382"/>
      <c r="K42" s="382"/>
      <c r="L42" s="382"/>
      <c r="M42" s="382">
        <f t="shared" si="1"/>
        <v>0</v>
      </c>
    </row>
    <row r="43" spans="1:13" x14ac:dyDescent="0.25">
      <c r="C43" s="373" t="s">
        <v>1448</v>
      </c>
      <c r="D43" s="382"/>
      <c r="E43" s="382"/>
      <c r="F43" s="382"/>
      <c r="G43" s="382"/>
      <c r="H43" s="382"/>
      <c r="I43" s="382"/>
      <c r="J43" s="382"/>
      <c r="K43" s="382"/>
      <c r="L43" s="382"/>
      <c r="M43" s="382">
        <f t="shared" si="1"/>
        <v>0</v>
      </c>
    </row>
    <row r="44" spans="1:13" x14ac:dyDescent="0.25">
      <c r="C44" s="373" t="s">
        <v>1134</v>
      </c>
      <c r="D44" s="382"/>
      <c r="E44" s="382"/>
      <c r="F44" s="382"/>
      <c r="G44" s="382"/>
      <c r="H44" s="382"/>
      <c r="I44" s="382"/>
      <c r="J44" s="382"/>
      <c r="K44" s="382"/>
      <c r="L44" s="382"/>
      <c r="M44" s="382">
        <f t="shared" si="1"/>
        <v>0</v>
      </c>
    </row>
    <row r="45" spans="1:13" x14ac:dyDescent="0.25">
      <c r="C45" s="376" t="s">
        <v>1135</v>
      </c>
      <c r="D45" s="382"/>
      <c r="E45" s="382"/>
      <c r="F45" s="382"/>
      <c r="G45" s="382"/>
      <c r="H45" s="382"/>
      <c r="I45" s="382"/>
      <c r="J45" s="382"/>
      <c r="K45" s="382"/>
      <c r="L45" s="382"/>
      <c r="M45" s="382"/>
    </row>
    <row r="46" spans="1:13" x14ac:dyDescent="0.25">
      <c r="C46" s="373" t="s">
        <v>1138</v>
      </c>
      <c r="D46" s="382"/>
      <c r="E46" s="382"/>
      <c r="F46" s="382"/>
      <c r="G46" s="382"/>
      <c r="H46" s="382"/>
      <c r="I46" s="382"/>
      <c r="J46" s="382"/>
      <c r="K46" s="382"/>
      <c r="L46" s="382"/>
      <c r="M46" s="382">
        <f t="shared" ref="M46:M57" si="2">SUM(D46:L46)</f>
        <v>0</v>
      </c>
    </row>
    <row r="47" spans="1:13" x14ac:dyDescent="0.25">
      <c r="C47" s="373" t="s">
        <v>840</v>
      </c>
      <c r="D47" s="382"/>
      <c r="E47" s="382"/>
      <c r="F47" s="382"/>
      <c r="G47" s="382"/>
      <c r="H47" s="382"/>
      <c r="I47" s="382"/>
      <c r="J47" s="382"/>
      <c r="K47" s="382"/>
      <c r="L47" s="382"/>
      <c r="M47" s="382">
        <f t="shared" si="2"/>
        <v>0</v>
      </c>
    </row>
    <row r="48" spans="1:13" x14ac:dyDescent="0.25">
      <c r="C48" s="373" t="s">
        <v>839</v>
      </c>
      <c r="D48" s="382"/>
      <c r="E48" s="382"/>
      <c r="F48" s="382"/>
      <c r="G48" s="382"/>
      <c r="H48" s="382"/>
      <c r="I48" s="382"/>
      <c r="J48" s="382"/>
      <c r="K48" s="382"/>
      <c r="L48" s="382"/>
      <c r="M48" s="382">
        <f t="shared" si="2"/>
        <v>0</v>
      </c>
    </row>
    <row r="49" spans="3:13" x14ac:dyDescent="0.25">
      <c r="C49" s="373" t="s">
        <v>841</v>
      </c>
      <c r="D49" s="382"/>
      <c r="E49" s="382"/>
      <c r="F49" s="382"/>
      <c r="G49" s="382"/>
      <c r="H49" s="382"/>
      <c r="I49" s="382"/>
      <c r="J49" s="382"/>
      <c r="K49" s="382"/>
      <c r="L49" s="382"/>
      <c r="M49" s="382">
        <f t="shared" si="2"/>
        <v>0</v>
      </c>
    </row>
    <row r="50" spans="3:13" x14ac:dyDescent="0.25">
      <c r="C50" s="373" t="s">
        <v>1139</v>
      </c>
      <c r="D50" s="382"/>
      <c r="E50" s="382"/>
      <c r="F50" s="382"/>
      <c r="G50" s="382"/>
      <c r="H50" s="382"/>
      <c r="I50" s="382"/>
      <c r="J50" s="382"/>
      <c r="K50" s="382"/>
      <c r="L50" s="382"/>
      <c r="M50" s="382">
        <f t="shared" si="2"/>
        <v>0</v>
      </c>
    </row>
    <row r="51" spans="3:13" x14ac:dyDescent="0.25">
      <c r="C51" s="373" t="s">
        <v>1140</v>
      </c>
      <c r="D51" s="382"/>
      <c r="E51" s="382"/>
      <c r="F51" s="382"/>
      <c r="G51" s="382"/>
      <c r="H51" s="382"/>
      <c r="I51" s="382"/>
      <c r="J51" s="382"/>
      <c r="K51" s="382"/>
      <c r="L51" s="382"/>
      <c r="M51" s="382">
        <f t="shared" si="2"/>
        <v>0</v>
      </c>
    </row>
    <row r="52" spans="3:13" x14ac:dyDescent="0.25">
      <c r="C52" s="373" t="s">
        <v>1450</v>
      </c>
      <c r="D52" s="382"/>
      <c r="E52" s="382"/>
      <c r="F52" s="382"/>
      <c r="G52" s="382"/>
      <c r="H52" s="382"/>
      <c r="I52" s="382"/>
      <c r="J52" s="382"/>
      <c r="K52" s="382"/>
      <c r="L52" s="382"/>
      <c r="M52" s="382">
        <f t="shared" si="2"/>
        <v>0</v>
      </c>
    </row>
    <row r="53" spans="3:13" x14ac:dyDescent="0.25">
      <c r="C53" s="373" t="s">
        <v>1449</v>
      </c>
      <c r="D53" s="382"/>
      <c r="E53" s="382"/>
      <c r="F53" s="382"/>
      <c r="G53" s="382"/>
      <c r="H53" s="382"/>
      <c r="I53" s="382"/>
      <c r="J53" s="382"/>
      <c r="K53" s="382"/>
      <c r="L53" s="382"/>
      <c r="M53" s="382">
        <f t="shared" si="2"/>
        <v>0</v>
      </c>
    </row>
    <row r="54" spans="3:13" x14ac:dyDescent="0.25">
      <c r="C54" s="373" t="s">
        <v>838</v>
      </c>
      <c r="D54" s="382"/>
      <c r="E54" s="382"/>
      <c r="F54" s="382"/>
      <c r="G54" s="382"/>
      <c r="H54" s="382"/>
      <c r="I54" s="382"/>
      <c r="J54" s="382"/>
      <c r="K54" s="382"/>
      <c r="L54" s="382"/>
      <c r="M54" s="382">
        <f t="shared" si="2"/>
        <v>0</v>
      </c>
    </row>
    <row r="55" spans="3:13" x14ac:dyDescent="0.25">
      <c r="C55" s="373" t="s">
        <v>1448</v>
      </c>
      <c r="D55" s="382"/>
      <c r="E55" s="382"/>
      <c r="F55" s="382"/>
      <c r="G55" s="382"/>
      <c r="H55" s="382"/>
      <c r="I55" s="382"/>
      <c r="J55" s="382"/>
      <c r="K55" s="382"/>
      <c r="L55" s="382"/>
      <c r="M55" s="382">
        <f t="shared" si="2"/>
        <v>0</v>
      </c>
    </row>
    <row r="56" spans="3:13" x14ac:dyDescent="0.25">
      <c r="C56" s="373" t="s">
        <v>1134</v>
      </c>
      <c r="D56" s="382"/>
      <c r="E56" s="382"/>
      <c r="F56" s="382"/>
      <c r="G56" s="382"/>
      <c r="H56" s="382"/>
      <c r="I56" s="382"/>
      <c r="J56" s="382"/>
      <c r="K56" s="382"/>
      <c r="L56" s="382"/>
      <c r="M56" s="382">
        <f t="shared" si="2"/>
        <v>0</v>
      </c>
    </row>
    <row r="57" spans="3:13" x14ac:dyDescent="0.25">
      <c r="C57" s="376" t="s">
        <v>1130</v>
      </c>
      <c r="D57" s="382">
        <f>'GOVERNMENTAL FUNDS - BS(15)'!D73</f>
        <v>0</v>
      </c>
      <c r="E57" s="382">
        <f>'GOVERNMENTAL FUNDS - BS(15)'!E73</f>
        <v>0</v>
      </c>
      <c r="F57" s="382">
        <f>'GOVERNMENTAL FUNDS - BS(15)'!F73</f>
        <v>0</v>
      </c>
      <c r="G57" s="382">
        <f>'GOVERNMENTAL FUNDS - BS(15)'!G73</f>
        <v>0</v>
      </c>
      <c r="H57" s="382">
        <f>'GOVERNMENTAL FUNDS - BS(15)'!H73</f>
        <v>0</v>
      </c>
      <c r="I57" s="382">
        <f>'GOVERNMENTAL FUNDS - BS(15)'!I73</f>
        <v>0</v>
      </c>
      <c r="J57" s="382">
        <f>'GOVERNMENTAL FUNDS - BS(15)'!J73</f>
        <v>0</v>
      </c>
      <c r="K57" s="382">
        <f>'GOVERNMENTAL FUNDS - BS(15)'!K73</f>
        <v>0</v>
      </c>
      <c r="L57" s="382">
        <f>'GOVERNMENTAL FUNDS - BS(15)'!L73</f>
        <v>0</v>
      </c>
      <c r="M57" s="382">
        <f t="shared" si="2"/>
        <v>0</v>
      </c>
    </row>
    <row r="58" spans="3:13" ht="15.75" thickBot="1" x14ac:dyDescent="0.3">
      <c r="C58" s="376" t="s">
        <v>1129</v>
      </c>
      <c r="D58" s="383">
        <f t="shared" ref="D58:M58" si="3">SUM(D16:D57)</f>
        <v>0</v>
      </c>
      <c r="E58" s="383">
        <f t="shared" si="3"/>
        <v>0</v>
      </c>
      <c r="F58" s="383">
        <f t="shared" si="3"/>
        <v>0</v>
      </c>
      <c r="G58" s="383">
        <f t="shared" si="3"/>
        <v>0</v>
      </c>
      <c r="H58" s="383">
        <f t="shared" si="3"/>
        <v>0</v>
      </c>
      <c r="I58" s="383">
        <f t="shared" si="3"/>
        <v>0</v>
      </c>
      <c r="J58" s="383">
        <f t="shared" si="3"/>
        <v>0</v>
      </c>
      <c r="K58" s="383">
        <f t="shared" si="3"/>
        <v>0</v>
      </c>
      <c r="L58" s="383">
        <f t="shared" si="3"/>
        <v>0</v>
      </c>
      <c r="M58" s="383">
        <f t="shared" si="3"/>
        <v>0</v>
      </c>
    </row>
    <row r="59" spans="3:13" ht="15.75" thickTop="1" x14ac:dyDescent="0.25">
      <c r="M59" s="441">
        <f>M58-'GOVERNMENTAL FUNDS - BS(15)'!M74</f>
        <v>0</v>
      </c>
    </row>
    <row r="60" spans="3:13" ht="15.75" x14ac:dyDescent="0.25">
      <c r="G60" s="588" t="s">
        <v>1745</v>
      </c>
    </row>
  </sheetData>
  <customSheetViews>
    <customSheetView guid="{FC3B3501-CA52-40D7-B049-0E027A15B235}" fitToPage="1">
      <pane xSplit="2" ySplit="10" topLeftCell="C41" activePane="bottomRight" state="frozen"/>
      <selection pane="bottomRight" activeCell="L55" sqref="L55"/>
      <pageMargins left="0.47" right="0.19" top="0.24" bottom="0.3" header="0" footer="0"/>
      <pageSetup scale="71" orientation="portrait" r:id="rId1"/>
    </customSheetView>
  </customSheetViews>
  <mergeCells count="8">
    <mergeCell ref="A32:A34"/>
    <mergeCell ref="E12:K12"/>
    <mergeCell ref="C11:M11"/>
    <mergeCell ref="C1:M1"/>
    <mergeCell ref="C2:M2"/>
    <mergeCell ref="C3:M3"/>
    <mergeCell ref="C7:M7"/>
    <mergeCell ref="C9:M9"/>
  </mergeCells>
  <pageMargins left="0.47" right="0.19" top="0.24" bottom="0.3" header="0" footer="0"/>
  <pageSetup scale="69" orientation="portrait" r:id="rId2"/>
  <legacyDrawing r:id="rId3"/>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97F0F-091E-4A14-984C-EB62D26915C3}">
  <sheetPr codeName="Sheet86">
    <pageSetUpPr fitToPage="1"/>
  </sheetPr>
  <dimension ref="A1:P53"/>
  <sheetViews>
    <sheetView zoomScaleNormal="100" workbookViewId="0">
      <selection activeCell="A4" sqref="A4"/>
    </sheetView>
  </sheetViews>
  <sheetFormatPr defaultColWidth="9.140625" defaultRowHeight="12.75" x14ac:dyDescent="0.2"/>
  <cols>
    <col min="1" max="2" width="3.7109375" style="538" customWidth="1"/>
    <col min="3" max="9" width="9.140625" style="538" customWidth="1"/>
    <col min="10" max="16384" width="9.140625" style="538"/>
  </cols>
  <sheetData>
    <row r="1" spans="1:15" ht="18" x14ac:dyDescent="0.25">
      <c r="A1" s="907" t="str">
        <f>'COVER PAGE'!A9</f>
        <v>LOCAL GOVERNMENT NAME:</v>
      </c>
      <c r="B1" s="708"/>
      <c r="C1" s="708"/>
      <c r="D1" s="708"/>
      <c r="E1" s="708"/>
      <c r="F1" s="708"/>
      <c r="G1" s="708"/>
      <c r="H1" s="708"/>
      <c r="I1" s="708"/>
      <c r="J1" s="708"/>
      <c r="K1" s="708"/>
      <c r="L1" s="708"/>
      <c r="M1" s="708"/>
    </row>
    <row r="2" spans="1:15" ht="18" x14ac:dyDescent="0.25">
      <c r="A2" s="907" t="s">
        <v>938</v>
      </c>
      <c r="B2" s="708"/>
      <c r="C2" s="708"/>
      <c r="D2" s="708"/>
      <c r="E2" s="708"/>
      <c r="F2" s="708"/>
      <c r="G2" s="708"/>
      <c r="H2" s="708"/>
      <c r="I2" s="708"/>
      <c r="J2" s="708"/>
      <c r="K2" s="708"/>
      <c r="L2" s="708"/>
      <c r="M2" s="708"/>
    </row>
    <row r="3" spans="1:15" ht="18" x14ac:dyDescent="0.25">
      <c r="A3" s="905" t="str">
        <f>'COVER PAGE'!A30</f>
        <v>FISCAL YEAR ENDING JUNE 30, 2025</v>
      </c>
      <c r="B3" s="708"/>
      <c r="C3" s="708"/>
      <c r="D3" s="708"/>
      <c r="E3" s="708"/>
      <c r="F3" s="708"/>
      <c r="G3" s="708"/>
      <c r="H3" s="708"/>
      <c r="I3" s="708"/>
      <c r="J3" s="708"/>
      <c r="K3" s="708"/>
      <c r="L3" s="708"/>
      <c r="M3" s="708"/>
    </row>
    <row r="4" spans="1:15" ht="12" customHeight="1" x14ac:dyDescent="0.25">
      <c r="A4" s="905"/>
      <c r="B4" s="708"/>
      <c r="C4" s="708"/>
      <c r="D4" s="708"/>
      <c r="E4" s="708"/>
      <c r="F4" s="708"/>
      <c r="G4" s="708"/>
      <c r="H4" s="708"/>
      <c r="I4" s="708"/>
      <c r="J4" s="708"/>
      <c r="K4" s="708"/>
      <c r="L4" s="708"/>
      <c r="M4" s="708"/>
    </row>
    <row r="5" spans="1:15" ht="15" customHeight="1" x14ac:dyDescent="0.2">
      <c r="A5" s="933" t="s">
        <v>58</v>
      </c>
      <c r="B5" s="933"/>
      <c r="C5" s="926" t="s">
        <v>546</v>
      </c>
      <c r="D5" s="708"/>
      <c r="E5" s="708"/>
      <c r="F5" s="708"/>
      <c r="G5" s="708"/>
      <c r="H5" s="708"/>
      <c r="I5" s="708"/>
      <c r="J5" s="708"/>
      <c r="K5" s="708"/>
      <c r="L5" s="708"/>
      <c r="M5" s="708"/>
    </row>
    <row r="6" spans="1:15" ht="12" customHeight="1" x14ac:dyDescent="0.25">
      <c r="A6" s="905"/>
      <c r="B6" s="708"/>
      <c r="C6" s="708"/>
      <c r="D6" s="708"/>
      <c r="E6" s="708"/>
      <c r="F6" s="708"/>
      <c r="G6" s="708"/>
      <c r="H6" s="708"/>
      <c r="I6" s="708"/>
      <c r="J6" s="708"/>
      <c r="K6" s="708"/>
      <c r="L6" s="708"/>
      <c r="M6" s="708"/>
    </row>
    <row r="7" spans="1:15" ht="12" customHeight="1" x14ac:dyDescent="0.25">
      <c r="A7" s="905"/>
      <c r="B7" s="542" t="s">
        <v>2032</v>
      </c>
      <c r="C7" s="607" t="s">
        <v>1634</v>
      </c>
      <c r="D7" s="708"/>
      <c r="E7" s="708"/>
      <c r="F7" s="708"/>
      <c r="G7" s="708"/>
      <c r="H7" s="708"/>
      <c r="I7" s="708"/>
      <c r="J7" s="708"/>
      <c r="K7" s="708"/>
      <c r="L7" s="708"/>
      <c r="M7" s="708"/>
    </row>
    <row r="8" spans="1:15" ht="12" customHeight="1" x14ac:dyDescent="0.25">
      <c r="A8" s="905"/>
      <c r="B8" s="708"/>
      <c r="C8" s="708"/>
      <c r="D8" s="708"/>
      <c r="E8" s="708"/>
      <c r="F8" s="708"/>
      <c r="G8" s="708"/>
      <c r="H8" s="708"/>
      <c r="I8" s="708"/>
      <c r="J8" s="708"/>
      <c r="K8" s="708"/>
      <c r="L8" s="708"/>
      <c r="M8" s="708"/>
    </row>
    <row r="9" spans="1:15" ht="52.5" customHeight="1" x14ac:dyDescent="0.25">
      <c r="A9" s="905"/>
      <c r="B9" s="708"/>
      <c r="C9" s="1217" t="s">
        <v>2353</v>
      </c>
      <c r="D9" s="1378"/>
      <c r="E9" s="1378"/>
      <c r="F9" s="1378"/>
      <c r="G9" s="1378"/>
      <c r="H9" s="1378"/>
      <c r="I9" s="1378"/>
      <c r="J9" s="1378"/>
      <c r="K9" s="1378"/>
      <c r="L9" s="1378"/>
      <c r="M9" s="1378"/>
      <c r="N9" s="1217"/>
      <c r="O9" s="1217"/>
    </row>
    <row r="10" spans="1:15" ht="12.75" customHeight="1" x14ac:dyDescent="0.2">
      <c r="A10" s="709"/>
      <c r="B10" s="540"/>
      <c r="C10" s="543"/>
    </row>
    <row r="11" spans="1:15" ht="40.5" customHeight="1" x14ac:dyDescent="0.2">
      <c r="A11" s="709"/>
      <c r="B11" s="540"/>
      <c r="C11" s="1386" t="s">
        <v>1792</v>
      </c>
      <c r="D11" s="1386"/>
      <c r="E11" s="1386"/>
      <c r="F11" s="1386"/>
      <c r="G11" s="1386"/>
      <c r="H11" s="1386"/>
      <c r="I11" s="1386"/>
      <c r="J11" s="1386"/>
      <c r="K11" s="1386"/>
      <c r="L11" s="1386"/>
      <c r="M11" s="1386"/>
      <c r="N11" s="1386"/>
      <c r="O11" s="1386"/>
    </row>
    <row r="12" spans="1:15" ht="12.75" customHeight="1" x14ac:dyDescent="0.2">
      <c r="A12" s="709"/>
      <c r="B12" s="540"/>
      <c r="C12" s="543"/>
    </row>
    <row r="13" spans="1:15" ht="65.25" customHeight="1" x14ac:dyDescent="0.2">
      <c r="A13" s="709"/>
      <c r="B13" s="540"/>
      <c r="C13" s="1555" t="s">
        <v>1760</v>
      </c>
      <c r="D13" s="1555"/>
      <c r="E13" s="1555"/>
      <c r="F13" s="1555"/>
      <c r="G13" s="1555"/>
      <c r="H13" s="1555"/>
      <c r="I13" s="1555"/>
      <c r="J13" s="1555"/>
      <c r="K13" s="1555"/>
      <c r="L13" s="1555"/>
      <c r="M13" s="1555"/>
      <c r="N13" s="1555"/>
      <c r="O13" s="1555"/>
    </row>
    <row r="14" spans="1:15" ht="12.75" customHeight="1" x14ac:dyDescent="0.2">
      <c r="A14" s="709"/>
      <c r="B14" s="540"/>
      <c r="C14" s="543"/>
    </row>
    <row r="15" spans="1:15" ht="14.25" customHeight="1" x14ac:dyDescent="0.2">
      <c r="A15" s="709"/>
      <c r="C15" s="1556" t="s">
        <v>1747</v>
      </c>
      <c r="D15" s="1556"/>
      <c r="E15" s="1556"/>
      <c r="F15" s="1556"/>
      <c r="G15" s="1556"/>
      <c r="H15" s="1556"/>
      <c r="I15" s="1556"/>
      <c r="J15" s="1556"/>
      <c r="K15" s="1556"/>
      <c r="L15" s="1556"/>
      <c r="M15" s="1556"/>
    </row>
    <row r="16" spans="1:15" ht="12.75" customHeight="1" x14ac:dyDescent="0.2">
      <c r="A16" s="709"/>
      <c r="C16" s="1386" t="s">
        <v>2354</v>
      </c>
      <c r="D16" s="1386"/>
      <c r="E16" s="1386"/>
      <c r="F16" s="1386"/>
      <c r="G16" s="1386"/>
      <c r="H16" s="1386"/>
      <c r="I16" s="1386"/>
      <c r="J16" s="1386"/>
      <c r="K16" s="1386"/>
      <c r="L16" s="1386"/>
      <c r="M16" s="1386"/>
      <c r="N16" s="1386"/>
      <c r="O16" s="1386"/>
    </row>
    <row r="17" spans="1:15" ht="12.75" customHeight="1" x14ac:dyDescent="0.2">
      <c r="A17" s="709"/>
      <c r="C17" s="970" t="s">
        <v>1756</v>
      </c>
      <c r="D17" s="610"/>
      <c r="E17" s="610"/>
      <c r="F17" s="610"/>
      <c r="G17" s="610"/>
      <c r="H17" s="610"/>
      <c r="I17" s="610"/>
      <c r="J17" s="610"/>
      <c r="K17" s="610"/>
      <c r="L17" s="610"/>
      <c r="M17" s="689"/>
    </row>
    <row r="18" spans="1:15" ht="12.75" customHeight="1" x14ac:dyDescent="0.2">
      <c r="A18" s="709"/>
      <c r="C18" s="970" t="s">
        <v>1746</v>
      </c>
      <c r="D18" s="610"/>
      <c r="E18" s="610"/>
      <c r="F18" s="610"/>
      <c r="G18" s="610"/>
      <c r="H18" s="610"/>
      <c r="I18" s="610"/>
      <c r="J18" s="610"/>
      <c r="K18" s="610"/>
      <c r="L18" s="610"/>
      <c r="M18" s="689"/>
    </row>
    <row r="19" spans="1:15" ht="12.75" customHeight="1" x14ac:dyDescent="0.2">
      <c r="A19" s="709"/>
      <c r="C19" s="543"/>
      <c r="D19" s="809"/>
      <c r="E19" s="809"/>
      <c r="F19" s="809"/>
      <c r="G19" s="809"/>
      <c r="H19" s="809"/>
      <c r="I19" s="809"/>
      <c r="J19" s="809"/>
      <c r="K19" s="809"/>
      <c r="L19" s="809"/>
    </row>
    <row r="20" spans="1:15" ht="12.75" customHeight="1" x14ac:dyDescent="0.2">
      <c r="A20" s="709"/>
      <c r="B20" s="540">
        <v>1</v>
      </c>
      <c r="C20" s="611" t="s">
        <v>1635</v>
      </c>
      <c r="J20" s="809"/>
      <c r="K20" s="809"/>
      <c r="L20" s="809"/>
    </row>
    <row r="21" spans="1:15" ht="10.5" customHeight="1" x14ac:dyDescent="0.2">
      <c r="A21" s="709"/>
      <c r="B21" s="540"/>
      <c r="C21" s="810"/>
      <c r="J21" s="809"/>
      <c r="K21" s="809"/>
      <c r="L21" s="809"/>
    </row>
    <row r="22" spans="1:15" ht="12.75" customHeight="1" x14ac:dyDescent="0.2">
      <c r="A22" s="709"/>
      <c r="B22" s="540"/>
      <c r="C22" s="1557" t="s">
        <v>1748</v>
      </c>
      <c r="D22" s="1557"/>
      <c r="E22" s="1557"/>
      <c r="F22" s="1557"/>
      <c r="G22" s="1557"/>
      <c r="H22" s="1557"/>
      <c r="I22" s="1557"/>
      <c r="J22" s="1557"/>
      <c r="K22" s="1557"/>
      <c r="L22" s="1557"/>
      <c r="M22" s="1557"/>
    </row>
    <row r="23" spans="1:15" ht="12.75" customHeight="1" x14ac:dyDescent="0.2">
      <c r="A23" s="709"/>
      <c r="B23" s="540"/>
      <c r="C23" s="818"/>
      <c r="D23" s="818"/>
      <c r="E23" s="818"/>
      <c r="F23" s="818"/>
      <c r="G23" s="818"/>
      <c r="H23" s="818"/>
      <c r="I23" s="818"/>
      <c r="J23" s="818"/>
      <c r="K23" s="818"/>
      <c r="L23" s="818"/>
      <c r="M23" s="818"/>
    </row>
    <row r="24" spans="1:15" ht="24.75" customHeight="1" x14ac:dyDescent="0.2">
      <c r="A24" s="709"/>
      <c r="B24" s="540"/>
      <c r="C24" s="1217" t="s">
        <v>2355</v>
      </c>
      <c r="D24" s="1217"/>
      <c r="E24" s="1217"/>
      <c r="F24" s="1217"/>
      <c r="G24" s="1217"/>
      <c r="H24" s="1217"/>
      <c r="I24" s="1217"/>
      <c r="J24" s="1217"/>
      <c r="K24" s="1217"/>
      <c r="L24" s="1217"/>
      <c r="M24" s="1217"/>
      <c r="N24" s="1217"/>
      <c r="O24" s="1217"/>
    </row>
    <row r="25" spans="1:15" ht="12.75" customHeight="1" x14ac:dyDescent="0.2">
      <c r="A25" s="709"/>
      <c r="B25" s="540"/>
      <c r="C25" s="818"/>
      <c r="D25" s="818"/>
      <c r="E25" s="818"/>
      <c r="F25" s="818"/>
      <c r="G25" s="818"/>
      <c r="H25" s="818"/>
      <c r="I25" s="818"/>
      <c r="J25" s="818"/>
      <c r="K25" s="818"/>
      <c r="L25" s="818"/>
      <c r="M25" s="818"/>
    </row>
    <row r="26" spans="1:15" ht="25.5" customHeight="1" x14ac:dyDescent="0.2">
      <c r="A26" s="709"/>
      <c r="B26" s="540"/>
      <c r="C26" s="1217" t="s">
        <v>2356</v>
      </c>
      <c r="D26" s="1217"/>
      <c r="E26" s="1217"/>
      <c r="F26" s="1217"/>
      <c r="G26" s="1217"/>
      <c r="H26" s="1217"/>
      <c r="I26" s="1217"/>
      <c r="J26" s="1217"/>
      <c r="K26" s="1217"/>
      <c r="L26" s="1217"/>
      <c r="M26" s="1217"/>
      <c r="N26" s="1217"/>
      <c r="O26" s="1217"/>
    </row>
    <row r="27" spans="1:15" ht="12.75" customHeight="1" x14ac:dyDescent="0.2">
      <c r="A27" s="709"/>
      <c r="B27" s="540"/>
      <c r="C27" s="818"/>
      <c r="D27" s="818"/>
      <c r="E27" s="818"/>
      <c r="F27" s="818"/>
      <c r="G27" s="818"/>
      <c r="H27" s="818"/>
      <c r="I27" s="818"/>
      <c r="J27" s="818"/>
      <c r="K27" s="818"/>
      <c r="L27" s="818"/>
      <c r="M27" s="818"/>
    </row>
    <row r="28" spans="1:15" ht="12.75" customHeight="1" x14ac:dyDescent="0.2">
      <c r="A28" s="709"/>
      <c r="B28" s="540"/>
      <c r="C28" s="543" t="s">
        <v>1755</v>
      </c>
      <c r="J28" s="809"/>
      <c r="K28" s="809"/>
      <c r="L28" s="809"/>
    </row>
    <row r="29" spans="1:15" ht="12.75" customHeight="1" x14ac:dyDescent="0.2">
      <c r="A29" s="709"/>
      <c r="B29" s="540"/>
      <c r="C29" s="543"/>
      <c r="J29" s="809"/>
      <c r="K29" s="809"/>
      <c r="L29" s="809"/>
    </row>
    <row r="30" spans="1:15" ht="12.75" customHeight="1" x14ac:dyDescent="0.2">
      <c r="A30" s="709"/>
      <c r="B30" s="540"/>
      <c r="C30" s="538" t="s">
        <v>1749</v>
      </c>
      <c r="J30" s="809"/>
      <c r="K30" s="809"/>
      <c r="L30" s="809"/>
    </row>
    <row r="31" spans="1:15" ht="12.75" customHeight="1" x14ac:dyDescent="0.2">
      <c r="A31" s="709"/>
      <c r="B31" s="540"/>
      <c r="C31" s="543"/>
      <c r="J31" s="809"/>
      <c r="K31" s="809"/>
      <c r="L31" s="809"/>
    </row>
    <row r="32" spans="1:15" ht="12.75" customHeight="1" x14ac:dyDescent="0.2">
      <c r="B32" s="540"/>
      <c r="C32" s="543" t="s">
        <v>1636</v>
      </c>
      <c r="E32" s="543"/>
    </row>
    <row r="33" spans="2:16" x14ac:dyDescent="0.2">
      <c r="B33" s="540"/>
      <c r="C33" s="543"/>
    </row>
    <row r="34" spans="2:16" x14ac:dyDescent="0.2">
      <c r="B34" s="540"/>
      <c r="C34" s="542" t="s">
        <v>1637</v>
      </c>
    </row>
    <row r="35" spans="2:16" ht="27" customHeight="1" x14ac:dyDescent="0.2">
      <c r="B35" s="540"/>
      <c r="C35" s="1368" t="s">
        <v>2357</v>
      </c>
      <c r="D35" s="1368"/>
      <c r="E35" s="1368"/>
      <c r="F35" s="1368"/>
      <c r="G35" s="1368"/>
      <c r="H35" s="1368"/>
      <c r="I35" s="1368"/>
      <c r="J35" s="1368"/>
      <c r="K35" s="1368"/>
      <c r="L35" s="1368"/>
      <c r="M35" s="1368"/>
      <c r="N35" s="1368"/>
      <c r="O35" s="1368"/>
    </row>
    <row r="36" spans="2:16" x14ac:dyDescent="0.2">
      <c r="B36" s="540"/>
      <c r="C36" s="542"/>
    </row>
    <row r="37" spans="2:16" ht="26.25" customHeight="1" x14ac:dyDescent="0.2">
      <c r="B37" s="540"/>
      <c r="C37" s="1368" t="s">
        <v>2358</v>
      </c>
      <c r="D37" s="1368"/>
      <c r="E37" s="1368"/>
      <c r="F37" s="1368"/>
      <c r="G37" s="1368"/>
      <c r="H37" s="1368"/>
      <c r="I37" s="1368"/>
      <c r="J37" s="1368"/>
      <c r="K37" s="1368"/>
      <c r="L37" s="1368"/>
      <c r="M37" s="1368"/>
      <c r="N37" s="1368"/>
      <c r="O37" s="1368"/>
    </row>
    <row r="38" spans="2:16" x14ac:dyDescent="0.2">
      <c r="B38" s="540"/>
      <c r="C38" s="542"/>
    </row>
    <row r="39" spans="2:16" ht="24.75" customHeight="1" x14ac:dyDescent="0.2">
      <c r="B39" s="540"/>
      <c r="C39" s="1368" t="s">
        <v>2359</v>
      </c>
      <c r="D39" s="1368"/>
      <c r="E39" s="1368"/>
      <c r="F39" s="1368"/>
      <c r="G39" s="1368"/>
      <c r="H39" s="1368"/>
      <c r="I39" s="1368"/>
      <c r="J39" s="1368"/>
      <c r="K39" s="1368"/>
      <c r="L39" s="1368"/>
      <c r="M39" s="1368"/>
      <c r="N39" s="1368"/>
      <c r="O39" s="1368"/>
    </row>
    <row r="40" spans="2:16" x14ac:dyDescent="0.2">
      <c r="B40" s="540"/>
      <c r="C40" s="542"/>
    </row>
    <row r="41" spans="2:16" x14ac:dyDescent="0.2">
      <c r="B41" s="707">
        <v>2</v>
      </c>
      <c r="C41" s="540" t="s">
        <v>1638</v>
      </c>
    </row>
    <row r="42" spans="2:16" ht="26.25" customHeight="1" x14ac:dyDescent="0.2">
      <c r="B42" s="707"/>
      <c r="C42" s="1217" t="s">
        <v>2360</v>
      </c>
      <c r="D42" s="1217"/>
      <c r="E42" s="1217"/>
      <c r="F42" s="1217"/>
      <c r="G42" s="1217"/>
      <c r="H42" s="1217"/>
      <c r="I42" s="1217"/>
      <c r="J42" s="1217"/>
      <c r="K42" s="1217"/>
      <c r="L42" s="1217"/>
      <c r="M42" s="1217"/>
      <c r="N42" s="1217"/>
      <c r="O42" s="1217"/>
    </row>
    <row r="43" spans="2:16" x14ac:dyDescent="0.2">
      <c r="B43" s="707"/>
      <c r="C43" s="540"/>
    </row>
    <row r="44" spans="2:16" x14ac:dyDescent="0.2">
      <c r="B44" s="707"/>
      <c r="C44" s="538" t="s">
        <v>1639</v>
      </c>
    </row>
    <row r="45" spans="2:16" x14ac:dyDescent="0.2">
      <c r="B45" s="707"/>
    </row>
    <row r="46" spans="2:16" x14ac:dyDescent="0.2">
      <c r="B46" s="707"/>
      <c r="C46" s="1217" t="s">
        <v>2361</v>
      </c>
      <c r="D46" s="1217"/>
      <c r="E46" s="1217"/>
      <c r="F46" s="1217"/>
      <c r="G46" s="1217"/>
      <c r="H46" s="1217"/>
      <c r="I46" s="1217"/>
      <c r="J46" s="1217"/>
      <c r="K46" s="1217"/>
      <c r="L46" s="1217"/>
      <c r="M46" s="1217"/>
      <c r="N46" s="1217"/>
      <c r="O46" s="1217"/>
    </row>
    <row r="47" spans="2:16" x14ac:dyDescent="0.2">
      <c r="B47" s="707"/>
    </row>
    <row r="48" spans="2:16" x14ac:dyDescent="0.2">
      <c r="B48" s="540"/>
      <c r="C48" s="542" t="s">
        <v>1637</v>
      </c>
    </row>
    <row r="49" spans="1:15" ht="25.5" customHeight="1" x14ac:dyDescent="0.2">
      <c r="B49" s="540"/>
      <c r="C49" s="1368" t="s">
        <v>2362</v>
      </c>
      <c r="D49" s="1368"/>
      <c r="E49" s="1368"/>
      <c r="F49" s="1368"/>
      <c r="G49" s="1368"/>
      <c r="H49" s="1368"/>
      <c r="I49" s="1368"/>
      <c r="J49" s="1368"/>
      <c r="K49" s="1368"/>
      <c r="L49" s="1368"/>
      <c r="M49" s="1368"/>
      <c r="N49" s="1368"/>
      <c r="O49" s="1368"/>
    </row>
    <row r="50" spans="1:15" x14ac:dyDescent="0.2">
      <c r="B50" s="540"/>
      <c r="C50" s="542"/>
    </row>
    <row r="51" spans="1:15" ht="12.75" customHeight="1" x14ac:dyDescent="0.2">
      <c r="C51" s="1226"/>
      <c r="D51" s="1226"/>
      <c r="E51" s="1226"/>
      <c r="F51" s="1226"/>
      <c r="G51" s="1226"/>
      <c r="H51" s="1226"/>
      <c r="I51" s="1226"/>
      <c r="J51" s="1226"/>
      <c r="K51" s="1226"/>
      <c r="L51" s="1226"/>
      <c r="M51" s="1226"/>
    </row>
    <row r="52" spans="1:15" ht="12.75" customHeight="1" x14ac:dyDescent="0.2">
      <c r="C52" s="1226"/>
      <c r="D52" s="1226"/>
      <c r="E52" s="1226"/>
      <c r="F52" s="1226"/>
      <c r="G52" s="1226"/>
      <c r="H52" s="1226"/>
      <c r="I52" s="1226"/>
      <c r="J52" s="1226"/>
      <c r="K52" s="1226"/>
      <c r="L52" s="1226"/>
      <c r="M52" s="1226"/>
    </row>
    <row r="53" spans="1:15" ht="15.75" x14ac:dyDescent="0.25">
      <c r="A53" s="1369" t="s">
        <v>1595</v>
      </c>
      <c r="B53" s="1369"/>
      <c r="C53" s="1369"/>
      <c r="D53" s="1369"/>
      <c r="E53" s="1369"/>
      <c r="F53" s="1369"/>
      <c r="G53" s="1369"/>
      <c r="H53" s="1369"/>
      <c r="I53" s="1369"/>
      <c r="J53" s="1369"/>
      <c r="K53" s="1369"/>
      <c r="L53" s="1369"/>
      <c r="M53" s="1369"/>
      <c r="N53" s="1369"/>
      <c r="O53" s="1369"/>
    </row>
  </sheetData>
  <mergeCells count="17">
    <mergeCell ref="C46:O46"/>
    <mergeCell ref="C49:O49"/>
    <mergeCell ref="C51:M51"/>
    <mergeCell ref="C52:M52"/>
    <mergeCell ref="A53:O53"/>
    <mergeCell ref="C42:O42"/>
    <mergeCell ref="C9:O9"/>
    <mergeCell ref="C11:O11"/>
    <mergeCell ref="C13:O13"/>
    <mergeCell ref="C15:M15"/>
    <mergeCell ref="C16:O16"/>
    <mergeCell ref="C22:M22"/>
    <mergeCell ref="C24:O24"/>
    <mergeCell ref="C26:O26"/>
    <mergeCell ref="C35:O35"/>
    <mergeCell ref="C37:O37"/>
    <mergeCell ref="C39:O39"/>
  </mergeCells>
  <printOptions horizontalCentered="1" verticalCentered="1"/>
  <pageMargins left="0.25" right="0.25" top="0.5" bottom="0.5" header="0.05" footer="0.05"/>
  <pageSetup scale="82" orientation="portrait" r:id="rId1"/>
  <headerFooter alignWithMargins="0"/>
  <legacyDrawing r:id="rId2"/>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38">
    <pageSetUpPr fitToPage="1"/>
  </sheetPr>
  <dimension ref="A1:O78"/>
  <sheetViews>
    <sheetView workbookViewId="0">
      <selection activeCell="P31" sqref="P31"/>
    </sheetView>
  </sheetViews>
  <sheetFormatPr defaultRowHeight="12.75" x14ac:dyDescent="0.2"/>
  <cols>
    <col min="1" max="2" width="3.7109375" customWidth="1"/>
  </cols>
  <sheetData>
    <row r="1" spans="1:15" ht="18" x14ac:dyDescent="0.25">
      <c r="A1" s="4" t="str">
        <f>'COVER PAGE'!A9</f>
        <v>LOCAL GOVERNMENT NAME:</v>
      </c>
      <c r="B1" s="2"/>
      <c r="C1" s="2"/>
      <c r="D1" s="2"/>
      <c r="E1" s="2"/>
      <c r="F1" s="2"/>
      <c r="G1" s="2"/>
      <c r="H1" s="2"/>
      <c r="I1" s="2"/>
      <c r="J1" s="2"/>
      <c r="K1" s="2"/>
      <c r="L1" s="2"/>
      <c r="M1" s="2"/>
      <c r="N1" s="2"/>
      <c r="O1" s="2"/>
    </row>
    <row r="2" spans="1:15" ht="18" x14ac:dyDescent="0.25">
      <c r="A2" s="4" t="s">
        <v>938</v>
      </c>
      <c r="B2" s="2"/>
      <c r="C2" s="2"/>
      <c r="D2" s="2"/>
      <c r="E2" s="2"/>
      <c r="F2" s="2"/>
      <c r="G2" s="2"/>
      <c r="H2" s="2"/>
      <c r="I2" s="2"/>
      <c r="J2" s="2"/>
      <c r="K2" s="2"/>
      <c r="L2" s="2"/>
      <c r="M2" s="2"/>
      <c r="N2" s="2"/>
      <c r="O2" s="2"/>
    </row>
    <row r="3" spans="1:15" ht="18" x14ac:dyDescent="0.25">
      <c r="A3" s="5" t="str">
        <f>'COVER PAGE'!A30</f>
        <v>FISCAL YEAR ENDING JUNE 30, 2025</v>
      </c>
      <c r="B3" s="2"/>
      <c r="C3" s="2"/>
      <c r="D3" s="2"/>
      <c r="E3" s="2"/>
      <c r="F3" s="2"/>
      <c r="G3" s="2"/>
      <c r="H3" s="2"/>
      <c r="I3" s="2"/>
      <c r="J3" s="2"/>
      <c r="K3" s="2"/>
      <c r="L3" s="2"/>
      <c r="M3" s="2"/>
      <c r="N3" s="2"/>
      <c r="O3" s="2"/>
    </row>
    <row r="5" spans="1:15" x14ac:dyDescent="0.2">
      <c r="A5" s="13" t="s">
        <v>47</v>
      </c>
      <c r="C5" s="16" t="s">
        <v>48</v>
      </c>
    </row>
    <row r="6" spans="1:15" x14ac:dyDescent="0.2">
      <c r="B6" s="13" t="s">
        <v>939</v>
      </c>
      <c r="C6" s="16" t="s">
        <v>430</v>
      </c>
    </row>
    <row r="7" spans="1:15" x14ac:dyDescent="0.2">
      <c r="C7" t="s">
        <v>49</v>
      </c>
    </row>
    <row r="8" spans="1:15" ht="13.5" thickBot="1" x14ac:dyDescent="0.25"/>
    <row r="9" spans="1:15" ht="12" customHeight="1" x14ac:dyDescent="0.2">
      <c r="C9" s="25"/>
      <c r="D9" s="20"/>
      <c r="E9" s="20"/>
      <c r="F9" s="20"/>
      <c r="G9" s="49" t="s">
        <v>50</v>
      </c>
      <c r="H9" s="47"/>
      <c r="I9" s="47"/>
      <c r="J9" s="47"/>
      <c r="K9" s="47"/>
      <c r="L9" s="47"/>
      <c r="M9" s="47"/>
      <c r="N9" s="48"/>
    </row>
    <row r="10" spans="1:15" ht="12" customHeight="1" x14ac:dyDescent="0.2">
      <c r="C10" s="42" t="s">
        <v>300</v>
      </c>
      <c r="D10" s="3"/>
      <c r="E10" s="3"/>
      <c r="F10" s="3"/>
      <c r="G10" s="34" t="s">
        <v>51</v>
      </c>
      <c r="H10" s="35"/>
      <c r="I10" s="35"/>
      <c r="J10" s="40"/>
      <c r="K10" s="34" t="s">
        <v>52</v>
      </c>
      <c r="L10" s="35"/>
      <c r="M10" s="35"/>
      <c r="N10" s="54"/>
    </row>
    <row r="11" spans="1:15" ht="12" customHeight="1" x14ac:dyDescent="0.2">
      <c r="C11" s="41"/>
      <c r="G11" s="529" t="s">
        <v>542</v>
      </c>
      <c r="H11" s="528"/>
      <c r="I11" s="528"/>
      <c r="J11" s="533"/>
      <c r="K11" s="534"/>
      <c r="L11" s="535"/>
      <c r="M11" s="535"/>
      <c r="N11" s="536"/>
    </row>
    <row r="12" spans="1:15" ht="12" customHeight="1" x14ac:dyDescent="0.2">
      <c r="C12" s="43" t="s">
        <v>53</v>
      </c>
      <c r="D12" s="22"/>
      <c r="E12" s="22"/>
      <c r="F12" s="22"/>
      <c r="G12" s="1566"/>
      <c r="H12" s="1567"/>
      <c r="I12" s="1567"/>
      <c r="J12" s="1568"/>
      <c r="K12" s="1566"/>
      <c r="L12" s="1567"/>
      <c r="M12" s="1567"/>
      <c r="N12" s="1572"/>
    </row>
    <row r="13" spans="1:15" ht="12" customHeight="1" x14ac:dyDescent="0.2">
      <c r="C13" s="41"/>
      <c r="G13" s="529" t="s">
        <v>1002</v>
      </c>
      <c r="H13" s="528"/>
      <c r="I13" s="528"/>
      <c r="J13" s="528"/>
      <c r="K13" s="1581"/>
      <c r="L13" s="1582"/>
      <c r="M13" s="1582"/>
      <c r="N13" s="1583"/>
    </row>
    <row r="14" spans="1:15" ht="12" customHeight="1" x14ac:dyDescent="0.2">
      <c r="C14" s="43" t="s">
        <v>54</v>
      </c>
      <c r="D14" s="22"/>
      <c r="E14" s="22"/>
      <c r="F14" s="22"/>
      <c r="G14" s="1566"/>
      <c r="H14" s="1567"/>
      <c r="I14" s="1567"/>
      <c r="J14" s="1568"/>
      <c r="K14" s="1566"/>
      <c r="L14" s="1567"/>
      <c r="M14" s="1567"/>
      <c r="N14" s="1572"/>
    </row>
    <row r="15" spans="1:15" ht="12" customHeight="1" x14ac:dyDescent="0.2">
      <c r="C15" s="41"/>
      <c r="G15" s="529" t="s">
        <v>1003</v>
      </c>
      <c r="H15" s="528"/>
      <c r="I15" s="528"/>
      <c r="J15" s="528"/>
      <c r="K15" s="537"/>
      <c r="L15" s="528"/>
      <c r="M15" s="528"/>
      <c r="N15" s="531"/>
    </row>
    <row r="16" spans="1:15" ht="12" customHeight="1" x14ac:dyDescent="0.2">
      <c r="C16" s="43" t="s">
        <v>55</v>
      </c>
      <c r="D16" s="22"/>
      <c r="E16" s="22"/>
      <c r="F16" s="22"/>
      <c r="G16" s="1566"/>
      <c r="H16" s="1567"/>
      <c r="I16" s="1567"/>
      <c r="J16" s="1568"/>
      <c r="K16" s="1566"/>
      <c r="L16" s="1567"/>
      <c r="M16" s="1567"/>
      <c r="N16" s="1572"/>
    </row>
    <row r="17" spans="2:14" ht="12" customHeight="1" x14ac:dyDescent="0.2">
      <c r="C17" s="41"/>
      <c r="G17" s="529" t="s">
        <v>1004</v>
      </c>
      <c r="H17" s="528"/>
      <c r="I17" s="528"/>
      <c r="J17" s="528"/>
      <c r="K17" s="537"/>
      <c r="L17" s="528"/>
      <c r="M17" s="528"/>
      <c r="N17" s="531"/>
    </row>
    <row r="18" spans="2:14" ht="12" customHeight="1" x14ac:dyDescent="0.2">
      <c r="C18" s="43" t="s">
        <v>56</v>
      </c>
      <c r="D18" s="22"/>
      <c r="E18" s="22"/>
      <c r="F18" s="22"/>
      <c r="G18" s="1566"/>
      <c r="H18" s="1567"/>
      <c r="I18" s="1567"/>
      <c r="J18" s="1568"/>
      <c r="K18" s="1569"/>
      <c r="L18" s="1570"/>
      <c r="M18" s="1570"/>
      <c r="N18" s="1571"/>
    </row>
    <row r="19" spans="2:14" ht="12" customHeight="1" x14ac:dyDescent="0.2">
      <c r="C19" s="41"/>
      <c r="G19" s="529" t="s">
        <v>1005</v>
      </c>
      <c r="H19" s="528"/>
      <c r="I19" s="528"/>
      <c r="J19" s="528"/>
      <c r="K19" s="529" t="s">
        <v>412</v>
      </c>
      <c r="L19" s="528"/>
      <c r="M19" s="528"/>
      <c r="N19" s="531"/>
    </row>
    <row r="20" spans="2:14" ht="12" customHeight="1" x14ac:dyDescent="0.2">
      <c r="C20" s="43" t="s">
        <v>265</v>
      </c>
      <c r="D20" s="22"/>
      <c r="E20" s="22"/>
      <c r="F20" s="22"/>
      <c r="G20" s="1566"/>
      <c r="H20" s="1567"/>
      <c r="I20" s="1567"/>
      <c r="J20" s="1568"/>
      <c r="K20" s="1566"/>
      <c r="L20" s="1567"/>
      <c r="M20" s="1567"/>
      <c r="N20" s="1572"/>
    </row>
    <row r="21" spans="2:14" ht="12" customHeight="1" x14ac:dyDescent="0.2">
      <c r="C21" s="41"/>
      <c r="G21" s="529" t="s">
        <v>1006</v>
      </c>
      <c r="H21" s="528"/>
      <c r="I21" s="528"/>
      <c r="J21" s="528"/>
      <c r="K21" s="529" t="s">
        <v>413</v>
      </c>
      <c r="L21" s="528"/>
      <c r="M21" s="528"/>
      <c r="N21" s="531"/>
    </row>
    <row r="22" spans="2:14" ht="12" customHeight="1" thickBot="1" x14ac:dyDescent="0.25">
      <c r="C22" s="27" t="s">
        <v>883</v>
      </c>
      <c r="D22" s="1"/>
      <c r="E22" s="1"/>
      <c r="F22" s="1"/>
      <c r="G22" s="1573"/>
      <c r="H22" s="1574"/>
      <c r="I22" s="1574"/>
      <c r="J22" s="1575"/>
      <c r="K22" s="1573"/>
      <c r="L22" s="1574"/>
      <c r="M22" s="1574"/>
      <c r="N22" s="1576"/>
    </row>
    <row r="23" spans="2:14" ht="12.75" customHeight="1" thickBot="1" x14ac:dyDescent="0.25"/>
    <row r="24" spans="2:14" x14ac:dyDescent="0.2">
      <c r="B24" s="46" t="s">
        <v>283</v>
      </c>
      <c r="C24" s="16" t="s">
        <v>266</v>
      </c>
      <c r="L24" s="50" t="s">
        <v>269</v>
      </c>
      <c r="M24" s="51"/>
      <c r="N24" s="52"/>
    </row>
    <row r="25" spans="2:14" x14ac:dyDescent="0.2">
      <c r="C25" t="s">
        <v>267</v>
      </c>
      <c r="L25" s="1586"/>
      <c r="M25" s="1587"/>
      <c r="N25" s="1588"/>
    </row>
    <row r="26" spans="2:14" x14ac:dyDescent="0.2">
      <c r="C26" t="s">
        <v>268</v>
      </c>
      <c r="L26" s="1589"/>
      <c r="M26" s="1590"/>
      <c r="N26" s="1591"/>
    </row>
    <row r="27" spans="2:14" ht="13.5" thickBot="1" x14ac:dyDescent="0.25">
      <c r="L27" s="1592"/>
      <c r="M27" s="1562"/>
      <c r="N27" s="1565"/>
    </row>
    <row r="29" spans="2:14" x14ac:dyDescent="0.2">
      <c r="B29" s="46" t="s">
        <v>274</v>
      </c>
      <c r="C29" s="16" t="s">
        <v>270</v>
      </c>
    </row>
    <row r="30" spans="2:14" ht="13.5" thickBot="1" x14ac:dyDescent="0.25">
      <c r="C30" s="17" t="s">
        <v>271</v>
      </c>
    </row>
    <row r="31" spans="2:14" ht="12" customHeight="1" x14ac:dyDescent="0.2">
      <c r="C31" s="25"/>
      <c r="D31" s="20"/>
      <c r="E31" s="25"/>
      <c r="F31" s="20"/>
      <c r="G31" s="55" t="s">
        <v>444</v>
      </c>
      <c r="H31" s="51"/>
      <c r="I31" s="51"/>
      <c r="J31" s="51"/>
      <c r="K31" s="51"/>
      <c r="L31" s="51"/>
      <c r="M31" s="51"/>
      <c r="N31" s="52"/>
    </row>
    <row r="32" spans="2:14" ht="12" customHeight="1" x14ac:dyDescent="0.2">
      <c r="C32" s="41"/>
      <c r="E32" s="42" t="s">
        <v>1008</v>
      </c>
      <c r="F32" s="2"/>
      <c r="G32" s="34" t="s">
        <v>273</v>
      </c>
      <c r="H32" s="35"/>
      <c r="I32" s="35"/>
      <c r="J32" s="35"/>
      <c r="K32" s="183" t="s">
        <v>1034</v>
      </c>
      <c r="L32" s="182"/>
      <c r="M32" s="367">
        <v>44742</v>
      </c>
      <c r="N32" s="54"/>
    </row>
    <row r="33" spans="3:14" ht="12" customHeight="1" x14ac:dyDescent="0.2">
      <c r="C33" s="1584" t="s">
        <v>300</v>
      </c>
      <c r="D33" s="1236"/>
      <c r="E33" s="442" t="s">
        <v>2695</v>
      </c>
      <c r="F33" s="80"/>
      <c r="G33" s="81" t="s">
        <v>445</v>
      </c>
      <c r="H33" s="35"/>
      <c r="I33" s="34" t="s">
        <v>446</v>
      </c>
      <c r="J33" s="35"/>
      <c r="K33" s="34" t="s">
        <v>447</v>
      </c>
      <c r="L33" s="35"/>
      <c r="M33" s="35" t="s">
        <v>448</v>
      </c>
      <c r="N33" s="54"/>
    </row>
    <row r="34" spans="3:14" ht="12" customHeight="1" x14ac:dyDescent="0.2">
      <c r="C34" s="41"/>
      <c r="E34" s="527" t="s">
        <v>1007</v>
      </c>
      <c r="F34" s="528"/>
      <c r="G34" s="529" t="s">
        <v>1012</v>
      </c>
      <c r="H34" s="528"/>
      <c r="I34" s="529" t="s">
        <v>1013</v>
      </c>
      <c r="J34" s="528"/>
      <c r="K34" s="529" t="s">
        <v>393</v>
      </c>
      <c r="L34" s="528"/>
      <c r="M34" s="530" t="s">
        <v>394</v>
      </c>
      <c r="N34" s="531"/>
    </row>
    <row r="35" spans="3:14" ht="12" customHeight="1" x14ac:dyDescent="0.2">
      <c r="C35" s="43" t="s">
        <v>994</v>
      </c>
      <c r="D35" s="22"/>
      <c r="E35" s="1585"/>
      <c r="F35" s="1568"/>
      <c r="G35" s="1566"/>
      <c r="H35" s="1568"/>
      <c r="I35" s="1566"/>
      <c r="J35" s="1568"/>
      <c r="K35" s="1566"/>
      <c r="L35" s="1568"/>
      <c r="M35" s="1566"/>
      <c r="N35" s="1572"/>
    </row>
    <row r="36" spans="3:14" ht="12" customHeight="1" x14ac:dyDescent="0.2">
      <c r="C36" s="41"/>
      <c r="E36" s="527" t="s">
        <v>1011</v>
      </c>
      <c r="F36" s="528"/>
      <c r="G36" s="529" t="s">
        <v>395</v>
      </c>
      <c r="H36" s="528"/>
      <c r="I36" s="529" t="s">
        <v>398</v>
      </c>
      <c r="J36" s="528"/>
      <c r="K36" s="529" t="s">
        <v>401</v>
      </c>
      <c r="L36" s="528"/>
      <c r="M36" s="529" t="s">
        <v>404</v>
      </c>
      <c r="N36" s="531"/>
    </row>
    <row r="37" spans="3:14" ht="12" customHeight="1" x14ac:dyDescent="0.2">
      <c r="C37" s="43" t="s">
        <v>995</v>
      </c>
      <c r="D37" s="22"/>
      <c r="E37" s="1585"/>
      <c r="F37" s="1568"/>
      <c r="G37" s="1566"/>
      <c r="H37" s="1568"/>
      <c r="I37" s="1566"/>
      <c r="J37" s="1568"/>
      <c r="K37" s="1566"/>
      <c r="L37" s="1568"/>
      <c r="M37" s="1566"/>
      <c r="N37" s="1572"/>
    </row>
    <row r="38" spans="3:14" ht="12" customHeight="1" x14ac:dyDescent="0.2">
      <c r="C38" s="41"/>
      <c r="E38" s="532" t="s">
        <v>1010</v>
      </c>
      <c r="F38" s="528"/>
      <c r="G38" s="529" t="s">
        <v>396</v>
      </c>
      <c r="H38" s="528"/>
      <c r="I38" s="529" t="s">
        <v>400</v>
      </c>
      <c r="J38" s="528"/>
      <c r="K38" s="529" t="s">
        <v>402</v>
      </c>
      <c r="L38" s="528"/>
      <c r="M38" s="529" t="s">
        <v>406</v>
      </c>
      <c r="N38" s="531"/>
    </row>
    <row r="39" spans="3:14" ht="12" customHeight="1" x14ac:dyDescent="0.2">
      <c r="C39" s="43" t="s">
        <v>996</v>
      </c>
      <c r="D39" s="22"/>
      <c r="E39" s="1585"/>
      <c r="F39" s="1568"/>
      <c r="G39" s="1566"/>
      <c r="H39" s="1568"/>
      <c r="I39" s="1566"/>
      <c r="J39" s="1568"/>
      <c r="K39" s="1566"/>
      <c r="L39" s="1568"/>
      <c r="M39" s="1566"/>
      <c r="N39" s="1572"/>
    </row>
    <row r="40" spans="3:14" ht="12" customHeight="1" x14ac:dyDescent="0.2">
      <c r="C40" s="41"/>
      <c r="E40" s="527" t="s">
        <v>1009</v>
      </c>
      <c r="F40" s="528"/>
      <c r="G40" s="529" t="s">
        <v>397</v>
      </c>
      <c r="H40" s="528"/>
      <c r="I40" s="529" t="s">
        <v>399</v>
      </c>
      <c r="J40" s="528"/>
      <c r="K40" s="529" t="s">
        <v>403</v>
      </c>
      <c r="L40" s="528"/>
      <c r="M40" s="529" t="s">
        <v>405</v>
      </c>
      <c r="N40" s="531"/>
    </row>
    <row r="41" spans="3:14" ht="12" customHeight="1" x14ac:dyDescent="0.2">
      <c r="C41" s="43" t="s">
        <v>997</v>
      </c>
      <c r="D41" s="22"/>
      <c r="E41" s="1585"/>
      <c r="F41" s="1568"/>
      <c r="G41" s="1566"/>
      <c r="H41" s="1568"/>
      <c r="I41" s="1566"/>
      <c r="J41" s="1568"/>
      <c r="K41" s="1566"/>
      <c r="L41" s="1568"/>
      <c r="M41" s="1566"/>
      <c r="N41" s="1572"/>
    </row>
    <row r="42" spans="3:14" ht="12" customHeight="1" x14ac:dyDescent="0.2">
      <c r="C42" s="41"/>
      <c r="E42" s="527" t="s">
        <v>1011</v>
      </c>
      <c r="F42" s="528"/>
      <c r="G42" s="529" t="s">
        <v>395</v>
      </c>
      <c r="H42" s="528"/>
      <c r="I42" s="529" t="s">
        <v>398</v>
      </c>
      <c r="J42" s="528"/>
      <c r="K42" s="529" t="s">
        <v>401</v>
      </c>
      <c r="L42" s="528"/>
      <c r="M42" s="529" t="s">
        <v>404</v>
      </c>
      <c r="N42" s="531"/>
    </row>
    <row r="43" spans="3:14" ht="12" customHeight="1" thickBot="1" x14ac:dyDescent="0.25">
      <c r="C43" s="27" t="s">
        <v>998</v>
      </c>
      <c r="D43" s="1"/>
      <c r="E43" s="1585"/>
      <c r="F43" s="1568"/>
      <c r="G43" s="1566"/>
      <c r="H43" s="1568"/>
      <c r="I43" s="1566"/>
      <c r="J43" s="1568"/>
      <c r="K43" s="1566"/>
      <c r="L43" s="1568"/>
      <c r="M43" s="1566"/>
      <c r="N43" s="1572"/>
    </row>
    <row r="44" spans="3:14" x14ac:dyDescent="0.2">
      <c r="C44" s="20"/>
    </row>
    <row r="45" spans="3:14" ht="13.5" thickBot="1" x14ac:dyDescent="0.25">
      <c r="C45" s="17" t="s">
        <v>999</v>
      </c>
    </row>
    <row r="46" spans="3:14" ht="12" customHeight="1" x14ac:dyDescent="0.2">
      <c r="C46" s="50" t="s">
        <v>1000</v>
      </c>
      <c r="D46" s="51"/>
      <c r="E46" s="51"/>
      <c r="F46" s="51"/>
      <c r="G46" s="55" t="s">
        <v>1001</v>
      </c>
      <c r="H46" s="51"/>
      <c r="I46" s="51"/>
      <c r="J46" s="51"/>
      <c r="K46" s="55" t="s">
        <v>817</v>
      </c>
      <c r="L46" s="51"/>
      <c r="M46" s="51"/>
      <c r="N46" s="52"/>
    </row>
    <row r="47" spans="3:14" ht="12" customHeight="1" x14ac:dyDescent="0.2">
      <c r="C47" s="41"/>
      <c r="G47" s="523" t="s">
        <v>407</v>
      </c>
      <c r="H47" s="194"/>
      <c r="I47" s="194"/>
      <c r="J47" s="194"/>
      <c r="K47" s="523" t="s">
        <v>408</v>
      </c>
      <c r="L47" s="194"/>
      <c r="M47" s="194"/>
      <c r="N47" s="269"/>
    </row>
    <row r="48" spans="3:14" ht="12" customHeight="1" x14ac:dyDescent="0.2">
      <c r="C48" s="43" t="s">
        <v>818</v>
      </c>
      <c r="D48" s="22"/>
      <c r="E48" s="22"/>
      <c r="F48" s="22"/>
      <c r="G48" s="1577"/>
      <c r="H48" s="1578"/>
      <c r="I48" s="1578"/>
      <c r="J48" s="1579"/>
      <c r="K48" s="1577"/>
      <c r="L48" s="1578"/>
      <c r="M48" s="1578"/>
      <c r="N48" s="1580"/>
    </row>
    <row r="49" spans="2:15" ht="12" customHeight="1" x14ac:dyDescent="0.2">
      <c r="C49" s="41"/>
      <c r="G49" s="524"/>
      <c r="H49" s="525"/>
      <c r="I49" s="525"/>
      <c r="J49" s="525"/>
      <c r="K49" s="524"/>
      <c r="L49" s="525"/>
      <c r="M49" s="525"/>
      <c r="N49" s="526"/>
    </row>
    <row r="50" spans="2:15" ht="12" customHeight="1" x14ac:dyDescent="0.2">
      <c r="C50" s="43" t="s">
        <v>216</v>
      </c>
      <c r="D50" s="22"/>
      <c r="E50" s="22"/>
      <c r="F50" s="22"/>
      <c r="G50" s="1577"/>
      <c r="H50" s="1578"/>
      <c r="I50" s="1578"/>
      <c r="J50" s="1579"/>
      <c r="K50" s="1577"/>
      <c r="L50" s="1578"/>
      <c r="M50" s="1578"/>
      <c r="N50" s="1580"/>
    </row>
    <row r="51" spans="2:15" ht="12" customHeight="1" x14ac:dyDescent="0.2">
      <c r="C51" s="41"/>
      <c r="G51" s="524"/>
      <c r="H51" s="525"/>
      <c r="I51" s="525"/>
      <c r="J51" s="525"/>
      <c r="K51" s="524"/>
      <c r="L51" s="525"/>
      <c r="M51" s="525"/>
      <c r="N51" s="526"/>
    </row>
    <row r="52" spans="2:15" ht="12" customHeight="1" x14ac:dyDescent="0.2">
      <c r="C52" s="43" t="s">
        <v>819</v>
      </c>
      <c r="D52" s="22"/>
      <c r="E52" s="22"/>
      <c r="F52" s="22"/>
      <c r="G52" s="1577"/>
      <c r="H52" s="1578"/>
      <c r="I52" s="1578"/>
      <c r="J52" s="1579"/>
      <c r="K52" s="1577"/>
      <c r="L52" s="1578"/>
      <c r="M52" s="1578"/>
      <c r="N52" s="1580"/>
    </row>
    <row r="53" spans="2:15" ht="12" customHeight="1" x14ac:dyDescent="0.2">
      <c r="C53" s="41"/>
      <c r="G53" s="1558"/>
      <c r="H53" s="1559"/>
      <c r="I53" s="1559"/>
      <c r="J53" s="1560"/>
      <c r="K53" s="1558"/>
      <c r="L53" s="1559"/>
      <c r="M53" s="1559"/>
      <c r="N53" s="1564"/>
    </row>
    <row r="54" spans="2:15" ht="12" customHeight="1" thickBot="1" x14ac:dyDescent="0.25">
      <c r="C54" s="57" t="s">
        <v>820</v>
      </c>
      <c r="D54" s="1"/>
      <c r="E54" s="1"/>
      <c r="F54" s="1"/>
      <c r="G54" s="1561"/>
      <c r="H54" s="1562"/>
      <c r="I54" s="1562"/>
      <c r="J54" s="1563"/>
      <c r="K54" s="1561"/>
      <c r="L54" s="1562"/>
      <c r="M54" s="1562"/>
      <c r="N54" s="1565"/>
    </row>
    <row r="56" spans="2:15" x14ac:dyDescent="0.2">
      <c r="B56" s="13" t="s">
        <v>58</v>
      </c>
      <c r="C56" s="16" t="s">
        <v>821</v>
      </c>
    </row>
    <row r="57" spans="2:15" ht="13.5" thickBot="1" x14ac:dyDescent="0.25">
      <c r="C57" t="s">
        <v>822</v>
      </c>
    </row>
    <row r="58" spans="2:15" ht="12" customHeight="1" x14ac:dyDescent="0.2">
      <c r="C58" s="50" t="s">
        <v>823</v>
      </c>
      <c r="D58" s="51"/>
      <c r="E58" s="51"/>
      <c r="F58" s="51"/>
      <c r="G58" s="51"/>
      <c r="H58" s="51"/>
      <c r="I58" s="51"/>
      <c r="J58" s="51"/>
      <c r="K58" s="51" t="s">
        <v>824</v>
      </c>
      <c r="L58" s="47"/>
      <c r="M58" s="47"/>
      <c r="N58" s="48"/>
    </row>
    <row r="59" spans="2:15" ht="12" customHeight="1" x14ac:dyDescent="0.2">
      <c r="C59" s="41"/>
      <c r="K59" s="490" t="s">
        <v>409</v>
      </c>
      <c r="L59" s="487"/>
      <c r="M59" s="487"/>
      <c r="N59" s="488"/>
    </row>
    <row r="60" spans="2:15" ht="12" customHeight="1" x14ac:dyDescent="0.2">
      <c r="C60" s="43" t="s">
        <v>825</v>
      </c>
      <c r="D60" s="22"/>
      <c r="E60" s="22"/>
      <c r="F60" s="22"/>
      <c r="G60" s="22"/>
      <c r="H60" s="22"/>
      <c r="I60" s="22"/>
      <c r="J60" s="22"/>
      <c r="K60" s="520" t="e">
        <f>#REF!</f>
        <v>#REF!</v>
      </c>
      <c r="L60" s="521"/>
      <c r="M60" s="521"/>
      <c r="N60" s="522"/>
    </row>
    <row r="61" spans="2:15" ht="12" customHeight="1" x14ac:dyDescent="0.2">
      <c r="C61" s="41"/>
      <c r="K61" s="489" t="s">
        <v>409</v>
      </c>
      <c r="L61" s="487"/>
      <c r="M61" s="487"/>
      <c r="N61" s="488"/>
    </row>
    <row r="62" spans="2:15" ht="12" customHeight="1" x14ac:dyDescent="0.2">
      <c r="C62" s="43" t="s">
        <v>826</v>
      </c>
      <c r="D62" s="22"/>
      <c r="E62" s="22"/>
      <c r="F62" s="22"/>
      <c r="G62" s="22"/>
      <c r="H62" s="22"/>
      <c r="I62" s="22"/>
      <c r="J62" s="22"/>
      <c r="K62" s="520" t="e">
        <f>#REF!</f>
        <v>#REF!</v>
      </c>
      <c r="L62" s="521"/>
      <c r="M62" s="521"/>
      <c r="N62" s="522"/>
    </row>
    <row r="63" spans="2:15" ht="12" customHeight="1" x14ac:dyDescent="0.2">
      <c r="C63" s="41"/>
      <c r="K63" s="489" t="s">
        <v>410</v>
      </c>
      <c r="L63" s="487"/>
      <c r="M63" s="487"/>
      <c r="N63" s="488"/>
    </row>
    <row r="64" spans="2:15" ht="12" customHeight="1" x14ac:dyDescent="0.2">
      <c r="C64" s="43" t="s">
        <v>828</v>
      </c>
      <c r="D64" s="22"/>
      <c r="E64" s="22"/>
      <c r="F64" s="22"/>
      <c r="G64" s="22"/>
      <c r="H64" s="22"/>
      <c r="I64" s="22"/>
      <c r="J64" s="22"/>
      <c r="K64" s="520" t="e">
        <f>#REF!</f>
        <v>#REF!</v>
      </c>
      <c r="L64" s="521"/>
      <c r="M64" s="521"/>
      <c r="N64" s="522"/>
    </row>
    <row r="65" spans="1:15" ht="12" customHeight="1" x14ac:dyDescent="0.2">
      <c r="C65" s="41"/>
      <c r="K65" s="489" t="s">
        <v>411</v>
      </c>
      <c r="L65" s="487"/>
      <c r="M65" s="487"/>
      <c r="N65" s="488"/>
    </row>
    <row r="66" spans="1:15" ht="12" customHeight="1" x14ac:dyDescent="0.2">
      <c r="C66" s="43" t="s">
        <v>829</v>
      </c>
      <c r="D66" s="22"/>
      <c r="E66" s="22"/>
      <c r="F66" s="22"/>
      <c r="G66" s="22"/>
      <c r="H66" s="22"/>
      <c r="I66" s="22"/>
      <c r="J66" s="22"/>
      <c r="K66" s="520" t="e">
        <f>#REF!</f>
        <v>#REF!</v>
      </c>
      <c r="L66" s="521"/>
      <c r="M66" s="521"/>
      <c r="N66" s="522"/>
    </row>
    <row r="67" spans="1:15" ht="12" customHeight="1" x14ac:dyDescent="0.2">
      <c r="C67" s="41"/>
      <c r="K67" s="489" t="s">
        <v>409</v>
      </c>
      <c r="L67" s="487"/>
      <c r="M67" s="487"/>
      <c r="N67" s="488"/>
    </row>
    <row r="68" spans="1:15" ht="12" customHeight="1" x14ac:dyDescent="0.2">
      <c r="C68" s="43" t="s">
        <v>830</v>
      </c>
      <c r="D68" s="22"/>
      <c r="E68" s="22"/>
      <c r="F68" s="22"/>
      <c r="G68" s="22"/>
      <c r="H68" s="22"/>
      <c r="I68" s="22"/>
      <c r="J68" s="22"/>
      <c r="K68" s="520" t="e">
        <f>#REF!</f>
        <v>#REF!</v>
      </c>
      <c r="L68" s="521"/>
      <c r="M68" s="521"/>
      <c r="N68" s="522"/>
    </row>
    <row r="69" spans="1:15" ht="12" customHeight="1" x14ac:dyDescent="0.2">
      <c r="C69" s="41"/>
      <c r="K69" s="491"/>
      <c r="L69" s="487"/>
      <c r="M69" s="487"/>
      <c r="N69" s="488"/>
    </row>
    <row r="70" spans="1:15" ht="12" customHeight="1" x14ac:dyDescent="0.2">
      <c r="C70" s="43" t="s">
        <v>831</v>
      </c>
      <c r="D70" s="22"/>
      <c r="E70" s="22"/>
      <c r="F70" s="22"/>
      <c r="G70" s="22"/>
      <c r="H70" s="22"/>
      <c r="I70" s="22"/>
      <c r="J70" s="22"/>
      <c r="K70" s="520" t="e">
        <f>#REF!</f>
        <v>#REF!</v>
      </c>
      <c r="L70" s="521"/>
      <c r="M70" s="521"/>
      <c r="N70" s="522"/>
    </row>
    <row r="71" spans="1:15" ht="12" customHeight="1" x14ac:dyDescent="0.2">
      <c r="C71" s="41"/>
      <c r="K71" s="491"/>
      <c r="L71" s="487"/>
      <c r="M71" s="487"/>
      <c r="N71" s="488"/>
    </row>
    <row r="72" spans="1:15" ht="12" customHeight="1" x14ac:dyDescent="0.2">
      <c r="C72" s="43" t="s">
        <v>2509</v>
      </c>
      <c r="D72" s="22"/>
      <c r="E72" s="22"/>
      <c r="F72" s="22"/>
      <c r="G72" s="22"/>
      <c r="H72" s="22"/>
      <c r="I72" s="22"/>
      <c r="J72" s="22"/>
      <c r="K72" s="520" t="e">
        <f>#REF!</f>
        <v>#REF!</v>
      </c>
      <c r="L72" s="521"/>
      <c r="M72" s="521"/>
      <c r="N72" s="522"/>
    </row>
    <row r="73" spans="1:15" ht="12" customHeight="1" x14ac:dyDescent="0.2">
      <c r="C73" s="41"/>
      <c r="K73" s="491"/>
      <c r="L73" s="487"/>
      <c r="M73" s="487"/>
      <c r="N73" s="488"/>
    </row>
    <row r="74" spans="1:15" ht="12" customHeight="1" x14ac:dyDescent="0.2">
      <c r="C74" s="43" t="s">
        <v>827</v>
      </c>
      <c r="D74" s="22"/>
      <c r="E74" s="22"/>
      <c r="F74" s="22"/>
      <c r="G74" s="22"/>
      <c r="H74" s="22"/>
      <c r="I74" s="22"/>
      <c r="J74" s="22"/>
      <c r="K74" s="520" t="e">
        <f>#REF!</f>
        <v>#REF!</v>
      </c>
      <c r="L74" s="521"/>
      <c r="M74" s="521"/>
      <c r="N74" s="522"/>
    </row>
    <row r="75" spans="1:15" ht="13.5" thickBot="1" x14ac:dyDescent="0.25">
      <c r="C75" s="66" t="s">
        <v>312</v>
      </c>
      <c r="D75" s="11"/>
      <c r="E75" s="11"/>
      <c r="F75" s="11"/>
      <c r="G75" s="11"/>
      <c r="H75" s="11"/>
      <c r="I75" s="11"/>
      <c r="J75" s="11"/>
      <c r="K75" s="492" t="e">
        <f>SUM(K60:K74)</f>
        <v>#REF!</v>
      </c>
      <c r="L75" s="492"/>
      <c r="M75" s="492"/>
      <c r="N75" s="493"/>
    </row>
    <row r="76" spans="1:15" x14ac:dyDescent="0.2">
      <c r="C76" s="82" t="s">
        <v>736</v>
      </c>
    </row>
    <row r="78" spans="1:15" ht="15.75" x14ac:dyDescent="0.25">
      <c r="A78" s="83" t="s">
        <v>1596</v>
      </c>
      <c r="B78" s="2"/>
      <c r="C78" s="2"/>
      <c r="D78" s="2"/>
      <c r="E78" s="2"/>
      <c r="F78" s="2"/>
      <c r="G78" s="2"/>
      <c r="H78" s="2"/>
      <c r="I78" s="2"/>
      <c r="J78" s="2"/>
      <c r="K78" s="2"/>
      <c r="L78" s="2"/>
      <c r="M78" s="2"/>
      <c r="N78" s="2"/>
      <c r="O78" s="2"/>
    </row>
  </sheetData>
  <customSheetViews>
    <customSheetView guid="{FC3B3501-CA52-40D7-B049-0E027A15B235}" fitToPage="1" topLeftCell="A34">
      <selection activeCell="S34" sqref="S34"/>
      <pageMargins left="0.25" right="0.25" top="0.25" bottom="0.25" header="0.5" footer="0.5"/>
      <printOptions horizontalCentered="1"/>
      <pageSetup scale="79" orientation="portrait" horizontalDpi="360" verticalDpi="360" r:id="rId1"/>
      <headerFooter alignWithMargins="0"/>
    </customSheetView>
  </customSheetViews>
  <mergeCells count="47">
    <mergeCell ref="L25:N27"/>
    <mergeCell ref="E39:F39"/>
    <mergeCell ref="G39:H39"/>
    <mergeCell ref="I39:J39"/>
    <mergeCell ref="K39:L39"/>
    <mergeCell ref="M39:N39"/>
    <mergeCell ref="E37:F37"/>
    <mergeCell ref="G37:H37"/>
    <mergeCell ref="I37:J37"/>
    <mergeCell ref="K37:L37"/>
    <mergeCell ref="M37:N37"/>
    <mergeCell ref="E35:F35"/>
    <mergeCell ref="G35:H35"/>
    <mergeCell ref="I35:J35"/>
    <mergeCell ref="K41:L41"/>
    <mergeCell ref="C33:D33"/>
    <mergeCell ref="K50:N50"/>
    <mergeCell ref="E43:F43"/>
    <mergeCell ref="G43:H43"/>
    <mergeCell ref="I43:J43"/>
    <mergeCell ref="K43:L43"/>
    <mergeCell ref="K35:L35"/>
    <mergeCell ref="M35:N35"/>
    <mergeCell ref="M41:N41"/>
    <mergeCell ref="E41:F41"/>
    <mergeCell ref="G12:J12"/>
    <mergeCell ref="K12:N12"/>
    <mergeCell ref="G14:J14"/>
    <mergeCell ref="K13:N14"/>
    <mergeCell ref="G16:J16"/>
    <mergeCell ref="K16:N16"/>
    <mergeCell ref="G53:J54"/>
    <mergeCell ref="K53:N54"/>
    <mergeCell ref="G18:J18"/>
    <mergeCell ref="K18:N18"/>
    <mergeCell ref="G20:J20"/>
    <mergeCell ref="K20:N20"/>
    <mergeCell ref="G22:J22"/>
    <mergeCell ref="K22:N22"/>
    <mergeCell ref="G52:J52"/>
    <mergeCell ref="K52:N52"/>
    <mergeCell ref="M43:N43"/>
    <mergeCell ref="G48:J48"/>
    <mergeCell ref="K48:N48"/>
    <mergeCell ref="G50:J50"/>
    <mergeCell ref="G41:H41"/>
    <mergeCell ref="I41:J41"/>
  </mergeCells>
  <phoneticPr fontId="0" type="noConversion"/>
  <printOptions horizontalCentered="1"/>
  <pageMargins left="0.25" right="0.25" top="0.25" bottom="0.25" header="0.5" footer="0.5"/>
  <pageSetup scale="79" orientation="portrait" horizontalDpi="360" verticalDpi="360" r:id="rId2"/>
  <headerFooter alignWithMargins="0"/>
  <legacyDrawing r:id="rId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39"/>
  <dimension ref="A1:J11"/>
  <sheetViews>
    <sheetView workbookViewId="0">
      <selection activeCell="A53" sqref="A53:K53"/>
    </sheetView>
  </sheetViews>
  <sheetFormatPr defaultRowHeight="12.75" x14ac:dyDescent="0.2"/>
  <sheetData>
    <row r="1" spans="1:10" ht="60" x14ac:dyDescent="0.8">
      <c r="A1" s="1336" t="s">
        <v>720</v>
      </c>
      <c r="B1" s="1238"/>
      <c r="C1" s="1238"/>
      <c r="D1" s="1238"/>
      <c r="E1" s="1238"/>
      <c r="F1" s="1238"/>
      <c r="G1" s="1238"/>
      <c r="H1" s="1238"/>
      <c r="I1" s="1238"/>
      <c r="J1" s="1238"/>
    </row>
    <row r="6" spans="1:10" ht="60" x14ac:dyDescent="0.8">
      <c r="A6" s="1336" t="s">
        <v>721</v>
      </c>
      <c r="B6" s="1236"/>
      <c r="C6" s="1236"/>
      <c r="D6" s="1236"/>
      <c r="E6" s="1236"/>
      <c r="F6" s="1236"/>
      <c r="G6" s="1236"/>
      <c r="H6" s="1236"/>
      <c r="I6" s="1236"/>
      <c r="J6" s="1236"/>
    </row>
    <row r="11" spans="1:10" ht="60" x14ac:dyDescent="0.8">
      <c r="A11" s="1336" t="s">
        <v>722</v>
      </c>
      <c r="B11" s="1236"/>
      <c r="C11" s="1236"/>
      <c r="D11" s="1236"/>
      <c r="E11" s="1236"/>
      <c r="F11" s="1236"/>
      <c r="G11" s="1236"/>
      <c r="H11" s="1236"/>
      <c r="I11" s="1236"/>
      <c r="J11" s="1236"/>
    </row>
  </sheetData>
  <customSheetViews>
    <customSheetView guid="{FC3B3501-CA52-40D7-B049-0E027A15B235}">
      <selection activeCell="A53" sqref="A53:K53"/>
      <pageMargins left="0.75" right="0.75" top="1" bottom="1" header="0.5" footer="0.5"/>
      <printOptions horizontalCentered="1" verticalCentered="1"/>
      <pageSetup scale="95" orientation="portrait" horizontalDpi="360" verticalDpi="360" r:id="rId1"/>
      <headerFooter alignWithMargins="0"/>
    </customSheetView>
  </customSheetViews>
  <mergeCells count="3">
    <mergeCell ref="A1:J1"/>
    <mergeCell ref="A6:J6"/>
    <mergeCell ref="A11:J11"/>
  </mergeCells>
  <phoneticPr fontId="0" type="noConversion"/>
  <printOptions horizontalCentered="1" verticalCentered="1"/>
  <pageMargins left="0.75" right="0.75" top="1" bottom="1" header="0.5" footer="0.5"/>
  <pageSetup scale="95" orientation="portrait" horizontalDpi="360" verticalDpi="360" r:id="rId2"/>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40"/>
  <dimension ref="A1:F402"/>
  <sheetViews>
    <sheetView zoomScaleNormal="100" workbookViewId="0">
      <pane xSplit="2" ySplit="12" topLeftCell="C13" activePane="bottomRight" state="frozen"/>
      <selection pane="topRight" activeCell="C1" sqref="C1"/>
      <selection pane="bottomLeft" activeCell="A13" sqref="A13"/>
      <selection pane="bottomRight" activeCell="B19" sqref="B19"/>
    </sheetView>
  </sheetViews>
  <sheetFormatPr defaultColWidth="8.85546875" defaultRowHeight="12.75" x14ac:dyDescent="0.2"/>
  <cols>
    <col min="1" max="1" width="14.7109375" style="194" customWidth="1"/>
    <col min="2" max="2" width="50.7109375" style="194" customWidth="1"/>
    <col min="3" max="6" width="18.7109375" style="194" customWidth="1"/>
    <col min="7" max="16384" width="8.85546875" style="194"/>
  </cols>
  <sheetData>
    <row r="1" spans="1:6" ht="18" x14ac:dyDescent="0.25">
      <c r="A1" s="192" t="str">
        <f>'COVER PAGE'!A9</f>
        <v>LOCAL GOVERNMENT NAME:</v>
      </c>
      <c r="B1" s="209"/>
      <c r="C1" s="209"/>
      <c r="D1" s="209"/>
      <c r="E1" s="209"/>
      <c r="F1" s="209"/>
    </row>
    <row r="2" spans="1:6" ht="18" x14ac:dyDescent="0.25">
      <c r="A2" s="192" t="s">
        <v>906</v>
      </c>
      <c r="B2" s="209"/>
      <c r="C2" s="209"/>
      <c r="D2" s="209"/>
      <c r="E2" s="209"/>
      <c r="F2" s="209"/>
    </row>
    <row r="3" spans="1:6" ht="18" x14ac:dyDescent="0.25">
      <c r="A3" s="192" t="s">
        <v>908</v>
      </c>
      <c r="B3" s="209"/>
      <c r="C3" s="209"/>
      <c r="D3" s="209"/>
      <c r="E3" s="209"/>
      <c r="F3" s="209"/>
    </row>
    <row r="4" spans="1:6" ht="18" x14ac:dyDescent="0.25">
      <c r="A4" s="192" t="s">
        <v>907</v>
      </c>
      <c r="B4" s="209"/>
      <c r="C4" s="209"/>
      <c r="D4" s="209"/>
      <c r="E4" s="209"/>
      <c r="F4" s="209"/>
    </row>
    <row r="5" spans="1:6" ht="18" x14ac:dyDescent="0.25">
      <c r="A5" s="192" t="str">
        <f>'COVER PAGE'!A30</f>
        <v>FISCAL YEAR ENDING JUNE 30, 2025</v>
      </c>
      <c r="B5" s="209"/>
      <c r="C5" s="209"/>
      <c r="D5" s="209"/>
      <c r="E5" s="209"/>
      <c r="F5" s="209"/>
    </row>
    <row r="6" spans="1:6" ht="18" x14ac:dyDescent="0.25">
      <c r="B6" s="192"/>
      <c r="C6" s="209"/>
      <c r="D6" s="209"/>
      <c r="E6" s="209"/>
      <c r="F6" s="209"/>
    </row>
    <row r="7" spans="1:6" ht="15.75" x14ac:dyDescent="0.25">
      <c r="B7" s="196"/>
      <c r="C7" s="196"/>
      <c r="D7" s="196"/>
      <c r="E7" s="196"/>
      <c r="F7" s="9" t="s">
        <v>936</v>
      </c>
    </row>
    <row r="8" spans="1:6" ht="16.5" thickBot="1" x14ac:dyDescent="0.3">
      <c r="B8" s="196"/>
      <c r="C8" s="197" t="s">
        <v>724</v>
      </c>
      <c r="D8" s="198"/>
      <c r="E8" s="196"/>
      <c r="F8" s="9" t="s">
        <v>937</v>
      </c>
    </row>
    <row r="9" spans="1:6" ht="15.75" x14ac:dyDescent="0.25">
      <c r="A9" s="9" t="s">
        <v>123</v>
      </c>
      <c r="B9" s="6"/>
      <c r="C9" s="196"/>
      <c r="D9" s="196"/>
      <c r="E9" s="199" t="s">
        <v>729</v>
      </c>
      <c r="F9" s="9" t="s">
        <v>734</v>
      </c>
    </row>
    <row r="10" spans="1:6" ht="16.5" thickBot="1" x14ac:dyDescent="0.3">
      <c r="A10" s="454" t="s">
        <v>124</v>
      </c>
      <c r="B10" s="454" t="s">
        <v>125</v>
      </c>
      <c r="C10" s="200" t="s">
        <v>725</v>
      </c>
      <c r="D10" s="197" t="s">
        <v>726</v>
      </c>
      <c r="E10" s="200" t="s">
        <v>730</v>
      </c>
      <c r="F10" s="454" t="s">
        <v>735</v>
      </c>
    </row>
    <row r="11" spans="1:6" ht="20.100000000000001" customHeight="1" x14ac:dyDescent="0.25">
      <c r="A11" s="288"/>
      <c r="B11" s="8" t="s">
        <v>154</v>
      </c>
      <c r="C11" s="210"/>
      <c r="D11" s="210"/>
      <c r="E11" s="210"/>
      <c r="F11" s="210"/>
    </row>
    <row r="12" spans="1:6" ht="20.100000000000001" customHeight="1" x14ac:dyDescent="0.25">
      <c r="A12" s="288"/>
      <c r="B12" s="8" t="s">
        <v>85</v>
      </c>
      <c r="C12" s="210"/>
      <c r="D12" s="210"/>
      <c r="E12" s="210"/>
      <c r="F12" s="210"/>
    </row>
    <row r="13" spans="1:6" ht="20.100000000000001" customHeight="1" x14ac:dyDescent="0.2">
      <c r="A13" s="289" t="s">
        <v>133</v>
      </c>
      <c r="B13" s="6" t="s">
        <v>86</v>
      </c>
      <c r="C13" s="202"/>
      <c r="D13" s="202"/>
      <c r="E13" s="202"/>
      <c r="F13" s="210">
        <f>-D13+E13</f>
        <v>0</v>
      </c>
    </row>
    <row r="14" spans="1:6" ht="20.100000000000001" customHeight="1" x14ac:dyDescent="0.2">
      <c r="A14" s="289">
        <v>314140</v>
      </c>
      <c r="B14" s="6" t="s">
        <v>87</v>
      </c>
      <c r="C14" s="202"/>
      <c r="D14" s="202"/>
      <c r="E14" s="202"/>
      <c r="F14" s="210">
        <f>-D14+E14</f>
        <v>0</v>
      </c>
    </row>
    <row r="15" spans="1:6" ht="20.100000000000001" customHeight="1" x14ac:dyDescent="0.25">
      <c r="A15" s="289"/>
      <c r="B15" s="8" t="s">
        <v>155</v>
      </c>
      <c r="C15" s="210"/>
      <c r="D15" s="210"/>
      <c r="E15" s="210"/>
      <c r="F15" s="210"/>
    </row>
    <row r="16" spans="1:6" ht="20.100000000000001" customHeight="1" x14ac:dyDescent="0.2">
      <c r="A16" s="289">
        <v>322010</v>
      </c>
      <c r="B16" s="6" t="s">
        <v>324</v>
      </c>
      <c r="C16" s="202"/>
      <c r="D16" s="202"/>
      <c r="E16" s="202"/>
      <c r="F16" s="210">
        <f>-D16+E16</f>
        <v>0</v>
      </c>
    </row>
    <row r="17" spans="1:6" ht="20.100000000000001" customHeight="1" x14ac:dyDescent="0.2">
      <c r="A17" s="289">
        <v>322020</v>
      </c>
      <c r="B17" s="6" t="s">
        <v>89</v>
      </c>
      <c r="C17" s="202"/>
      <c r="D17" s="202"/>
      <c r="E17" s="202"/>
      <c r="F17" s="210">
        <f>-D17+E17</f>
        <v>0</v>
      </c>
    </row>
    <row r="18" spans="1:6" ht="20.100000000000001" customHeight="1" x14ac:dyDescent="0.2">
      <c r="A18" s="289">
        <v>323010</v>
      </c>
      <c r="B18" s="6" t="s">
        <v>326</v>
      </c>
      <c r="C18" s="202"/>
      <c r="D18" s="202"/>
      <c r="E18" s="202"/>
      <c r="F18" s="210">
        <f>-D18+E18</f>
        <v>0</v>
      </c>
    </row>
    <row r="19" spans="1:6" ht="20.100000000000001" customHeight="1" x14ac:dyDescent="0.2">
      <c r="A19" s="289">
        <v>323030</v>
      </c>
      <c r="B19" s="6" t="s">
        <v>325</v>
      </c>
      <c r="C19" s="202"/>
      <c r="D19" s="202"/>
      <c r="E19" s="202"/>
      <c r="F19" s="210">
        <f>-D19+E19</f>
        <v>0</v>
      </c>
    </row>
    <row r="20" spans="1:6" ht="20.100000000000001" customHeight="1" x14ac:dyDescent="0.2">
      <c r="A20" s="289">
        <v>323050</v>
      </c>
      <c r="B20" s="6" t="s">
        <v>327</v>
      </c>
      <c r="C20" s="202"/>
      <c r="D20" s="202"/>
      <c r="E20" s="202"/>
      <c r="F20" s="210">
        <f>-D20+E20</f>
        <v>0</v>
      </c>
    </row>
    <row r="21" spans="1:6" ht="30" customHeight="1" x14ac:dyDescent="0.25">
      <c r="A21" s="289"/>
      <c r="B21" s="291" t="s">
        <v>332</v>
      </c>
      <c r="C21" s="210"/>
      <c r="D21" s="210"/>
      <c r="E21" s="210"/>
      <c r="F21" s="210"/>
    </row>
    <row r="22" spans="1:6" ht="20.100000000000001" customHeight="1" x14ac:dyDescent="0.2">
      <c r="A22" s="289">
        <v>331000</v>
      </c>
      <c r="B22" s="6" t="s">
        <v>328</v>
      </c>
      <c r="C22" s="202"/>
      <c r="D22" s="202"/>
      <c r="E22" s="202"/>
      <c r="F22" s="210">
        <f t="shared" ref="F22:F27" si="0">-D22+E22</f>
        <v>0</v>
      </c>
    </row>
    <row r="23" spans="1:6" ht="20.100000000000001" customHeight="1" x14ac:dyDescent="0.2">
      <c r="A23" s="289" t="s">
        <v>1416</v>
      </c>
      <c r="B23" s="6" t="s">
        <v>329</v>
      </c>
      <c r="C23" s="202"/>
      <c r="D23" s="202"/>
      <c r="E23" s="202"/>
      <c r="F23" s="210">
        <f t="shared" si="0"/>
        <v>0</v>
      </c>
    </row>
    <row r="24" spans="1:6" ht="18" customHeight="1" x14ac:dyDescent="0.2">
      <c r="A24" s="289">
        <v>334000</v>
      </c>
      <c r="B24" s="6" t="s">
        <v>330</v>
      </c>
      <c r="C24" s="202"/>
      <c r="D24" s="202"/>
      <c r="E24" s="202"/>
      <c r="F24" s="210">
        <f t="shared" si="0"/>
        <v>0</v>
      </c>
    </row>
    <row r="25" spans="1:6" ht="20.100000000000001" customHeight="1" x14ac:dyDescent="0.2">
      <c r="A25" s="289" t="s">
        <v>1417</v>
      </c>
      <c r="B25" s="6" t="s">
        <v>331</v>
      </c>
      <c r="C25" s="202"/>
      <c r="D25" s="202"/>
      <c r="E25" s="202"/>
      <c r="F25" s="210">
        <f t="shared" si="0"/>
        <v>0</v>
      </c>
    </row>
    <row r="26" spans="1:6" ht="20.100000000000001" customHeight="1" x14ac:dyDescent="0.2">
      <c r="A26" s="289">
        <v>337000</v>
      </c>
      <c r="B26" s="6" t="s">
        <v>854</v>
      </c>
      <c r="C26" s="202"/>
      <c r="D26" s="202"/>
      <c r="E26" s="202"/>
      <c r="F26" s="210">
        <f t="shared" si="0"/>
        <v>0</v>
      </c>
    </row>
    <row r="27" spans="1:6" ht="20.100000000000001" customHeight="1" x14ac:dyDescent="0.2">
      <c r="A27" s="289">
        <v>338000</v>
      </c>
      <c r="B27" s="6" t="s">
        <v>855</v>
      </c>
      <c r="C27" s="202"/>
      <c r="D27" s="202"/>
      <c r="E27" s="202"/>
      <c r="F27" s="210">
        <f t="shared" si="0"/>
        <v>0</v>
      </c>
    </row>
    <row r="28" spans="1:6" ht="20.100000000000001" customHeight="1" x14ac:dyDescent="0.25">
      <c r="A28" s="289"/>
      <c r="B28" s="8" t="s">
        <v>158</v>
      </c>
      <c r="C28" s="210"/>
      <c r="D28" s="210"/>
      <c r="E28" s="210"/>
      <c r="F28" s="210"/>
    </row>
    <row r="29" spans="1:6" ht="20.100000000000001" customHeight="1" x14ac:dyDescent="0.2">
      <c r="A29" s="289">
        <v>341000</v>
      </c>
      <c r="B29" s="6" t="s">
        <v>333</v>
      </c>
      <c r="C29" s="202"/>
      <c r="D29" s="202"/>
      <c r="E29" s="202"/>
      <c r="F29" s="210">
        <f t="shared" ref="F29:F34" si="1">-D29+E29</f>
        <v>0</v>
      </c>
    </row>
    <row r="30" spans="1:6" ht="20.100000000000001" customHeight="1" x14ac:dyDescent="0.2">
      <c r="A30" s="289">
        <v>342000</v>
      </c>
      <c r="B30" s="6" t="s">
        <v>165</v>
      </c>
      <c r="C30" s="202"/>
      <c r="D30" s="202"/>
      <c r="E30" s="202"/>
      <c r="F30" s="210">
        <f t="shared" si="1"/>
        <v>0</v>
      </c>
    </row>
    <row r="31" spans="1:6" ht="20.100000000000001" customHeight="1" x14ac:dyDescent="0.2">
      <c r="A31" s="289">
        <v>343000</v>
      </c>
      <c r="B31" s="6" t="s">
        <v>166</v>
      </c>
      <c r="C31" s="202"/>
      <c r="D31" s="202"/>
      <c r="E31" s="202"/>
      <c r="F31" s="210">
        <f t="shared" si="1"/>
        <v>0</v>
      </c>
    </row>
    <row r="32" spans="1:6" ht="20.100000000000001" customHeight="1" x14ac:dyDescent="0.2">
      <c r="A32" s="289">
        <v>344000</v>
      </c>
      <c r="B32" s="6" t="s">
        <v>134</v>
      </c>
      <c r="C32" s="202"/>
      <c r="D32" s="202"/>
      <c r="E32" s="202"/>
      <c r="F32" s="210">
        <f t="shared" si="1"/>
        <v>0</v>
      </c>
    </row>
    <row r="33" spans="1:6" ht="20.100000000000001" customHeight="1" x14ac:dyDescent="0.2">
      <c r="A33" s="289">
        <v>345000</v>
      </c>
      <c r="B33" s="6" t="s">
        <v>135</v>
      </c>
      <c r="C33" s="202"/>
      <c r="D33" s="202"/>
      <c r="E33" s="202"/>
      <c r="F33" s="210">
        <f t="shared" si="1"/>
        <v>0</v>
      </c>
    </row>
    <row r="34" spans="1:6" ht="20.100000000000001" customHeight="1" x14ac:dyDescent="0.2">
      <c r="A34" s="289">
        <v>346000</v>
      </c>
      <c r="B34" s="6" t="s">
        <v>169</v>
      </c>
      <c r="C34" s="202"/>
      <c r="D34" s="202"/>
      <c r="E34" s="202"/>
      <c r="F34" s="210">
        <f t="shared" si="1"/>
        <v>0</v>
      </c>
    </row>
    <row r="35" spans="1:6" ht="20.100000000000001" customHeight="1" x14ac:dyDescent="0.25">
      <c r="A35" s="289"/>
      <c r="B35" s="8" t="s">
        <v>159</v>
      </c>
      <c r="C35" s="210"/>
      <c r="D35" s="210"/>
      <c r="E35" s="210"/>
      <c r="F35" s="210"/>
    </row>
    <row r="36" spans="1:6" ht="20.100000000000001" customHeight="1" x14ac:dyDescent="0.2">
      <c r="A36" s="289">
        <v>351010</v>
      </c>
      <c r="B36" s="6" t="s">
        <v>239</v>
      </c>
      <c r="C36" s="202"/>
      <c r="D36" s="202"/>
      <c r="E36" s="202"/>
      <c r="F36" s="210">
        <f>-D36+E36</f>
        <v>0</v>
      </c>
    </row>
    <row r="37" spans="1:6" ht="20.100000000000001" customHeight="1" x14ac:dyDescent="0.2">
      <c r="A37" s="289">
        <v>351020</v>
      </c>
      <c r="B37" s="6" t="s">
        <v>241</v>
      </c>
      <c r="C37" s="202"/>
      <c r="D37" s="202"/>
      <c r="E37" s="202"/>
      <c r="F37" s="210">
        <f>-D37+E37</f>
        <v>0</v>
      </c>
    </row>
    <row r="38" spans="1:6" ht="20.100000000000001" customHeight="1" x14ac:dyDescent="0.2">
      <c r="A38" s="289">
        <v>351030</v>
      </c>
      <c r="B38" s="6" t="s">
        <v>240</v>
      </c>
      <c r="C38" s="202"/>
      <c r="D38" s="202"/>
      <c r="E38" s="202"/>
      <c r="F38" s="210">
        <f>-D38+E38</f>
        <v>0</v>
      </c>
    </row>
    <row r="39" spans="1:6" ht="20.100000000000001" customHeight="1" x14ac:dyDescent="0.25">
      <c r="A39" s="289">
        <v>360000</v>
      </c>
      <c r="B39" s="8" t="s">
        <v>160</v>
      </c>
      <c r="C39" s="202"/>
      <c r="D39" s="202"/>
      <c r="E39" s="202"/>
      <c r="F39" s="210">
        <f>-D39+E39</f>
        <v>0</v>
      </c>
    </row>
    <row r="40" spans="1:6" ht="20.100000000000001" customHeight="1" x14ac:dyDescent="0.25">
      <c r="A40" s="289">
        <v>370000</v>
      </c>
      <c r="B40" s="8" t="s">
        <v>161</v>
      </c>
      <c r="C40" s="202"/>
      <c r="D40" s="202"/>
      <c r="E40" s="202"/>
      <c r="F40" s="210">
        <f>-D40+E40</f>
        <v>0</v>
      </c>
    </row>
    <row r="41" spans="1:6" ht="20.100000000000001" customHeight="1" thickBot="1" x14ac:dyDescent="0.25">
      <c r="A41" s="289"/>
      <c r="B41" s="6"/>
      <c r="C41" s="211"/>
      <c r="D41" s="211"/>
      <c r="E41" s="211"/>
      <c r="F41" s="211"/>
    </row>
    <row r="42" spans="1:6" ht="20.100000000000001" customHeight="1" thickBot="1" x14ac:dyDescent="0.3">
      <c r="A42" s="289"/>
      <c r="B42" s="9" t="s">
        <v>88</v>
      </c>
      <c r="C42" s="212">
        <f>SUM(C11:C41)</f>
        <v>0</v>
      </c>
      <c r="D42" s="212">
        <f>SUM(D11:D41)</f>
        <v>0</v>
      </c>
      <c r="E42" s="212">
        <f>SUM(E11:E41)</f>
        <v>0</v>
      </c>
      <c r="F42" s="212">
        <f>SUM(F11:F41)</f>
        <v>0</v>
      </c>
    </row>
    <row r="43" spans="1:6" ht="20.100000000000001" customHeight="1" x14ac:dyDescent="0.2">
      <c r="A43" s="289"/>
      <c r="B43" s="6"/>
      <c r="C43" s="249"/>
      <c r="D43" s="249"/>
      <c r="E43" s="249"/>
      <c r="F43" s="249"/>
    </row>
    <row r="44" spans="1:6" ht="20.100000000000001" customHeight="1" x14ac:dyDescent="0.25">
      <c r="A44" s="289"/>
      <c r="B44" s="8" t="s">
        <v>163</v>
      </c>
      <c r="C44" s="249"/>
      <c r="D44" s="249"/>
      <c r="E44" s="249"/>
      <c r="F44" s="249"/>
    </row>
    <row r="45" spans="1:6" ht="20.100000000000001" customHeight="1" x14ac:dyDescent="0.25">
      <c r="A45" s="289"/>
      <c r="B45" s="8" t="s">
        <v>164</v>
      </c>
      <c r="C45" s="249"/>
      <c r="D45" s="249"/>
      <c r="E45" s="249"/>
      <c r="F45" s="249"/>
    </row>
    <row r="46" spans="1:6" ht="20.100000000000001" customHeight="1" x14ac:dyDescent="0.25">
      <c r="A46" s="289">
        <v>410000</v>
      </c>
      <c r="B46" s="8" t="s">
        <v>242</v>
      </c>
      <c r="C46" s="249"/>
      <c r="D46" s="249"/>
      <c r="E46" s="249"/>
      <c r="F46" s="249"/>
    </row>
    <row r="47" spans="1:6" ht="20.100000000000001" customHeight="1" x14ac:dyDescent="0.25">
      <c r="A47" s="289">
        <v>410100</v>
      </c>
      <c r="B47" s="8" t="s">
        <v>243</v>
      </c>
      <c r="C47" s="210"/>
      <c r="D47" s="210"/>
      <c r="E47" s="210"/>
      <c r="F47" s="210"/>
    </row>
    <row r="48" spans="1:6" ht="20.100000000000001" customHeight="1" x14ac:dyDescent="0.2">
      <c r="A48" s="470">
        <v>100</v>
      </c>
      <c r="B48" s="6" t="s">
        <v>642</v>
      </c>
      <c r="C48" s="202"/>
      <c r="D48" s="202"/>
      <c r="E48" s="202"/>
      <c r="F48" s="210">
        <f>+D48-E48</f>
        <v>0</v>
      </c>
    </row>
    <row r="49" spans="1:6" ht="20.100000000000001" customHeight="1" x14ac:dyDescent="0.2">
      <c r="A49" s="470" t="s">
        <v>137</v>
      </c>
      <c r="B49" s="6" t="s">
        <v>643</v>
      </c>
      <c r="C49" s="202"/>
      <c r="D49" s="202"/>
      <c r="E49" s="202"/>
      <c r="F49" s="210">
        <f>+D49-E49</f>
        <v>0</v>
      </c>
    </row>
    <row r="50" spans="1:6" ht="20.100000000000001" customHeight="1" x14ac:dyDescent="0.2">
      <c r="A50" s="470">
        <v>900</v>
      </c>
      <c r="B50" s="6" t="s">
        <v>122</v>
      </c>
      <c r="C50" s="202"/>
      <c r="D50" s="202"/>
      <c r="E50" s="202"/>
      <c r="F50" s="210">
        <f>+D50-E50</f>
        <v>0</v>
      </c>
    </row>
    <row r="51" spans="1:6" ht="20.100000000000001" customHeight="1" x14ac:dyDescent="0.25">
      <c r="A51" s="289">
        <v>410200</v>
      </c>
      <c r="B51" s="8" t="s">
        <v>244</v>
      </c>
      <c r="C51" s="210"/>
      <c r="D51" s="210"/>
      <c r="E51" s="210"/>
      <c r="F51" s="210"/>
    </row>
    <row r="52" spans="1:6" ht="20.100000000000001" customHeight="1" x14ac:dyDescent="0.2">
      <c r="A52" s="470">
        <v>100</v>
      </c>
      <c r="B52" s="6" t="s">
        <v>642</v>
      </c>
      <c r="C52" s="202"/>
      <c r="D52" s="202"/>
      <c r="E52" s="202"/>
      <c r="F52" s="210">
        <f>+D52-E52</f>
        <v>0</v>
      </c>
    </row>
    <row r="53" spans="1:6" ht="20.100000000000001" customHeight="1" x14ac:dyDescent="0.2">
      <c r="A53" s="470" t="s">
        <v>137</v>
      </c>
      <c r="B53" s="6" t="s">
        <v>643</v>
      </c>
      <c r="C53" s="202"/>
      <c r="D53" s="202"/>
      <c r="E53" s="202"/>
      <c r="F53" s="210">
        <f>+D53-E53</f>
        <v>0</v>
      </c>
    </row>
    <row r="54" spans="1:6" ht="20.100000000000001" customHeight="1" x14ac:dyDescent="0.2">
      <c r="A54" s="470">
        <v>900</v>
      </c>
      <c r="B54" s="6" t="s">
        <v>122</v>
      </c>
      <c r="C54" s="202"/>
      <c r="D54" s="202"/>
      <c r="E54" s="202"/>
      <c r="F54" s="210">
        <f>+D54-E54</f>
        <v>0</v>
      </c>
    </row>
    <row r="55" spans="1:6" ht="20.100000000000001" customHeight="1" x14ac:dyDescent="0.25">
      <c r="A55" s="289">
        <v>410300</v>
      </c>
      <c r="B55" s="8" t="s">
        <v>245</v>
      </c>
      <c r="C55" s="210"/>
      <c r="D55" s="210"/>
      <c r="E55" s="210"/>
      <c r="F55" s="210"/>
    </row>
    <row r="56" spans="1:6" ht="20.100000000000001" customHeight="1" x14ac:dyDescent="0.2">
      <c r="A56" s="470">
        <v>100</v>
      </c>
      <c r="B56" s="6" t="s">
        <v>642</v>
      </c>
      <c r="C56" s="202"/>
      <c r="D56" s="202"/>
      <c r="E56" s="202"/>
      <c r="F56" s="210">
        <f>+D56-E56</f>
        <v>0</v>
      </c>
    </row>
    <row r="57" spans="1:6" ht="20.100000000000001" customHeight="1" x14ac:dyDescent="0.2">
      <c r="A57" s="470" t="s">
        <v>137</v>
      </c>
      <c r="B57" s="6" t="s">
        <v>643</v>
      </c>
      <c r="C57" s="202"/>
      <c r="D57" s="202"/>
      <c r="E57" s="202"/>
      <c r="F57" s="210">
        <f>+D57-E57</f>
        <v>0</v>
      </c>
    </row>
    <row r="58" spans="1:6" ht="20.100000000000001" customHeight="1" x14ac:dyDescent="0.2">
      <c r="A58" s="470">
        <v>900</v>
      </c>
      <c r="B58" s="6" t="s">
        <v>122</v>
      </c>
      <c r="C58" s="202"/>
      <c r="D58" s="202"/>
      <c r="E58" s="202"/>
      <c r="F58" s="210">
        <f>+D58-E58</f>
        <v>0</v>
      </c>
    </row>
    <row r="59" spans="1:6" ht="20.100000000000001" customHeight="1" x14ac:dyDescent="0.2">
      <c r="A59" s="470"/>
      <c r="B59" s="6"/>
      <c r="C59" s="6"/>
      <c r="D59" s="6"/>
      <c r="E59" s="6"/>
      <c r="F59" s="6"/>
    </row>
    <row r="60" spans="1:6" ht="20.100000000000001" customHeight="1" x14ac:dyDescent="0.25">
      <c r="A60" s="83" t="s">
        <v>942</v>
      </c>
      <c r="B60" s="273"/>
      <c r="C60" s="273"/>
      <c r="D60" s="273"/>
      <c r="E60" s="273"/>
      <c r="F60" s="273"/>
    </row>
    <row r="61" spans="1:6" ht="20.100000000000001" customHeight="1" x14ac:dyDescent="0.25">
      <c r="A61" s="289">
        <v>410400</v>
      </c>
      <c r="B61" s="8" t="s">
        <v>246</v>
      </c>
      <c r="C61" s="249"/>
      <c r="D61" s="249"/>
      <c r="E61" s="249"/>
      <c r="F61" s="249"/>
    </row>
    <row r="62" spans="1:6" ht="20.100000000000001" customHeight="1" x14ac:dyDescent="0.2">
      <c r="A62" s="470">
        <v>100</v>
      </c>
      <c r="B62" s="6" t="s">
        <v>642</v>
      </c>
      <c r="C62" s="202"/>
      <c r="D62" s="202"/>
      <c r="E62" s="202"/>
      <c r="F62" s="210">
        <f>+D62-E62</f>
        <v>0</v>
      </c>
    </row>
    <row r="63" spans="1:6" ht="20.100000000000001" customHeight="1" x14ac:dyDescent="0.2">
      <c r="A63" s="470" t="s">
        <v>137</v>
      </c>
      <c r="B63" s="6" t="s">
        <v>643</v>
      </c>
      <c r="C63" s="202"/>
      <c r="D63" s="202"/>
      <c r="E63" s="202"/>
      <c r="F63" s="210">
        <f>+D63-E63</f>
        <v>0</v>
      </c>
    </row>
    <row r="64" spans="1:6" ht="20.100000000000001" customHeight="1" x14ac:dyDescent="0.2">
      <c r="A64" s="470">
        <v>900</v>
      </c>
      <c r="B64" s="6" t="s">
        <v>122</v>
      </c>
      <c r="C64" s="202"/>
      <c r="D64" s="202"/>
      <c r="E64" s="202"/>
      <c r="F64" s="210">
        <f>+D64-E64</f>
        <v>0</v>
      </c>
    </row>
    <row r="65" spans="1:6" ht="20.100000000000001" customHeight="1" x14ac:dyDescent="0.25">
      <c r="A65" s="289">
        <v>410500</v>
      </c>
      <c r="B65" s="8" t="s">
        <v>247</v>
      </c>
      <c r="C65" s="210"/>
      <c r="D65" s="210"/>
      <c r="E65" s="210"/>
      <c r="F65" s="210"/>
    </row>
    <row r="66" spans="1:6" ht="20.100000000000001" customHeight="1" x14ac:dyDescent="0.2">
      <c r="A66" s="470">
        <v>100</v>
      </c>
      <c r="B66" s="6" t="s">
        <v>642</v>
      </c>
      <c r="C66" s="202"/>
      <c r="D66" s="202"/>
      <c r="E66" s="202"/>
      <c r="F66" s="210">
        <f>+D66-E66</f>
        <v>0</v>
      </c>
    </row>
    <row r="67" spans="1:6" ht="20.100000000000001" customHeight="1" x14ac:dyDescent="0.2">
      <c r="A67" s="470" t="s">
        <v>137</v>
      </c>
      <c r="B67" s="6" t="s">
        <v>643</v>
      </c>
      <c r="C67" s="202"/>
      <c r="D67" s="202"/>
      <c r="E67" s="202"/>
      <c r="F67" s="210">
        <f>+D67-E67</f>
        <v>0</v>
      </c>
    </row>
    <row r="68" spans="1:6" ht="20.100000000000001" customHeight="1" x14ac:dyDescent="0.2">
      <c r="A68" s="470">
        <v>900</v>
      </c>
      <c r="B68" s="6" t="s">
        <v>122</v>
      </c>
      <c r="C68" s="202"/>
      <c r="D68" s="202"/>
      <c r="E68" s="202"/>
      <c r="F68" s="210">
        <f>+D68-E68</f>
        <v>0</v>
      </c>
    </row>
    <row r="69" spans="1:6" ht="20.100000000000001" customHeight="1" x14ac:dyDescent="0.25">
      <c r="A69" s="289">
        <v>410600</v>
      </c>
      <c r="B69" s="8" t="s">
        <v>248</v>
      </c>
      <c r="C69" s="210"/>
      <c r="D69" s="210"/>
      <c r="E69" s="210"/>
      <c r="F69" s="210"/>
    </row>
    <row r="70" spans="1:6" ht="20.100000000000001" customHeight="1" x14ac:dyDescent="0.2">
      <c r="A70" s="470">
        <v>100</v>
      </c>
      <c r="B70" s="6" t="s">
        <v>642</v>
      </c>
      <c r="C70" s="202"/>
      <c r="D70" s="202"/>
      <c r="E70" s="202"/>
      <c r="F70" s="210">
        <f>+D70-E70</f>
        <v>0</v>
      </c>
    </row>
    <row r="71" spans="1:6" ht="20.100000000000001" customHeight="1" x14ac:dyDescent="0.2">
      <c r="A71" s="470" t="s">
        <v>137</v>
      </c>
      <c r="B71" s="6" t="s">
        <v>643</v>
      </c>
      <c r="C71" s="202"/>
      <c r="D71" s="202"/>
      <c r="E71" s="202"/>
      <c r="F71" s="210">
        <f>+D71-E71</f>
        <v>0</v>
      </c>
    </row>
    <row r="72" spans="1:6" ht="20.100000000000001" customHeight="1" x14ac:dyDescent="0.2">
      <c r="A72" s="470">
        <v>900</v>
      </c>
      <c r="B72" s="6" t="s">
        <v>122</v>
      </c>
      <c r="C72" s="202"/>
      <c r="D72" s="202"/>
      <c r="E72" s="202"/>
      <c r="F72" s="210">
        <f>+D72-E72</f>
        <v>0</v>
      </c>
    </row>
    <row r="73" spans="1:6" ht="20.100000000000001" customHeight="1" x14ac:dyDescent="0.25">
      <c r="A73" s="289">
        <v>410900</v>
      </c>
      <c r="B73" s="8" t="s">
        <v>379</v>
      </c>
      <c r="C73" s="210"/>
      <c r="D73" s="210"/>
      <c r="E73" s="210"/>
      <c r="F73" s="210"/>
    </row>
    <row r="74" spans="1:6" ht="20.100000000000001" customHeight="1" x14ac:dyDescent="0.2">
      <c r="A74" s="470">
        <v>100</v>
      </c>
      <c r="B74" s="6" t="s">
        <v>642</v>
      </c>
      <c r="C74" s="202"/>
      <c r="D74" s="202"/>
      <c r="E74" s="202"/>
      <c r="F74" s="210">
        <f>+D74-E74</f>
        <v>0</v>
      </c>
    </row>
    <row r="75" spans="1:6" ht="20.100000000000001" customHeight="1" x14ac:dyDescent="0.2">
      <c r="A75" s="470" t="s">
        <v>137</v>
      </c>
      <c r="B75" s="6" t="s">
        <v>643</v>
      </c>
      <c r="C75" s="202"/>
      <c r="D75" s="202"/>
      <c r="E75" s="202"/>
      <c r="F75" s="210">
        <f>+D75-E75</f>
        <v>0</v>
      </c>
    </row>
    <row r="76" spans="1:6" ht="20.100000000000001" customHeight="1" x14ac:dyDescent="0.2">
      <c r="A76" s="470">
        <v>900</v>
      </c>
      <c r="B76" s="6" t="s">
        <v>122</v>
      </c>
      <c r="C76" s="202"/>
      <c r="D76" s="202"/>
      <c r="E76" s="202"/>
      <c r="F76" s="210">
        <f>+D76-E76</f>
        <v>0</v>
      </c>
    </row>
    <row r="77" spans="1:6" ht="20.100000000000001" customHeight="1" x14ac:dyDescent="0.25">
      <c r="A77" s="551">
        <v>411000</v>
      </c>
      <c r="B77" s="8" t="s">
        <v>1466</v>
      </c>
      <c r="C77" s="210"/>
      <c r="D77" s="210"/>
      <c r="E77" s="210"/>
      <c r="F77" s="210"/>
    </row>
    <row r="78" spans="1:6" ht="20.100000000000001" customHeight="1" x14ac:dyDescent="0.2">
      <c r="A78" s="550">
        <v>100</v>
      </c>
      <c r="B78" s="6" t="s">
        <v>642</v>
      </c>
      <c r="C78" s="202"/>
      <c r="D78" s="202"/>
      <c r="E78" s="202"/>
      <c r="F78" s="210">
        <f>+D78-E78</f>
        <v>0</v>
      </c>
    </row>
    <row r="79" spans="1:6" ht="20.100000000000001" customHeight="1" x14ac:dyDescent="0.2">
      <c r="A79" s="550" t="s">
        <v>137</v>
      </c>
      <c r="B79" s="6" t="s">
        <v>643</v>
      </c>
      <c r="C79" s="202"/>
      <c r="D79" s="202"/>
      <c r="E79" s="202"/>
      <c r="F79" s="210">
        <f>+D79-E79</f>
        <v>0</v>
      </c>
    </row>
    <row r="80" spans="1:6" ht="20.100000000000001" customHeight="1" x14ac:dyDescent="0.2">
      <c r="A80" s="550">
        <v>900</v>
      </c>
      <c r="B80" s="6" t="s">
        <v>122</v>
      </c>
      <c r="C80" s="202"/>
      <c r="D80" s="202"/>
      <c r="E80" s="202"/>
      <c r="F80" s="210">
        <f>+D80-E80</f>
        <v>0</v>
      </c>
    </row>
    <row r="81" spans="1:6" ht="20.100000000000001" customHeight="1" x14ac:dyDescent="0.25">
      <c r="A81" s="289">
        <v>411100</v>
      </c>
      <c r="B81" s="8" t="s">
        <v>249</v>
      </c>
      <c r="C81" s="210"/>
      <c r="D81" s="210"/>
      <c r="E81" s="210"/>
      <c r="F81" s="210"/>
    </row>
    <row r="82" spans="1:6" ht="20.100000000000001" customHeight="1" x14ac:dyDescent="0.2">
      <c r="A82" s="470">
        <v>100</v>
      </c>
      <c r="B82" s="6" t="s">
        <v>642</v>
      </c>
      <c r="C82" s="202"/>
      <c r="D82" s="202"/>
      <c r="E82" s="202"/>
      <c r="F82" s="210">
        <f>+D82-E82</f>
        <v>0</v>
      </c>
    </row>
    <row r="83" spans="1:6" ht="20.100000000000001" customHeight="1" x14ac:dyDescent="0.2">
      <c r="A83" s="470" t="s">
        <v>137</v>
      </c>
      <c r="B83" s="6" t="s">
        <v>643</v>
      </c>
      <c r="C83" s="202"/>
      <c r="D83" s="202"/>
      <c r="E83" s="202"/>
      <c r="F83" s="210">
        <f>+D83-E83</f>
        <v>0</v>
      </c>
    </row>
    <row r="84" spans="1:6" ht="20.100000000000001" customHeight="1" x14ac:dyDescent="0.2">
      <c r="A84" s="470">
        <v>900</v>
      </c>
      <c r="B84" s="6" t="s">
        <v>122</v>
      </c>
      <c r="C84" s="202"/>
      <c r="D84" s="202"/>
      <c r="E84" s="202"/>
      <c r="F84" s="210">
        <f>+D84-E84</f>
        <v>0</v>
      </c>
    </row>
    <row r="85" spans="1:6" ht="20.100000000000001" customHeight="1" x14ac:dyDescent="0.25">
      <c r="A85" s="289">
        <v>411200</v>
      </c>
      <c r="B85" s="8" t="s">
        <v>250</v>
      </c>
      <c r="C85" s="210"/>
      <c r="D85" s="210"/>
      <c r="E85" s="210"/>
      <c r="F85" s="210"/>
    </row>
    <row r="86" spans="1:6" ht="20.100000000000001" customHeight="1" x14ac:dyDescent="0.2">
      <c r="A86" s="470">
        <v>100</v>
      </c>
      <c r="B86" s="6" t="s">
        <v>642</v>
      </c>
      <c r="C86" s="202"/>
      <c r="D86" s="202"/>
      <c r="E86" s="202"/>
      <c r="F86" s="210">
        <f>+D86-E86</f>
        <v>0</v>
      </c>
    </row>
    <row r="87" spans="1:6" ht="20.100000000000001" customHeight="1" x14ac:dyDescent="0.2">
      <c r="A87" s="470" t="s">
        <v>137</v>
      </c>
      <c r="B87" s="6" t="s">
        <v>643</v>
      </c>
      <c r="C87" s="202"/>
      <c r="D87" s="202"/>
      <c r="E87" s="202"/>
      <c r="F87" s="210">
        <f>+D87-E87</f>
        <v>0</v>
      </c>
    </row>
    <row r="88" spans="1:6" ht="20.100000000000001" customHeight="1" x14ac:dyDescent="0.2">
      <c r="A88" s="470">
        <v>900</v>
      </c>
      <c r="B88" s="6" t="s">
        <v>122</v>
      </c>
      <c r="C88" s="202"/>
      <c r="D88" s="202"/>
      <c r="E88" s="202"/>
      <c r="F88" s="210">
        <f>+D88-E88</f>
        <v>0</v>
      </c>
    </row>
    <row r="89" spans="1:6" ht="20.100000000000001" customHeight="1" x14ac:dyDescent="0.25">
      <c r="A89" s="289">
        <v>411600</v>
      </c>
      <c r="B89" s="8" t="s">
        <v>641</v>
      </c>
      <c r="C89" s="210"/>
      <c r="D89" s="210"/>
      <c r="E89" s="210"/>
      <c r="F89" s="210"/>
    </row>
    <row r="90" spans="1:6" ht="20.100000000000001" customHeight="1" x14ac:dyDescent="0.2">
      <c r="A90" s="470">
        <v>100</v>
      </c>
      <c r="B90" s="6" t="s">
        <v>642</v>
      </c>
      <c r="C90" s="202"/>
      <c r="D90" s="202"/>
      <c r="E90" s="202"/>
      <c r="F90" s="210">
        <f>+D90-E90</f>
        <v>0</v>
      </c>
    </row>
    <row r="91" spans="1:6" ht="20.100000000000001" customHeight="1" x14ac:dyDescent="0.2">
      <c r="A91" s="470" t="s">
        <v>137</v>
      </c>
      <c r="B91" s="6" t="s">
        <v>643</v>
      </c>
      <c r="C91" s="202"/>
      <c r="D91" s="202"/>
      <c r="E91" s="202"/>
      <c r="F91" s="210">
        <f>+D91-E91</f>
        <v>0</v>
      </c>
    </row>
    <row r="92" spans="1:6" ht="20.100000000000001" customHeight="1" x14ac:dyDescent="0.2">
      <c r="A92" s="470">
        <v>900</v>
      </c>
      <c r="B92" s="6" t="s">
        <v>122</v>
      </c>
      <c r="C92" s="202"/>
      <c r="D92" s="202"/>
      <c r="E92" s="202"/>
      <c r="F92" s="210">
        <f>+D92-E92</f>
        <v>0</v>
      </c>
    </row>
    <row r="93" spans="1:6" ht="20.100000000000001" customHeight="1" x14ac:dyDescent="0.25">
      <c r="A93" s="551">
        <v>411800</v>
      </c>
      <c r="B93" s="8" t="s">
        <v>1467</v>
      </c>
      <c r="C93" s="210"/>
      <c r="D93" s="210"/>
      <c r="E93" s="210"/>
      <c r="F93" s="210"/>
    </row>
    <row r="94" spans="1:6" ht="20.100000000000001" customHeight="1" x14ac:dyDescent="0.2">
      <c r="A94" s="550">
        <v>100</v>
      </c>
      <c r="B94" s="6" t="s">
        <v>642</v>
      </c>
      <c r="C94" s="202"/>
      <c r="D94" s="202"/>
      <c r="E94" s="202"/>
      <c r="F94" s="210">
        <f>+D94-E94</f>
        <v>0</v>
      </c>
    </row>
    <row r="95" spans="1:6" ht="20.100000000000001" customHeight="1" x14ac:dyDescent="0.2">
      <c r="A95" s="550" t="s">
        <v>137</v>
      </c>
      <c r="B95" s="6" t="s">
        <v>643</v>
      </c>
      <c r="C95" s="202"/>
      <c r="D95" s="202"/>
      <c r="E95" s="202"/>
      <c r="F95" s="210">
        <f>+D95-E95</f>
        <v>0</v>
      </c>
    </row>
    <row r="96" spans="1:6" ht="20.100000000000001" customHeight="1" x14ac:dyDescent="0.2">
      <c r="A96" s="550">
        <v>900</v>
      </c>
      <c r="B96" s="6" t="s">
        <v>122</v>
      </c>
      <c r="C96" s="202"/>
      <c r="D96" s="202"/>
      <c r="E96" s="202"/>
      <c r="F96" s="210">
        <f>+D96-E96</f>
        <v>0</v>
      </c>
    </row>
    <row r="97" spans="1:6" ht="20.100000000000001" customHeight="1" x14ac:dyDescent="0.25">
      <c r="A97" s="289">
        <v>420000</v>
      </c>
      <c r="B97" s="8" t="s">
        <v>645</v>
      </c>
      <c r="C97" s="210"/>
      <c r="D97" s="210"/>
      <c r="E97" s="210"/>
      <c r="F97" s="210"/>
    </row>
    <row r="98" spans="1:6" ht="20.100000000000001" customHeight="1" x14ac:dyDescent="0.25">
      <c r="A98" s="289">
        <v>420100</v>
      </c>
      <c r="B98" s="8" t="s">
        <v>646</v>
      </c>
      <c r="C98" s="210"/>
      <c r="D98" s="210"/>
      <c r="E98" s="210"/>
      <c r="F98" s="210"/>
    </row>
    <row r="99" spans="1:6" ht="20.100000000000001" customHeight="1" x14ac:dyDescent="0.2">
      <c r="A99" s="470">
        <v>100</v>
      </c>
      <c r="B99" s="6" t="s">
        <v>642</v>
      </c>
      <c r="C99" s="202"/>
      <c r="D99" s="202"/>
      <c r="E99" s="202"/>
      <c r="F99" s="210">
        <f>+D99-E99</f>
        <v>0</v>
      </c>
    </row>
    <row r="100" spans="1:6" ht="20.100000000000001" customHeight="1" x14ac:dyDescent="0.2">
      <c r="A100" s="470" t="s">
        <v>137</v>
      </c>
      <c r="B100" s="6" t="s">
        <v>643</v>
      </c>
      <c r="C100" s="202"/>
      <c r="D100" s="202"/>
      <c r="E100" s="202"/>
      <c r="F100" s="210">
        <f>+D100-E100</f>
        <v>0</v>
      </c>
    </row>
    <row r="101" spans="1:6" ht="20.100000000000001" customHeight="1" x14ac:dyDescent="0.2">
      <c r="A101" s="470">
        <v>900</v>
      </c>
      <c r="B101" s="6" t="s">
        <v>122</v>
      </c>
      <c r="C101" s="202"/>
      <c r="D101" s="202"/>
      <c r="E101" s="202"/>
      <c r="F101" s="210">
        <f>+D101-E101</f>
        <v>0</v>
      </c>
    </row>
    <row r="102" spans="1:6" ht="20.100000000000001" customHeight="1" x14ac:dyDescent="0.25">
      <c r="A102" s="289">
        <v>420200</v>
      </c>
      <c r="B102" s="8" t="s">
        <v>647</v>
      </c>
      <c r="C102" s="210"/>
      <c r="D102" s="210"/>
      <c r="E102" s="210"/>
      <c r="F102" s="210"/>
    </row>
    <row r="103" spans="1:6" ht="20.100000000000001" customHeight="1" x14ac:dyDescent="0.2">
      <c r="A103" s="470">
        <v>100</v>
      </c>
      <c r="B103" s="6" t="s">
        <v>642</v>
      </c>
      <c r="C103" s="202"/>
      <c r="D103" s="202"/>
      <c r="E103" s="202"/>
      <c r="F103" s="210">
        <f>+D103-E103</f>
        <v>0</v>
      </c>
    </row>
    <row r="104" spans="1:6" ht="20.100000000000001" customHeight="1" x14ac:dyDescent="0.2">
      <c r="A104" s="470" t="s">
        <v>137</v>
      </c>
      <c r="B104" s="6" t="s">
        <v>643</v>
      </c>
      <c r="C104" s="202"/>
      <c r="D104" s="202"/>
      <c r="E104" s="202"/>
      <c r="F104" s="210">
        <f>+D104-E104</f>
        <v>0</v>
      </c>
    </row>
    <row r="105" spans="1:6" ht="20.100000000000001" customHeight="1" x14ac:dyDescent="0.2">
      <c r="A105" s="470">
        <v>900</v>
      </c>
      <c r="B105" s="6" t="s">
        <v>122</v>
      </c>
      <c r="C105" s="202"/>
      <c r="D105" s="202"/>
      <c r="E105" s="202"/>
      <c r="F105" s="210">
        <f>+D105-E105</f>
        <v>0</v>
      </c>
    </row>
    <row r="106" spans="1:6" ht="20.100000000000001" customHeight="1" x14ac:dyDescent="0.25">
      <c r="A106" s="289">
        <v>420300</v>
      </c>
      <c r="B106" s="8" t="s">
        <v>648</v>
      </c>
      <c r="C106" s="210"/>
      <c r="D106" s="210"/>
      <c r="E106" s="210"/>
      <c r="F106" s="210"/>
    </row>
    <row r="107" spans="1:6" ht="20.100000000000001" customHeight="1" x14ac:dyDescent="0.2">
      <c r="A107" s="470">
        <v>100</v>
      </c>
      <c r="B107" s="6" t="s">
        <v>642</v>
      </c>
      <c r="C107" s="202"/>
      <c r="D107" s="202"/>
      <c r="E107" s="202"/>
      <c r="F107" s="210">
        <f>+D107-E107</f>
        <v>0</v>
      </c>
    </row>
    <row r="108" spans="1:6" ht="20.100000000000001" customHeight="1" x14ac:dyDescent="0.2">
      <c r="A108" s="470" t="s">
        <v>137</v>
      </c>
      <c r="B108" s="6" t="s">
        <v>643</v>
      </c>
      <c r="C108" s="202"/>
      <c r="D108" s="202"/>
      <c r="E108" s="202"/>
      <c r="F108" s="210">
        <f>+D108-E108</f>
        <v>0</v>
      </c>
    </row>
    <row r="109" spans="1:6" ht="20.100000000000001" customHeight="1" x14ac:dyDescent="0.2">
      <c r="A109" s="470">
        <v>900</v>
      </c>
      <c r="B109" s="6" t="s">
        <v>122</v>
      </c>
      <c r="C109" s="202"/>
      <c r="D109" s="202"/>
      <c r="E109" s="202"/>
      <c r="F109" s="210">
        <f>+D109-E109</f>
        <v>0</v>
      </c>
    </row>
    <row r="110" spans="1:6" ht="20.100000000000001" customHeight="1" x14ac:dyDescent="0.2">
      <c r="A110" s="470"/>
      <c r="B110" s="6"/>
      <c r="C110" s="210"/>
      <c r="D110" s="210"/>
      <c r="E110" s="210"/>
      <c r="F110" s="210"/>
    </row>
    <row r="111" spans="1:6" ht="20.100000000000001" customHeight="1" x14ac:dyDescent="0.25">
      <c r="A111" s="1523" t="s">
        <v>943</v>
      </c>
      <c r="B111" s="1523"/>
      <c r="C111" s="1523"/>
      <c r="D111" s="1523"/>
      <c r="E111" s="1523"/>
      <c r="F111" s="1523"/>
    </row>
    <row r="112" spans="1:6" ht="20.100000000000001" customHeight="1" x14ac:dyDescent="0.25">
      <c r="A112" s="289">
        <v>420400</v>
      </c>
      <c r="B112" s="8" t="s">
        <v>649</v>
      </c>
      <c r="C112" s="210"/>
      <c r="D112" s="210"/>
      <c r="E112" s="210"/>
      <c r="F112" s="210"/>
    </row>
    <row r="113" spans="1:6" ht="20.100000000000001" customHeight="1" x14ac:dyDescent="0.2">
      <c r="A113" s="470">
        <v>100</v>
      </c>
      <c r="B113" s="6" t="s">
        <v>642</v>
      </c>
      <c r="C113" s="202"/>
      <c r="D113" s="202"/>
      <c r="E113" s="202"/>
      <c r="F113" s="210">
        <f>+D113-E113</f>
        <v>0</v>
      </c>
    </row>
    <row r="114" spans="1:6" ht="20.100000000000001" customHeight="1" x14ac:dyDescent="0.2">
      <c r="A114" s="470" t="s">
        <v>137</v>
      </c>
      <c r="B114" s="6" t="s">
        <v>643</v>
      </c>
      <c r="C114" s="202"/>
      <c r="D114" s="202"/>
      <c r="E114" s="202"/>
      <c r="F114" s="210">
        <f>+D114-E114</f>
        <v>0</v>
      </c>
    </row>
    <row r="115" spans="1:6" ht="20.100000000000001" customHeight="1" x14ac:dyDescent="0.2">
      <c r="A115" s="470">
        <v>900</v>
      </c>
      <c r="B115" s="6" t="s">
        <v>122</v>
      </c>
      <c r="C115" s="202"/>
      <c r="D115" s="202"/>
      <c r="E115" s="202"/>
      <c r="F115" s="210">
        <f>+D115-E115</f>
        <v>0</v>
      </c>
    </row>
    <row r="116" spans="1:6" ht="20.100000000000001" customHeight="1" x14ac:dyDescent="0.25">
      <c r="A116" s="289">
        <v>420500</v>
      </c>
      <c r="B116" s="8" t="s">
        <v>650</v>
      </c>
      <c r="C116" s="210"/>
      <c r="D116" s="210"/>
      <c r="E116" s="210"/>
      <c r="F116" s="210"/>
    </row>
    <row r="117" spans="1:6" ht="20.100000000000001" customHeight="1" x14ac:dyDescent="0.2">
      <c r="A117" s="470">
        <v>100</v>
      </c>
      <c r="B117" s="6" t="s">
        <v>642</v>
      </c>
      <c r="C117" s="202"/>
      <c r="D117" s="202"/>
      <c r="E117" s="202"/>
      <c r="F117" s="210">
        <f>+D117-E117</f>
        <v>0</v>
      </c>
    </row>
    <row r="118" spans="1:6" ht="20.100000000000001" customHeight="1" x14ac:dyDescent="0.2">
      <c r="A118" s="470" t="s">
        <v>137</v>
      </c>
      <c r="B118" s="6" t="s">
        <v>643</v>
      </c>
      <c r="C118" s="202"/>
      <c r="D118" s="202"/>
      <c r="E118" s="202"/>
      <c r="F118" s="210">
        <f>+D118-E118</f>
        <v>0</v>
      </c>
    </row>
    <row r="119" spans="1:6" ht="20.100000000000001" customHeight="1" x14ac:dyDescent="0.2">
      <c r="A119" s="470">
        <v>900</v>
      </c>
      <c r="B119" s="6" t="s">
        <v>122</v>
      </c>
      <c r="C119" s="202"/>
      <c r="D119" s="202"/>
      <c r="E119" s="202"/>
      <c r="F119" s="210">
        <f>+D119-E119</f>
        <v>0</v>
      </c>
    </row>
    <row r="120" spans="1:6" ht="20.100000000000001" customHeight="1" x14ac:dyDescent="0.25">
      <c r="A120" s="289">
        <v>420600</v>
      </c>
      <c r="B120" s="8" t="s">
        <v>251</v>
      </c>
      <c r="C120" s="249"/>
      <c r="D120" s="249"/>
      <c r="E120" s="249"/>
      <c r="F120" s="249"/>
    </row>
    <row r="121" spans="1:6" ht="20.100000000000001" customHeight="1" x14ac:dyDescent="0.2">
      <c r="A121" s="470">
        <v>100</v>
      </c>
      <c r="B121" s="6" t="s">
        <v>642</v>
      </c>
      <c r="C121" s="202"/>
      <c r="D121" s="202"/>
      <c r="E121" s="202"/>
      <c r="F121" s="210">
        <f>+D121-E121</f>
        <v>0</v>
      </c>
    </row>
    <row r="122" spans="1:6" ht="20.100000000000001" customHeight="1" x14ac:dyDescent="0.2">
      <c r="A122" s="470" t="s">
        <v>137</v>
      </c>
      <c r="B122" s="6" t="s">
        <v>643</v>
      </c>
      <c r="C122" s="202"/>
      <c r="D122" s="202"/>
      <c r="E122" s="202"/>
      <c r="F122" s="210">
        <f>+D122-E122</f>
        <v>0</v>
      </c>
    </row>
    <row r="123" spans="1:6" ht="20.100000000000001" customHeight="1" x14ac:dyDescent="0.2">
      <c r="A123" s="470">
        <v>900</v>
      </c>
      <c r="B123" s="6" t="s">
        <v>122</v>
      </c>
      <c r="C123" s="202"/>
      <c r="D123" s="202"/>
      <c r="E123" s="202"/>
      <c r="F123" s="210">
        <f>+D123-E123</f>
        <v>0</v>
      </c>
    </row>
    <row r="124" spans="1:6" ht="20.100000000000001" customHeight="1" x14ac:dyDescent="0.25">
      <c r="A124" s="289">
        <v>420700</v>
      </c>
      <c r="B124" s="8" t="s">
        <v>252</v>
      </c>
      <c r="C124" s="210"/>
      <c r="D124" s="210"/>
      <c r="E124" s="210"/>
      <c r="F124" s="210"/>
    </row>
    <row r="125" spans="1:6" ht="20.100000000000001" customHeight="1" x14ac:dyDescent="0.2">
      <c r="A125" s="470">
        <v>100</v>
      </c>
      <c r="B125" s="6" t="s">
        <v>642</v>
      </c>
      <c r="C125" s="202"/>
      <c r="D125" s="202"/>
      <c r="E125" s="202"/>
      <c r="F125" s="210">
        <f>+D125-E125</f>
        <v>0</v>
      </c>
    </row>
    <row r="126" spans="1:6" ht="20.100000000000001" customHeight="1" x14ac:dyDescent="0.2">
      <c r="A126" s="470" t="s">
        <v>137</v>
      </c>
      <c r="B126" s="6" t="s">
        <v>643</v>
      </c>
      <c r="C126" s="202"/>
      <c r="D126" s="202"/>
      <c r="E126" s="202"/>
      <c r="F126" s="210">
        <f>+D126-E126</f>
        <v>0</v>
      </c>
    </row>
    <row r="127" spans="1:6" ht="20.100000000000001" customHeight="1" x14ac:dyDescent="0.2">
      <c r="A127" s="470">
        <v>900</v>
      </c>
      <c r="B127" s="6" t="s">
        <v>122</v>
      </c>
      <c r="C127" s="202"/>
      <c r="D127" s="202"/>
      <c r="E127" s="202"/>
      <c r="F127" s="210">
        <f>+D127-E127</f>
        <v>0</v>
      </c>
    </row>
    <row r="128" spans="1:6" ht="20.100000000000001" customHeight="1" x14ac:dyDescent="0.25">
      <c r="A128" s="289">
        <v>430000</v>
      </c>
      <c r="B128" s="8" t="s">
        <v>253</v>
      </c>
      <c r="C128" s="210"/>
      <c r="D128" s="210"/>
      <c r="E128" s="210"/>
      <c r="F128" s="210"/>
    </row>
    <row r="129" spans="1:6" ht="20.100000000000001" customHeight="1" x14ac:dyDescent="0.25">
      <c r="A129" s="289">
        <v>430100</v>
      </c>
      <c r="B129" s="8" t="s">
        <v>254</v>
      </c>
      <c r="C129" s="210"/>
      <c r="D129" s="210"/>
      <c r="E129" s="210"/>
      <c r="F129" s="210"/>
    </row>
    <row r="130" spans="1:6" ht="20.100000000000001" customHeight="1" x14ac:dyDescent="0.2">
      <c r="A130" s="470">
        <v>100</v>
      </c>
      <c r="B130" s="6" t="s">
        <v>642</v>
      </c>
      <c r="C130" s="202"/>
      <c r="D130" s="202"/>
      <c r="E130" s="202"/>
      <c r="F130" s="210">
        <f>+D130-E130</f>
        <v>0</v>
      </c>
    </row>
    <row r="131" spans="1:6" ht="20.100000000000001" customHeight="1" x14ac:dyDescent="0.2">
      <c r="A131" s="470" t="s">
        <v>137</v>
      </c>
      <c r="B131" s="6" t="s">
        <v>643</v>
      </c>
      <c r="C131" s="202"/>
      <c r="D131" s="202"/>
      <c r="E131" s="202"/>
      <c r="F131" s="210">
        <f>+D131-E131</f>
        <v>0</v>
      </c>
    </row>
    <row r="132" spans="1:6" ht="20.100000000000001" customHeight="1" x14ac:dyDescent="0.2">
      <c r="A132" s="470">
        <v>900</v>
      </c>
      <c r="B132" s="6" t="s">
        <v>122</v>
      </c>
      <c r="C132" s="202"/>
      <c r="D132" s="202"/>
      <c r="E132" s="202"/>
      <c r="F132" s="210">
        <f>+D132-E132</f>
        <v>0</v>
      </c>
    </row>
    <row r="133" spans="1:6" ht="20.100000000000001" customHeight="1" x14ac:dyDescent="0.25">
      <c r="A133" s="289">
        <v>430200</v>
      </c>
      <c r="B133" s="8" t="s">
        <v>255</v>
      </c>
      <c r="C133" s="210"/>
      <c r="D133" s="210"/>
      <c r="E133" s="210"/>
      <c r="F133" s="210"/>
    </row>
    <row r="134" spans="1:6" ht="20.100000000000001" customHeight="1" x14ac:dyDescent="0.2">
      <c r="A134" s="470">
        <v>100</v>
      </c>
      <c r="B134" s="6" t="s">
        <v>642</v>
      </c>
      <c r="C134" s="202"/>
      <c r="D134" s="202"/>
      <c r="E134" s="202"/>
      <c r="F134" s="210">
        <f>+D134-E134</f>
        <v>0</v>
      </c>
    </row>
    <row r="135" spans="1:6" ht="20.100000000000001" customHeight="1" x14ac:dyDescent="0.2">
      <c r="A135" s="470" t="s">
        <v>137</v>
      </c>
      <c r="B135" s="6" t="s">
        <v>643</v>
      </c>
      <c r="C135" s="202"/>
      <c r="D135" s="202"/>
      <c r="E135" s="202"/>
      <c r="F135" s="210">
        <f>+D135-E135</f>
        <v>0</v>
      </c>
    </row>
    <row r="136" spans="1:6" ht="20.100000000000001" customHeight="1" x14ac:dyDescent="0.2">
      <c r="A136" s="470">
        <v>900</v>
      </c>
      <c r="B136" s="6" t="s">
        <v>122</v>
      </c>
      <c r="C136" s="202"/>
      <c r="D136" s="202"/>
      <c r="E136" s="202"/>
      <c r="F136" s="210">
        <f>+D136-E136</f>
        <v>0</v>
      </c>
    </row>
    <row r="137" spans="1:6" ht="20.100000000000001" customHeight="1" x14ac:dyDescent="0.25">
      <c r="A137" s="289">
        <v>430300</v>
      </c>
      <c r="B137" s="8" t="s">
        <v>256</v>
      </c>
      <c r="C137" s="210"/>
      <c r="D137" s="210"/>
      <c r="E137" s="210"/>
      <c r="F137" s="210"/>
    </row>
    <row r="138" spans="1:6" ht="20.100000000000001" customHeight="1" x14ac:dyDescent="0.2">
      <c r="A138" s="470">
        <v>100</v>
      </c>
      <c r="B138" s="6" t="s">
        <v>642</v>
      </c>
      <c r="C138" s="202"/>
      <c r="D138" s="202"/>
      <c r="E138" s="202"/>
      <c r="F138" s="210">
        <f>+D138-E138</f>
        <v>0</v>
      </c>
    </row>
    <row r="139" spans="1:6" ht="20.100000000000001" customHeight="1" x14ac:dyDescent="0.2">
      <c r="A139" s="470" t="s">
        <v>137</v>
      </c>
      <c r="B139" s="6" t="s">
        <v>643</v>
      </c>
      <c r="C139" s="202"/>
      <c r="D139" s="202"/>
      <c r="E139" s="202"/>
      <c r="F139" s="210">
        <f>+D139-E139</f>
        <v>0</v>
      </c>
    </row>
    <row r="140" spans="1:6" ht="20.100000000000001" customHeight="1" x14ac:dyDescent="0.2">
      <c r="A140" s="470">
        <v>900</v>
      </c>
      <c r="B140" s="6" t="s">
        <v>122</v>
      </c>
      <c r="C140" s="202"/>
      <c r="D140" s="202"/>
      <c r="E140" s="202"/>
      <c r="F140" s="210">
        <f>+D140-E140</f>
        <v>0</v>
      </c>
    </row>
    <row r="141" spans="1:6" ht="20.100000000000001" customHeight="1" x14ac:dyDescent="0.25">
      <c r="A141" s="289">
        <v>430400</v>
      </c>
      <c r="B141" s="8" t="s">
        <v>257</v>
      </c>
      <c r="C141" s="210"/>
      <c r="D141" s="210"/>
      <c r="E141" s="210"/>
      <c r="F141" s="210"/>
    </row>
    <row r="142" spans="1:6" ht="20.100000000000001" customHeight="1" x14ac:dyDescent="0.2">
      <c r="A142" s="470">
        <v>100</v>
      </c>
      <c r="B142" s="6" t="s">
        <v>642</v>
      </c>
      <c r="C142" s="202"/>
      <c r="D142" s="202"/>
      <c r="E142" s="202"/>
      <c r="F142" s="210">
        <f>+D142-E142</f>
        <v>0</v>
      </c>
    </row>
    <row r="143" spans="1:6" ht="20.100000000000001" customHeight="1" x14ac:dyDescent="0.2">
      <c r="A143" s="470" t="s">
        <v>137</v>
      </c>
      <c r="B143" s="6" t="s">
        <v>643</v>
      </c>
      <c r="C143" s="202"/>
      <c r="D143" s="202"/>
      <c r="E143" s="202"/>
      <c r="F143" s="210">
        <f>+D143-E143</f>
        <v>0</v>
      </c>
    </row>
    <row r="144" spans="1:6" ht="20.100000000000001" customHeight="1" x14ac:dyDescent="0.2">
      <c r="A144" s="470">
        <v>900</v>
      </c>
      <c r="B144" s="6" t="s">
        <v>122</v>
      </c>
      <c r="C144" s="202"/>
      <c r="D144" s="202"/>
      <c r="E144" s="202"/>
      <c r="F144" s="210">
        <f>+D144-E144</f>
        <v>0</v>
      </c>
    </row>
    <row r="145" spans="1:6" ht="20.100000000000001" customHeight="1" x14ac:dyDescent="0.25">
      <c r="A145" s="289">
        <v>430500</v>
      </c>
      <c r="B145" s="8" t="s">
        <v>258</v>
      </c>
      <c r="C145" s="210"/>
      <c r="D145" s="210"/>
      <c r="E145" s="210"/>
      <c r="F145" s="210"/>
    </row>
    <row r="146" spans="1:6" ht="20.100000000000001" customHeight="1" x14ac:dyDescent="0.2">
      <c r="A146" s="470">
        <v>100</v>
      </c>
      <c r="B146" s="6" t="s">
        <v>642</v>
      </c>
      <c r="C146" s="202"/>
      <c r="D146" s="202"/>
      <c r="E146" s="202"/>
      <c r="F146" s="210">
        <f>+D146-E146</f>
        <v>0</v>
      </c>
    </row>
    <row r="147" spans="1:6" ht="20.100000000000001" customHeight="1" x14ac:dyDescent="0.2">
      <c r="A147" s="470" t="s">
        <v>137</v>
      </c>
      <c r="B147" s="6" t="s">
        <v>643</v>
      </c>
      <c r="C147" s="202"/>
      <c r="D147" s="202"/>
      <c r="E147" s="202"/>
      <c r="F147" s="210">
        <f>+D147-E147</f>
        <v>0</v>
      </c>
    </row>
    <row r="148" spans="1:6" ht="20.100000000000001" customHeight="1" x14ac:dyDescent="0.2">
      <c r="A148" s="470">
        <v>900</v>
      </c>
      <c r="B148" s="6" t="s">
        <v>122</v>
      </c>
      <c r="C148" s="202"/>
      <c r="D148" s="202"/>
      <c r="E148" s="202"/>
      <c r="F148" s="210">
        <f>+D148-E148</f>
        <v>0</v>
      </c>
    </row>
    <row r="149" spans="1:6" ht="20.100000000000001" customHeight="1" x14ac:dyDescent="0.25">
      <c r="A149" s="289">
        <v>430600</v>
      </c>
      <c r="B149" s="8" t="s">
        <v>259</v>
      </c>
      <c r="C149" s="210"/>
      <c r="D149" s="210"/>
      <c r="E149" s="210"/>
      <c r="F149" s="210"/>
    </row>
    <row r="150" spans="1:6" ht="20.100000000000001" customHeight="1" x14ac:dyDescent="0.2">
      <c r="A150" s="470">
        <v>100</v>
      </c>
      <c r="B150" s="6" t="s">
        <v>642</v>
      </c>
      <c r="C150" s="202"/>
      <c r="D150" s="202"/>
      <c r="E150" s="202"/>
      <c r="F150" s="210">
        <f>+D150-E150</f>
        <v>0</v>
      </c>
    </row>
    <row r="151" spans="1:6" ht="20.100000000000001" customHeight="1" x14ac:dyDescent="0.2">
      <c r="A151" s="470" t="s">
        <v>137</v>
      </c>
      <c r="B151" s="6" t="s">
        <v>643</v>
      </c>
      <c r="C151" s="202"/>
      <c r="D151" s="202"/>
      <c r="E151" s="202"/>
      <c r="F151" s="210">
        <f>+D151-E151</f>
        <v>0</v>
      </c>
    </row>
    <row r="152" spans="1:6" ht="20.100000000000001" customHeight="1" x14ac:dyDescent="0.2">
      <c r="A152" s="470">
        <v>900</v>
      </c>
      <c r="B152" s="6" t="s">
        <v>122</v>
      </c>
      <c r="C152" s="202"/>
      <c r="D152" s="202"/>
      <c r="E152" s="202"/>
      <c r="F152" s="210">
        <f>+D152-E152</f>
        <v>0</v>
      </c>
    </row>
    <row r="153" spans="1:6" ht="20.100000000000001" customHeight="1" x14ac:dyDescent="0.25">
      <c r="A153" s="289">
        <v>430800</v>
      </c>
      <c r="B153" s="8" t="s">
        <v>260</v>
      </c>
      <c r="C153" s="210"/>
      <c r="D153" s="210"/>
      <c r="E153" s="210"/>
      <c r="F153" s="210"/>
    </row>
    <row r="154" spans="1:6" ht="20.100000000000001" customHeight="1" x14ac:dyDescent="0.2">
      <c r="A154" s="470">
        <v>100</v>
      </c>
      <c r="B154" s="6" t="s">
        <v>642</v>
      </c>
      <c r="C154" s="202"/>
      <c r="D154" s="202"/>
      <c r="E154" s="202"/>
      <c r="F154" s="210">
        <f>+D154-E154</f>
        <v>0</v>
      </c>
    </row>
    <row r="155" spans="1:6" ht="20.100000000000001" customHeight="1" x14ac:dyDescent="0.2">
      <c r="A155" s="470" t="s">
        <v>137</v>
      </c>
      <c r="B155" s="6" t="s">
        <v>643</v>
      </c>
      <c r="C155" s="202"/>
      <c r="D155" s="202"/>
      <c r="E155" s="202"/>
      <c r="F155" s="210">
        <f>+D155-E155</f>
        <v>0</v>
      </c>
    </row>
    <row r="156" spans="1:6" ht="20.100000000000001" customHeight="1" x14ac:dyDescent="0.2">
      <c r="A156" s="470">
        <v>900</v>
      </c>
      <c r="B156" s="6" t="s">
        <v>122</v>
      </c>
      <c r="C156" s="202"/>
      <c r="D156" s="202"/>
      <c r="E156" s="202"/>
      <c r="F156" s="210">
        <f>+D156-E156</f>
        <v>0</v>
      </c>
    </row>
    <row r="157" spans="1:6" ht="20.100000000000001" customHeight="1" x14ac:dyDescent="0.25">
      <c r="A157" s="289">
        <v>430900</v>
      </c>
      <c r="B157" s="8" t="s">
        <v>431</v>
      </c>
      <c r="C157" s="210"/>
      <c r="D157" s="210"/>
      <c r="E157" s="210"/>
      <c r="F157" s="210"/>
    </row>
    <row r="158" spans="1:6" ht="20.100000000000001" customHeight="1" x14ac:dyDescent="0.2">
      <c r="A158" s="470">
        <v>100</v>
      </c>
      <c r="B158" s="6" t="s">
        <v>642</v>
      </c>
      <c r="C158" s="202"/>
      <c r="D158" s="202"/>
      <c r="E158" s="202"/>
      <c r="F158" s="210">
        <f>+D158-E158</f>
        <v>0</v>
      </c>
    </row>
    <row r="159" spans="1:6" ht="20.100000000000001" customHeight="1" x14ac:dyDescent="0.2">
      <c r="A159" s="470" t="s">
        <v>137</v>
      </c>
      <c r="B159" s="6" t="s">
        <v>643</v>
      </c>
      <c r="C159" s="202"/>
      <c r="D159" s="202"/>
      <c r="E159" s="202"/>
      <c r="F159" s="210">
        <f>+D159-E159</f>
        <v>0</v>
      </c>
    </row>
    <row r="160" spans="1:6" ht="20.100000000000001" customHeight="1" x14ac:dyDescent="0.2">
      <c r="A160" s="470">
        <v>900</v>
      </c>
      <c r="B160" s="6" t="s">
        <v>122</v>
      </c>
      <c r="C160" s="202"/>
      <c r="D160" s="202"/>
      <c r="E160" s="202"/>
      <c r="F160" s="210">
        <f>+D160-E160</f>
        <v>0</v>
      </c>
    </row>
    <row r="161" spans="1:6" ht="20.100000000000001" customHeight="1" x14ac:dyDescent="0.25">
      <c r="A161" s="289">
        <v>431100</v>
      </c>
      <c r="B161" s="8" t="s">
        <v>261</v>
      </c>
      <c r="C161" s="210"/>
      <c r="D161" s="210"/>
      <c r="E161" s="210"/>
      <c r="F161" s="210"/>
    </row>
    <row r="162" spans="1:6" ht="20.100000000000001" customHeight="1" x14ac:dyDescent="0.2">
      <c r="A162" s="470">
        <v>100</v>
      </c>
      <c r="B162" s="6" t="s">
        <v>642</v>
      </c>
      <c r="C162" s="202"/>
      <c r="D162" s="202"/>
      <c r="E162" s="202"/>
      <c r="F162" s="210">
        <f>+D162-E162</f>
        <v>0</v>
      </c>
    </row>
    <row r="163" spans="1:6" ht="20.100000000000001" customHeight="1" x14ac:dyDescent="0.2">
      <c r="A163" s="470" t="s">
        <v>137</v>
      </c>
      <c r="B163" s="6" t="s">
        <v>643</v>
      </c>
      <c r="C163" s="202"/>
      <c r="D163" s="202"/>
      <c r="E163" s="202"/>
      <c r="F163" s="210">
        <f>+D163-E163</f>
        <v>0</v>
      </c>
    </row>
    <row r="164" spans="1:6" ht="20.100000000000001" customHeight="1" x14ac:dyDescent="0.2">
      <c r="A164" s="470">
        <v>900</v>
      </c>
      <c r="B164" s="6" t="s">
        <v>122</v>
      </c>
      <c r="C164" s="202"/>
      <c r="D164" s="202"/>
      <c r="E164" s="202"/>
      <c r="F164" s="210">
        <f>+D164-E164</f>
        <v>0</v>
      </c>
    </row>
    <row r="165" spans="1:6" ht="20.100000000000001" customHeight="1" x14ac:dyDescent="0.2">
      <c r="A165" s="470"/>
      <c r="B165" s="6"/>
      <c r="C165" s="210"/>
      <c r="D165" s="210"/>
      <c r="E165" s="210"/>
      <c r="F165" s="210"/>
    </row>
    <row r="166" spans="1:6" ht="20.100000000000001" customHeight="1" x14ac:dyDescent="0.25">
      <c r="A166" s="1523" t="s">
        <v>944</v>
      </c>
      <c r="B166" s="1523"/>
      <c r="C166" s="1523"/>
      <c r="D166" s="1523"/>
      <c r="E166" s="1523"/>
      <c r="F166" s="1523"/>
    </row>
    <row r="167" spans="1:6" ht="20.100000000000001" customHeight="1" x14ac:dyDescent="0.25">
      <c r="A167" s="289">
        <v>431300</v>
      </c>
      <c r="B167" s="8" t="s">
        <v>262</v>
      </c>
      <c r="C167" s="210"/>
      <c r="D167" s="210"/>
      <c r="E167" s="210"/>
      <c r="F167" s="210"/>
    </row>
    <row r="168" spans="1:6" ht="20.100000000000001" customHeight="1" x14ac:dyDescent="0.2">
      <c r="A168" s="470">
        <v>100</v>
      </c>
      <c r="B168" s="6" t="s">
        <v>642</v>
      </c>
      <c r="C168" s="202"/>
      <c r="D168" s="202"/>
      <c r="E168" s="202"/>
      <c r="F168" s="210">
        <f>+D168-E168</f>
        <v>0</v>
      </c>
    </row>
    <row r="169" spans="1:6" ht="20.100000000000001" customHeight="1" x14ac:dyDescent="0.2">
      <c r="A169" s="470" t="s">
        <v>137</v>
      </c>
      <c r="B169" s="6" t="s">
        <v>643</v>
      </c>
      <c r="C169" s="202"/>
      <c r="D169" s="202"/>
      <c r="E169" s="202"/>
      <c r="F169" s="210">
        <f>+D169-E169</f>
        <v>0</v>
      </c>
    </row>
    <row r="170" spans="1:6" ht="20.100000000000001" customHeight="1" x14ac:dyDescent="0.2">
      <c r="A170" s="470">
        <v>900</v>
      </c>
      <c r="B170" s="6" t="s">
        <v>122</v>
      </c>
      <c r="C170" s="202"/>
      <c r="D170" s="202"/>
      <c r="E170" s="202"/>
      <c r="F170" s="210">
        <f>+D170-E170</f>
        <v>0</v>
      </c>
    </row>
    <row r="171" spans="1:6" ht="20.100000000000001" customHeight="1" x14ac:dyDescent="0.25">
      <c r="A171" s="289">
        <v>440000</v>
      </c>
      <c r="B171" s="8" t="s">
        <v>263</v>
      </c>
      <c r="C171" s="249"/>
      <c r="D171" s="249"/>
      <c r="E171" s="249"/>
      <c r="F171" s="249"/>
    </row>
    <row r="172" spans="1:6" ht="20.100000000000001" customHeight="1" x14ac:dyDescent="0.25">
      <c r="A172" s="289">
        <v>440100</v>
      </c>
      <c r="B172" s="8" t="s">
        <v>138</v>
      </c>
      <c r="C172" s="249"/>
      <c r="D172" s="249"/>
      <c r="E172" s="249"/>
      <c r="F172" s="249"/>
    </row>
    <row r="173" spans="1:6" ht="20.100000000000001" customHeight="1" x14ac:dyDescent="0.2">
      <c r="A173" s="470">
        <v>100</v>
      </c>
      <c r="B173" s="6" t="s">
        <v>642</v>
      </c>
      <c r="C173" s="202"/>
      <c r="D173" s="202"/>
      <c r="E173" s="202"/>
      <c r="F173" s="210">
        <f>+D173-E173</f>
        <v>0</v>
      </c>
    </row>
    <row r="174" spans="1:6" ht="20.100000000000001" customHeight="1" x14ac:dyDescent="0.2">
      <c r="A174" s="470" t="s">
        <v>137</v>
      </c>
      <c r="B174" s="6" t="s">
        <v>643</v>
      </c>
      <c r="C174" s="202"/>
      <c r="D174" s="202"/>
      <c r="E174" s="202"/>
      <c r="F174" s="210">
        <f>+D174-E174</f>
        <v>0</v>
      </c>
    </row>
    <row r="175" spans="1:6" ht="20.100000000000001" customHeight="1" x14ac:dyDescent="0.2">
      <c r="A175" s="470">
        <v>900</v>
      </c>
      <c r="B175" s="6" t="s">
        <v>122</v>
      </c>
      <c r="C175" s="202"/>
      <c r="D175" s="202"/>
      <c r="E175" s="202"/>
      <c r="F175" s="210">
        <f>+D175-E175</f>
        <v>0</v>
      </c>
    </row>
    <row r="176" spans="1:6" ht="20.100000000000001" customHeight="1" x14ac:dyDescent="0.25">
      <c r="A176" s="289">
        <v>440200</v>
      </c>
      <c r="B176" s="8" t="s">
        <v>653</v>
      </c>
      <c r="C176" s="210"/>
      <c r="D176" s="210"/>
      <c r="E176" s="210"/>
      <c r="F176" s="210"/>
    </row>
    <row r="177" spans="1:6" ht="20.100000000000001" customHeight="1" x14ac:dyDescent="0.2">
      <c r="A177" s="470">
        <v>100</v>
      </c>
      <c r="B177" s="6" t="s">
        <v>642</v>
      </c>
      <c r="C177" s="202"/>
      <c r="D177" s="202"/>
      <c r="E177" s="202"/>
      <c r="F177" s="210">
        <f>+D177-E177</f>
        <v>0</v>
      </c>
    </row>
    <row r="178" spans="1:6" ht="20.100000000000001" customHeight="1" x14ac:dyDescent="0.2">
      <c r="A178" s="470" t="s">
        <v>137</v>
      </c>
      <c r="B178" s="6" t="s">
        <v>643</v>
      </c>
      <c r="C178" s="202"/>
      <c r="D178" s="202"/>
      <c r="E178" s="202"/>
      <c r="F178" s="210">
        <f>+D178-E178</f>
        <v>0</v>
      </c>
    </row>
    <row r="179" spans="1:6" ht="20.100000000000001" customHeight="1" x14ac:dyDescent="0.2">
      <c r="A179" s="470">
        <v>900</v>
      </c>
      <c r="B179" s="6" t="s">
        <v>122</v>
      </c>
      <c r="C179" s="202"/>
      <c r="D179" s="202"/>
      <c r="E179" s="202"/>
      <c r="F179" s="210">
        <f>+D179-E179</f>
        <v>0</v>
      </c>
    </row>
    <row r="180" spans="1:6" ht="20.100000000000001" customHeight="1" x14ac:dyDescent="0.25">
      <c r="A180" s="289">
        <v>440300</v>
      </c>
      <c r="B180" s="8" t="s">
        <v>654</v>
      </c>
      <c r="C180" s="210"/>
      <c r="D180" s="210"/>
      <c r="E180" s="210"/>
      <c r="F180" s="210"/>
    </row>
    <row r="181" spans="1:6" ht="20.100000000000001" customHeight="1" x14ac:dyDescent="0.2">
      <c r="A181" s="470">
        <v>100</v>
      </c>
      <c r="B181" s="6" t="s">
        <v>642</v>
      </c>
      <c r="C181" s="202"/>
      <c r="D181" s="202"/>
      <c r="E181" s="202"/>
      <c r="F181" s="210">
        <f>+D181-E181</f>
        <v>0</v>
      </c>
    </row>
    <row r="182" spans="1:6" ht="20.100000000000001" customHeight="1" x14ac:dyDescent="0.2">
      <c r="A182" s="470" t="s">
        <v>137</v>
      </c>
      <c r="B182" s="6" t="s">
        <v>643</v>
      </c>
      <c r="C182" s="202"/>
      <c r="D182" s="202"/>
      <c r="E182" s="202"/>
      <c r="F182" s="210">
        <f>+D182-E182</f>
        <v>0</v>
      </c>
    </row>
    <row r="183" spans="1:6" ht="20.100000000000001" customHeight="1" x14ac:dyDescent="0.2">
      <c r="A183" s="470">
        <v>900</v>
      </c>
      <c r="B183" s="6" t="s">
        <v>122</v>
      </c>
      <c r="C183" s="202"/>
      <c r="D183" s="202"/>
      <c r="E183" s="202"/>
      <c r="F183" s="210">
        <f>+D183-E183</f>
        <v>0</v>
      </c>
    </row>
    <row r="184" spans="1:6" ht="20.100000000000001" customHeight="1" x14ac:dyDescent="0.25">
      <c r="A184" s="289">
        <v>440400</v>
      </c>
      <c r="B184" s="8" t="s">
        <v>655</v>
      </c>
      <c r="C184" s="210"/>
      <c r="D184" s="210"/>
      <c r="E184" s="210"/>
      <c r="F184" s="210"/>
    </row>
    <row r="185" spans="1:6" ht="20.100000000000001" customHeight="1" x14ac:dyDescent="0.2">
      <c r="A185" s="470">
        <v>100</v>
      </c>
      <c r="B185" s="6" t="s">
        <v>642</v>
      </c>
      <c r="C185" s="202"/>
      <c r="D185" s="202"/>
      <c r="E185" s="202"/>
      <c r="F185" s="210">
        <f>+D185-E185</f>
        <v>0</v>
      </c>
    </row>
    <row r="186" spans="1:6" ht="20.100000000000001" customHeight="1" x14ac:dyDescent="0.2">
      <c r="A186" s="470" t="s">
        <v>137</v>
      </c>
      <c r="B186" s="6" t="s">
        <v>643</v>
      </c>
      <c r="C186" s="202"/>
      <c r="D186" s="202"/>
      <c r="E186" s="202"/>
      <c r="F186" s="210">
        <f>+D186-E186</f>
        <v>0</v>
      </c>
    </row>
    <row r="187" spans="1:6" ht="20.100000000000001" customHeight="1" x14ac:dyDescent="0.2">
      <c r="A187" s="470">
        <v>900</v>
      </c>
      <c r="B187" s="6" t="s">
        <v>122</v>
      </c>
      <c r="C187" s="202"/>
      <c r="D187" s="202"/>
      <c r="E187" s="202"/>
      <c r="F187" s="210">
        <f>+D187-E187</f>
        <v>0</v>
      </c>
    </row>
    <row r="188" spans="1:6" ht="20.100000000000001" customHeight="1" x14ac:dyDescent="0.25">
      <c r="A188" s="289">
        <v>440600</v>
      </c>
      <c r="B188" s="8" t="s">
        <v>449</v>
      </c>
      <c r="C188" s="210"/>
      <c r="D188" s="210"/>
      <c r="E188" s="210"/>
      <c r="F188" s="210"/>
    </row>
    <row r="189" spans="1:6" ht="20.100000000000001" customHeight="1" x14ac:dyDescent="0.2">
      <c r="A189" s="470">
        <v>100</v>
      </c>
      <c r="B189" s="6" t="s">
        <v>642</v>
      </c>
      <c r="C189" s="202"/>
      <c r="D189" s="202"/>
      <c r="E189" s="202"/>
      <c r="F189" s="210">
        <f>+D189-E189</f>
        <v>0</v>
      </c>
    </row>
    <row r="190" spans="1:6" ht="20.100000000000001" customHeight="1" x14ac:dyDescent="0.2">
      <c r="A190" s="470" t="s">
        <v>137</v>
      </c>
      <c r="B190" s="6" t="s">
        <v>643</v>
      </c>
      <c r="C190" s="202"/>
      <c r="D190" s="202"/>
      <c r="E190" s="202"/>
      <c r="F190" s="210">
        <f>+D190-E190</f>
        <v>0</v>
      </c>
    </row>
    <row r="191" spans="1:6" ht="20.100000000000001" customHeight="1" x14ac:dyDescent="0.2">
      <c r="A191" s="470">
        <v>900</v>
      </c>
      <c r="B191" s="6" t="s">
        <v>122</v>
      </c>
      <c r="C191" s="202"/>
      <c r="D191" s="202"/>
      <c r="E191" s="202"/>
      <c r="F191" s="210">
        <f>+D191-E191</f>
        <v>0</v>
      </c>
    </row>
    <row r="192" spans="1:6" ht="20.100000000000001" customHeight="1" x14ac:dyDescent="0.25">
      <c r="A192" s="289">
        <v>440700</v>
      </c>
      <c r="B192" s="8" t="s">
        <v>656</v>
      </c>
      <c r="C192" s="210"/>
      <c r="D192" s="210"/>
      <c r="E192" s="210"/>
      <c r="F192" s="210"/>
    </row>
    <row r="193" spans="1:6" ht="20.100000000000001" customHeight="1" x14ac:dyDescent="0.2">
      <c r="A193" s="470">
        <v>100</v>
      </c>
      <c r="B193" s="6" t="s">
        <v>642</v>
      </c>
      <c r="C193" s="202"/>
      <c r="D193" s="202"/>
      <c r="E193" s="202"/>
      <c r="F193" s="210">
        <f>+D193-E193</f>
        <v>0</v>
      </c>
    </row>
    <row r="194" spans="1:6" ht="20.100000000000001" customHeight="1" x14ac:dyDescent="0.2">
      <c r="A194" s="470" t="s">
        <v>137</v>
      </c>
      <c r="B194" s="6" t="s">
        <v>643</v>
      </c>
      <c r="C194" s="202"/>
      <c r="D194" s="202"/>
      <c r="E194" s="202"/>
      <c r="F194" s="210">
        <f>+D194-E194</f>
        <v>0</v>
      </c>
    </row>
    <row r="195" spans="1:6" ht="20.100000000000001" customHeight="1" x14ac:dyDescent="0.2">
      <c r="A195" s="470">
        <v>900</v>
      </c>
      <c r="B195" s="6" t="s">
        <v>122</v>
      </c>
      <c r="C195" s="202"/>
      <c r="D195" s="202"/>
      <c r="E195" s="202"/>
      <c r="F195" s="210">
        <f>+D195-E195</f>
        <v>0</v>
      </c>
    </row>
    <row r="196" spans="1:6" ht="20.100000000000001" customHeight="1" x14ac:dyDescent="0.25">
      <c r="A196" s="289">
        <v>450000</v>
      </c>
      <c r="B196" s="8" t="s">
        <v>657</v>
      </c>
      <c r="C196" s="210"/>
      <c r="D196" s="210"/>
      <c r="E196" s="210"/>
      <c r="F196" s="210"/>
    </row>
    <row r="197" spans="1:6" ht="20.100000000000001" customHeight="1" x14ac:dyDescent="0.25">
      <c r="A197" s="289">
        <v>450100</v>
      </c>
      <c r="B197" s="8" t="s">
        <v>658</v>
      </c>
      <c r="C197" s="210"/>
      <c r="D197" s="210"/>
      <c r="E197" s="210"/>
      <c r="F197" s="210"/>
    </row>
    <row r="198" spans="1:6" ht="20.100000000000001" customHeight="1" x14ac:dyDescent="0.2">
      <c r="A198" s="470">
        <v>100</v>
      </c>
      <c r="B198" s="6" t="s">
        <v>642</v>
      </c>
      <c r="C198" s="202"/>
      <c r="D198" s="202"/>
      <c r="E198" s="202"/>
      <c r="F198" s="210">
        <f>+D198-E198</f>
        <v>0</v>
      </c>
    </row>
    <row r="199" spans="1:6" ht="20.100000000000001" customHeight="1" x14ac:dyDescent="0.2">
      <c r="A199" s="470" t="s">
        <v>137</v>
      </c>
      <c r="B199" s="6" t="s">
        <v>643</v>
      </c>
      <c r="C199" s="202"/>
      <c r="D199" s="202"/>
      <c r="E199" s="202"/>
      <c r="F199" s="210">
        <f>+D199-E199</f>
        <v>0</v>
      </c>
    </row>
    <row r="200" spans="1:6" ht="20.100000000000001" customHeight="1" x14ac:dyDescent="0.2">
      <c r="A200" s="470">
        <v>900</v>
      </c>
      <c r="B200" s="6" t="s">
        <v>122</v>
      </c>
      <c r="C200" s="202"/>
      <c r="D200" s="202"/>
      <c r="E200" s="202"/>
      <c r="F200" s="210">
        <f>+D200-E200</f>
        <v>0</v>
      </c>
    </row>
    <row r="201" spans="1:6" ht="20.100000000000001" customHeight="1" x14ac:dyDescent="0.25">
      <c r="A201" s="289">
        <v>450200</v>
      </c>
      <c r="B201" s="8" t="s">
        <v>659</v>
      </c>
      <c r="C201" s="210"/>
      <c r="D201" s="210"/>
      <c r="E201" s="210"/>
      <c r="F201" s="210"/>
    </row>
    <row r="202" spans="1:6" ht="20.100000000000001" customHeight="1" x14ac:dyDescent="0.2">
      <c r="A202" s="470">
        <v>100</v>
      </c>
      <c r="B202" s="6" t="s">
        <v>642</v>
      </c>
      <c r="C202" s="202"/>
      <c r="D202" s="202"/>
      <c r="E202" s="202"/>
      <c r="F202" s="210">
        <f>+D202-E202</f>
        <v>0</v>
      </c>
    </row>
    <row r="203" spans="1:6" ht="20.100000000000001" customHeight="1" x14ac:dyDescent="0.2">
      <c r="A203" s="470" t="s">
        <v>137</v>
      </c>
      <c r="B203" s="6" t="s">
        <v>643</v>
      </c>
      <c r="C203" s="202"/>
      <c r="D203" s="202"/>
      <c r="E203" s="202"/>
      <c r="F203" s="210">
        <f>+D203-E203</f>
        <v>0</v>
      </c>
    </row>
    <row r="204" spans="1:6" ht="20.100000000000001" customHeight="1" x14ac:dyDescent="0.2">
      <c r="A204" s="470">
        <v>900</v>
      </c>
      <c r="B204" s="6" t="s">
        <v>122</v>
      </c>
      <c r="C204" s="202"/>
      <c r="D204" s="202"/>
      <c r="E204" s="202"/>
      <c r="F204" s="210">
        <f>+D204-E204</f>
        <v>0</v>
      </c>
    </row>
    <row r="205" spans="1:6" ht="20.100000000000001" customHeight="1" x14ac:dyDescent="0.25">
      <c r="A205" s="289">
        <v>450300</v>
      </c>
      <c r="B205" s="8" t="s">
        <v>660</v>
      </c>
      <c r="C205" s="210"/>
      <c r="D205" s="210"/>
      <c r="E205" s="210"/>
      <c r="F205" s="210"/>
    </row>
    <row r="206" spans="1:6" ht="20.100000000000001" customHeight="1" x14ac:dyDescent="0.2">
      <c r="A206" s="470">
        <v>100</v>
      </c>
      <c r="B206" s="6" t="s">
        <v>642</v>
      </c>
      <c r="C206" s="202"/>
      <c r="D206" s="202"/>
      <c r="E206" s="202"/>
      <c r="F206" s="210">
        <f>+D206-E206</f>
        <v>0</v>
      </c>
    </row>
    <row r="207" spans="1:6" ht="20.100000000000001" customHeight="1" x14ac:dyDescent="0.2">
      <c r="A207" s="470" t="s">
        <v>137</v>
      </c>
      <c r="B207" s="6" t="s">
        <v>643</v>
      </c>
      <c r="C207" s="202"/>
      <c r="D207" s="202"/>
      <c r="E207" s="202"/>
      <c r="F207" s="210">
        <f>+D207-E207</f>
        <v>0</v>
      </c>
    </row>
    <row r="208" spans="1:6" ht="20.100000000000001" customHeight="1" x14ac:dyDescent="0.2">
      <c r="A208" s="470">
        <v>900</v>
      </c>
      <c r="B208" s="6" t="s">
        <v>122</v>
      </c>
      <c r="C208" s="202"/>
      <c r="D208" s="202"/>
      <c r="E208" s="202"/>
      <c r="F208" s="210">
        <f>+D208-E208</f>
        <v>0</v>
      </c>
    </row>
    <row r="209" spans="1:6" ht="20.100000000000001" customHeight="1" x14ac:dyDescent="0.2">
      <c r="A209" s="470"/>
      <c r="B209" s="6"/>
      <c r="C209" s="210"/>
      <c r="D209" s="210"/>
      <c r="E209" s="210"/>
      <c r="F209" s="210"/>
    </row>
    <row r="210" spans="1:6" ht="20.100000000000001" customHeight="1" x14ac:dyDescent="0.25">
      <c r="A210" s="289">
        <v>450400</v>
      </c>
      <c r="B210" s="8" t="s">
        <v>661</v>
      </c>
      <c r="C210" s="210"/>
      <c r="D210" s="210"/>
      <c r="E210" s="210"/>
      <c r="F210" s="210"/>
    </row>
    <row r="211" spans="1:6" ht="20.100000000000001" customHeight="1" x14ac:dyDescent="0.2">
      <c r="A211" s="470">
        <v>100</v>
      </c>
      <c r="B211" s="6" t="s">
        <v>642</v>
      </c>
      <c r="C211" s="202"/>
      <c r="D211" s="202"/>
      <c r="E211" s="202"/>
      <c r="F211" s="210">
        <f>+D211-E211</f>
        <v>0</v>
      </c>
    </row>
    <row r="212" spans="1:6" ht="20.100000000000001" customHeight="1" x14ac:dyDescent="0.2">
      <c r="A212" s="470" t="s">
        <v>137</v>
      </c>
      <c r="B212" s="6" t="s">
        <v>643</v>
      </c>
      <c r="C212" s="202"/>
      <c r="D212" s="202"/>
      <c r="E212" s="202"/>
      <c r="F212" s="210">
        <f>+D212-E212</f>
        <v>0</v>
      </c>
    </row>
    <row r="213" spans="1:6" ht="20.100000000000001" customHeight="1" x14ac:dyDescent="0.2">
      <c r="A213" s="470">
        <v>900</v>
      </c>
      <c r="B213" s="6" t="s">
        <v>122</v>
      </c>
      <c r="C213" s="202"/>
      <c r="D213" s="202"/>
      <c r="E213" s="202"/>
      <c r="F213" s="210">
        <f>+D213-E213</f>
        <v>0</v>
      </c>
    </row>
    <row r="214" spans="1:6" ht="20.100000000000001" customHeight="1" x14ac:dyDescent="0.2">
      <c r="A214" s="470"/>
      <c r="B214" s="6"/>
      <c r="C214" s="249"/>
      <c r="D214" s="249"/>
      <c r="E214" s="249"/>
      <c r="F214" s="249"/>
    </row>
    <row r="215" spans="1:6" ht="20.100000000000001" customHeight="1" x14ac:dyDescent="0.25">
      <c r="A215" s="83" t="s">
        <v>945</v>
      </c>
      <c r="B215" s="273"/>
      <c r="C215" s="273"/>
      <c r="D215" s="273"/>
      <c r="E215" s="273"/>
      <c r="F215" s="273"/>
    </row>
    <row r="216" spans="1:6" ht="20.100000000000001" customHeight="1" x14ac:dyDescent="0.2">
      <c r="A216" s="470"/>
      <c r="B216" s="6"/>
      <c r="C216" s="6"/>
      <c r="D216" s="6"/>
      <c r="E216" s="6"/>
      <c r="F216" s="6"/>
    </row>
    <row r="217" spans="1:6" ht="20.100000000000001" customHeight="1" x14ac:dyDescent="0.25">
      <c r="A217" s="289">
        <v>460000</v>
      </c>
      <c r="B217" s="8" t="s">
        <v>644</v>
      </c>
      <c r="C217" s="249"/>
      <c r="D217" s="249"/>
      <c r="E217" s="249"/>
      <c r="F217" s="249"/>
    </row>
    <row r="218" spans="1:6" ht="20.100000000000001" customHeight="1" x14ac:dyDescent="0.25">
      <c r="A218" s="289">
        <v>460100</v>
      </c>
      <c r="B218" s="8" t="s">
        <v>662</v>
      </c>
      <c r="C218" s="249"/>
      <c r="D218" s="249"/>
      <c r="E218" s="249"/>
      <c r="F218" s="249"/>
    </row>
    <row r="219" spans="1:6" ht="20.100000000000001" customHeight="1" x14ac:dyDescent="0.2">
      <c r="A219" s="470">
        <v>100</v>
      </c>
      <c r="B219" s="6" t="s">
        <v>642</v>
      </c>
      <c r="C219" s="202"/>
      <c r="D219" s="202"/>
      <c r="E219" s="202"/>
      <c r="F219" s="210">
        <f>+D219-E219</f>
        <v>0</v>
      </c>
    </row>
    <row r="220" spans="1:6" ht="20.100000000000001" customHeight="1" x14ac:dyDescent="0.2">
      <c r="A220" s="470" t="s">
        <v>137</v>
      </c>
      <c r="B220" s="6" t="s">
        <v>643</v>
      </c>
      <c r="C220" s="202"/>
      <c r="D220" s="202"/>
      <c r="E220" s="202"/>
      <c r="F220" s="210">
        <f>+D220-E220</f>
        <v>0</v>
      </c>
    </row>
    <row r="221" spans="1:6" ht="20.100000000000001" customHeight="1" x14ac:dyDescent="0.2">
      <c r="A221" s="470">
        <v>900</v>
      </c>
      <c r="B221" s="6" t="s">
        <v>122</v>
      </c>
      <c r="C221" s="202"/>
      <c r="D221" s="202"/>
      <c r="E221" s="202"/>
      <c r="F221" s="210">
        <f>+D221-E221</f>
        <v>0</v>
      </c>
    </row>
    <row r="222" spans="1:6" ht="20.100000000000001" customHeight="1" x14ac:dyDescent="0.25">
      <c r="A222" s="289">
        <v>460200</v>
      </c>
      <c r="B222" s="8" t="s">
        <v>663</v>
      </c>
      <c r="C222" s="210"/>
      <c r="D222" s="210"/>
      <c r="E222" s="210"/>
      <c r="F222" s="210"/>
    </row>
    <row r="223" spans="1:6" ht="20.100000000000001" customHeight="1" x14ac:dyDescent="0.2">
      <c r="A223" s="470">
        <v>100</v>
      </c>
      <c r="B223" s="6" t="s">
        <v>642</v>
      </c>
      <c r="C223" s="202"/>
      <c r="D223" s="202"/>
      <c r="E223" s="202"/>
      <c r="F223" s="210">
        <f>+D223-E223</f>
        <v>0</v>
      </c>
    </row>
    <row r="224" spans="1:6" ht="20.100000000000001" customHeight="1" x14ac:dyDescent="0.2">
      <c r="A224" s="470" t="s">
        <v>137</v>
      </c>
      <c r="B224" s="6" t="s">
        <v>643</v>
      </c>
      <c r="C224" s="202"/>
      <c r="D224" s="202"/>
      <c r="E224" s="202"/>
      <c r="F224" s="210">
        <f>+D224-E224</f>
        <v>0</v>
      </c>
    </row>
    <row r="225" spans="1:6" ht="20.100000000000001" customHeight="1" x14ac:dyDescent="0.2">
      <c r="A225" s="470">
        <v>900</v>
      </c>
      <c r="B225" s="6" t="s">
        <v>122</v>
      </c>
      <c r="C225" s="202"/>
      <c r="D225" s="202"/>
      <c r="E225" s="202"/>
      <c r="F225" s="210">
        <f>+D225-E225</f>
        <v>0</v>
      </c>
    </row>
    <row r="226" spans="1:6" ht="20.100000000000001" customHeight="1" x14ac:dyDescent="0.25">
      <c r="A226" s="289">
        <v>460300</v>
      </c>
      <c r="B226" s="8" t="s">
        <v>664</v>
      </c>
      <c r="C226" s="210"/>
      <c r="D226" s="210"/>
      <c r="E226" s="210"/>
      <c r="F226" s="210"/>
    </row>
    <row r="227" spans="1:6" ht="20.100000000000001" customHeight="1" x14ac:dyDescent="0.2">
      <c r="A227" s="470">
        <v>100</v>
      </c>
      <c r="B227" s="6" t="s">
        <v>642</v>
      </c>
      <c r="C227" s="202"/>
      <c r="D227" s="202"/>
      <c r="E227" s="202"/>
      <c r="F227" s="210">
        <f>+D227-E227</f>
        <v>0</v>
      </c>
    </row>
    <row r="228" spans="1:6" ht="20.100000000000001" customHeight="1" x14ac:dyDescent="0.2">
      <c r="A228" s="470" t="s">
        <v>137</v>
      </c>
      <c r="B228" s="6" t="s">
        <v>643</v>
      </c>
      <c r="C228" s="202"/>
      <c r="D228" s="202"/>
      <c r="E228" s="202"/>
      <c r="F228" s="210">
        <f>+D228-E228</f>
        <v>0</v>
      </c>
    </row>
    <row r="229" spans="1:6" ht="20.100000000000001" customHeight="1" x14ac:dyDescent="0.2">
      <c r="A229" s="470">
        <v>900</v>
      </c>
      <c r="B229" s="6" t="s">
        <v>122</v>
      </c>
      <c r="C229" s="202"/>
      <c r="D229" s="202"/>
      <c r="E229" s="202"/>
      <c r="F229" s="210">
        <f>+D229-E229</f>
        <v>0</v>
      </c>
    </row>
    <row r="230" spans="1:6" ht="20.100000000000001" customHeight="1" x14ac:dyDescent="0.25">
      <c r="A230" s="289">
        <v>460400</v>
      </c>
      <c r="B230" s="8" t="s">
        <v>665</v>
      </c>
      <c r="C230" s="210"/>
      <c r="D230" s="210"/>
      <c r="E230" s="210"/>
      <c r="F230" s="210"/>
    </row>
    <row r="231" spans="1:6" ht="20.100000000000001" customHeight="1" x14ac:dyDescent="0.2">
      <c r="A231" s="470">
        <v>100</v>
      </c>
      <c r="B231" s="6" t="s">
        <v>642</v>
      </c>
      <c r="C231" s="202"/>
      <c r="D231" s="202"/>
      <c r="E231" s="202"/>
      <c r="F231" s="210">
        <f>+D231-E231</f>
        <v>0</v>
      </c>
    </row>
    <row r="232" spans="1:6" ht="20.100000000000001" customHeight="1" x14ac:dyDescent="0.2">
      <c r="A232" s="470" t="s">
        <v>137</v>
      </c>
      <c r="B232" s="6" t="s">
        <v>643</v>
      </c>
      <c r="C232" s="202"/>
      <c r="D232" s="202"/>
      <c r="E232" s="202"/>
      <c r="F232" s="210">
        <f>+D232-E232</f>
        <v>0</v>
      </c>
    </row>
    <row r="233" spans="1:6" ht="20.100000000000001" customHeight="1" x14ac:dyDescent="0.2">
      <c r="A233" s="470">
        <v>900</v>
      </c>
      <c r="B233" s="6" t="s">
        <v>122</v>
      </c>
      <c r="C233" s="202"/>
      <c r="D233" s="202"/>
      <c r="E233" s="202"/>
      <c r="F233" s="210">
        <f>+D233-E233</f>
        <v>0</v>
      </c>
    </row>
    <row r="234" spans="1:6" ht="20.100000000000001" customHeight="1" x14ac:dyDescent="0.25">
      <c r="A234" s="289">
        <v>460440</v>
      </c>
      <c r="B234" s="8" t="s">
        <v>666</v>
      </c>
      <c r="C234" s="210"/>
      <c r="D234" s="210"/>
      <c r="E234" s="210"/>
      <c r="F234" s="210"/>
    </row>
    <row r="235" spans="1:6" ht="20.100000000000001" customHeight="1" x14ac:dyDescent="0.2">
      <c r="A235" s="470">
        <v>100</v>
      </c>
      <c r="B235" s="6" t="s">
        <v>642</v>
      </c>
      <c r="C235" s="202"/>
      <c r="D235" s="202"/>
      <c r="E235" s="202"/>
      <c r="F235" s="210">
        <f>+D235-E235</f>
        <v>0</v>
      </c>
    </row>
    <row r="236" spans="1:6" ht="20.100000000000001" customHeight="1" x14ac:dyDescent="0.2">
      <c r="A236" s="470" t="s">
        <v>137</v>
      </c>
      <c r="B236" s="6" t="s">
        <v>643</v>
      </c>
      <c r="C236" s="202"/>
      <c r="D236" s="202"/>
      <c r="E236" s="202"/>
      <c r="F236" s="210">
        <f>+D236-E236</f>
        <v>0</v>
      </c>
    </row>
    <row r="237" spans="1:6" ht="20.100000000000001" customHeight="1" x14ac:dyDescent="0.2">
      <c r="A237" s="470">
        <v>900</v>
      </c>
      <c r="B237" s="6" t="s">
        <v>122</v>
      </c>
      <c r="C237" s="202"/>
      <c r="D237" s="202"/>
      <c r="E237" s="202"/>
      <c r="F237" s="210">
        <f>+D237-E237</f>
        <v>0</v>
      </c>
    </row>
    <row r="238" spans="1:6" ht="20.100000000000001" customHeight="1" x14ac:dyDescent="0.25">
      <c r="A238" s="289">
        <v>460450</v>
      </c>
      <c r="B238" s="8" t="s">
        <v>38</v>
      </c>
      <c r="C238" s="210"/>
      <c r="D238" s="210"/>
      <c r="E238" s="210"/>
      <c r="F238" s="210"/>
    </row>
    <row r="239" spans="1:6" ht="20.100000000000001" customHeight="1" x14ac:dyDescent="0.2">
      <c r="A239" s="470">
        <v>100</v>
      </c>
      <c r="B239" s="6" t="s">
        <v>642</v>
      </c>
      <c r="C239" s="202"/>
      <c r="D239" s="202"/>
      <c r="E239" s="202"/>
      <c r="F239" s="210">
        <f>+D239-E239</f>
        <v>0</v>
      </c>
    </row>
    <row r="240" spans="1:6" ht="20.100000000000001" customHeight="1" x14ac:dyDescent="0.2">
      <c r="A240" s="470" t="s">
        <v>137</v>
      </c>
      <c r="B240" s="6" t="s">
        <v>643</v>
      </c>
      <c r="C240" s="202"/>
      <c r="D240" s="202"/>
      <c r="E240" s="202"/>
      <c r="F240" s="210">
        <f>+D240-E240</f>
        <v>0</v>
      </c>
    </row>
    <row r="241" spans="1:6" ht="20.100000000000001" customHeight="1" x14ac:dyDescent="0.2">
      <c r="A241" s="470">
        <v>900</v>
      </c>
      <c r="B241" s="6" t="s">
        <v>122</v>
      </c>
      <c r="C241" s="202"/>
      <c r="D241" s="202"/>
      <c r="E241" s="202"/>
      <c r="F241" s="210">
        <f>+D241-E241</f>
        <v>0</v>
      </c>
    </row>
    <row r="242" spans="1:6" ht="20.100000000000001" customHeight="1" x14ac:dyDescent="0.25">
      <c r="A242" s="289">
        <v>470000</v>
      </c>
      <c r="B242" s="8" t="s">
        <v>39</v>
      </c>
      <c r="C242" s="210"/>
      <c r="D242" s="210"/>
      <c r="E242" s="210"/>
      <c r="F242" s="210"/>
    </row>
    <row r="243" spans="1:6" ht="20.100000000000001" customHeight="1" x14ac:dyDescent="0.25">
      <c r="A243" s="289">
        <v>470100</v>
      </c>
      <c r="B243" s="8" t="s">
        <v>40</v>
      </c>
      <c r="C243" s="210"/>
      <c r="D243" s="210"/>
      <c r="E243" s="210"/>
      <c r="F243" s="210"/>
    </row>
    <row r="244" spans="1:6" ht="20.100000000000001" customHeight="1" x14ac:dyDescent="0.2">
      <c r="A244" s="470">
        <v>100</v>
      </c>
      <c r="B244" s="6" t="s">
        <v>642</v>
      </c>
      <c r="C244" s="202"/>
      <c r="D244" s="202"/>
      <c r="E244" s="202"/>
      <c r="F244" s="210">
        <f>+D244-E244</f>
        <v>0</v>
      </c>
    </row>
    <row r="245" spans="1:6" ht="20.100000000000001" customHeight="1" x14ac:dyDescent="0.2">
      <c r="A245" s="470" t="s">
        <v>137</v>
      </c>
      <c r="B245" s="6" t="s">
        <v>643</v>
      </c>
      <c r="C245" s="202"/>
      <c r="D245" s="202"/>
      <c r="E245" s="202"/>
      <c r="F245" s="210">
        <f>+D245-E245</f>
        <v>0</v>
      </c>
    </row>
    <row r="246" spans="1:6" ht="20.100000000000001" customHeight="1" x14ac:dyDescent="0.2">
      <c r="A246" s="470">
        <v>900</v>
      </c>
      <c r="B246" s="6" t="s">
        <v>122</v>
      </c>
      <c r="C246" s="202"/>
      <c r="D246" s="202"/>
      <c r="E246" s="202"/>
      <c r="F246" s="210">
        <f>+D246-E246</f>
        <v>0</v>
      </c>
    </row>
    <row r="247" spans="1:6" ht="20.100000000000001" customHeight="1" x14ac:dyDescent="0.25">
      <c r="A247" s="289">
        <v>470200</v>
      </c>
      <c r="B247" s="8" t="s">
        <v>41</v>
      </c>
      <c r="C247" s="210"/>
      <c r="D247" s="210"/>
      <c r="E247" s="210"/>
      <c r="F247" s="210"/>
    </row>
    <row r="248" spans="1:6" ht="20.100000000000001" customHeight="1" x14ac:dyDescent="0.2">
      <c r="A248" s="470">
        <v>100</v>
      </c>
      <c r="B248" s="6" t="s">
        <v>642</v>
      </c>
      <c r="C248" s="202"/>
      <c r="D248" s="202"/>
      <c r="E248" s="202"/>
      <c r="F248" s="210">
        <f>+D248-E248</f>
        <v>0</v>
      </c>
    </row>
    <row r="249" spans="1:6" ht="20.100000000000001" customHeight="1" x14ac:dyDescent="0.2">
      <c r="A249" s="470" t="s">
        <v>137</v>
      </c>
      <c r="B249" s="6" t="s">
        <v>643</v>
      </c>
      <c r="C249" s="202"/>
      <c r="D249" s="202"/>
      <c r="E249" s="202"/>
      <c r="F249" s="210">
        <f>+D249-E249</f>
        <v>0</v>
      </c>
    </row>
    <row r="250" spans="1:6" ht="20.100000000000001" customHeight="1" x14ac:dyDescent="0.2">
      <c r="A250" s="470">
        <v>900</v>
      </c>
      <c r="B250" s="6" t="s">
        <v>122</v>
      </c>
      <c r="C250" s="202"/>
      <c r="D250" s="202"/>
      <c r="E250" s="202"/>
      <c r="F250" s="210">
        <f>+D250-E250</f>
        <v>0</v>
      </c>
    </row>
    <row r="251" spans="1:6" ht="20.100000000000001" customHeight="1" x14ac:dyDescent="0.25">
      <c r="A251" s="289">
        <v>470300</v>
      </c>
      <c r="B251" s="8" t="s">
        <v>42</v>
      </c>
      <c r="C251" s="210"/>
      <c r="D251" s="210"/>
      <c r="E251" s="210"/>
      <c r="F251" s="210"/>
    </row>
    <row r="252" spans="1:6" ht="20.100000000000001" customHeight="1" x14ac:dyDescent="0.2">
      <c r="A252" s="470">
        <v>100</v>
      </c>
      <c r="B252" s="6" t="s">
        <v>642</v>
      </c>
      <c r="C252" s="202"/>
      <c r="D252" s="202"/>
      <c r="E252" s="202"/>
      <c r="F252" s="210">
        <f>+D252-E252</f>
        <v>0</v>
      </c>
    </row>
    <row r="253" spans="1:6" ht="20.100000000000001" customHeight="1" x14ac:dyDescent="0.2">
      <c r="A253" s="470" t="s">
        <v>137</v>
      </c>
      <c r="B253" s="6" t="s">
        <v>643</v>
      </c>
      <c r="C253" s="202"/>
      <c r="D253" s="202"/>
      <c r="E253" s="202"/>
      <c r="F253" s="210">
        <f>+D253-E253</f>
        <v>0</v>
      </c>
    </row>
    <row r="254" spans="1:6" ht="20.100000000000001" customHeight="1" x14ac:dyDescent="0.2">
      <c r="A254" s="470">
        <v>900</v>
      </c>
      <c r="B254" s="6" t="s">
        <v>122</v>
      </c>
      <c r="C254" s="202"/>
      <c r="D254" s="202"/>
      <c r="E254" s="202"/>
      <c r="F254" s="210">
        <f>+D254-E254</f>
        <v>0</v>
      </c>
    </row>
    <row r="255" spans="1:6" ht="20.100000000000001" customHeight="1" x14ac:dyDescent="0.25">
      <c r="A255" s="289">
        <v>470400</v>
      </c>
      <c r="B255" s="8" t="s">
        <v>43</v>
      </c>
      <c r="C255" s="210"/>
      <c r="D255" s="210"/>
      <c r="E255" s="210"/>
      <c r="F255" s="210"/>
    </row>
    <row r="256" spans="1:6" ht="20.100000000000001" customHeight="1" x14ac:dyDescent="0.2">
      <c r="A256" s="470">
        <v>100</v>
      </c>
      <c r="B256" s="6" t="s">
        <v>642</v>
      </c>
      <c r="C256" s="202"/>
      <c r="D256" s="202"/>
      <c r="E256" s="202"/>
      <c r="F256" s="210">
        <f>+D256-E256</f>
        <v>0</v>
      </c>
    </row>
    <row r="257" spans="1:6" ht="20.100000000000001" customHeight="1" x14ac:dyDescent="0.2">
      <c r="A257" s="470" t="s">
        <v>137</v>
      </c>
      <c r="B257" s="6" t="s">
        <v>643</v>
      </c>
      <c r="C257" s="202"/>
      <c r="D257" s="202"/>
      <c r="E257" s="202"/>
      <c r="F257" s="210">
        <f>+D257-E257</f>
        <v>0</v>
      </c>
    </row>
    <row r="258" spans="1:6" ht="20.100000000000001" customHeight="1" x14ac:dyDescent="0.2">
      <c r="A258" s="470">
        <v>900</v>
      </c>
      <c r="B258" s="6" t="s">
        <v>122</v>
      </c>
      <c r="C258" s="202"/>
      <c r="D258" s="202"/>
      <c r="E258" s="202"/>
      <c r="F258" s="210">
        <f>+D258-E258</f>
        <v>0</v>
      </c>
    </row>
    <row r="259" spans="1:6" ht="20.100000000000001" customHeight="1" x14ac:dyDescent="0.2">
      <c r="A259" s="470"/>
      <c r="B259" s="6"/>
      <c r="C259" s="249"/>
      <c r="D259" s="249"/>
      <c r="E259" s="249"/>
      <c r="F259" s="249"/>
    </row>
    <row r="260" spans="1:6" ht="20.100000000000001" customHeight="1" x14ac:dyDescent="0.25">
      <c r="A260" s="83" t="s">
        <v>946</v>
      </c>
      <c r="B260" s="273"/>
      <c r="C260" s="273"/>
      <c r="D260" s="273"/>
      <c r="E260" s="273"/>
      <c r="F260" s="273"/>
    </row>
    <row r="261" spans="1:6" ht="20.100000000000001" customHeight="1" x14ac:dyDescent="0.2">
      <c r="A261" s="470"/>
      <c r="B261" s="6"/>
      <c r="C261" s="6"/>
      <c r="D261" s="6"/>
      <c r="E261" s="6"/>
      <c r="F261" s="6"/>
    </row>
    <row r="262" spans="1:6" ht="20.100000000000001" customHeight="1" x14ac:dyDescent="0.25">
      <c r="A262" s="289">
        <v>480000</v>
      </c>
      <c r="B262" s="8" t="s">
        <v>44</v>
      </c>
      <c r="C262" s="249"/>
      <c r="D262" s="249"/>
      <c r="E262" s="249"/>
      <c r="F262" s="249"/>
    </row>
    <row r="263" spans="1:6" ht="20.100000000000001" customHeight="1" x14ac:dyDescent="0.25">
      <c r="A263" s="289">
        <v>480100</v>
      </c>
      <c r="B263" s="8" t="s">
        <v>45</v>
      </c>
      <c r="C263" s="249"/>
      <c r="D263" s="249"/>
      <c r="E263" s="249"/>
      <c r="F263" s="249"/>
    </row>
    <row r="264" spans="1:6" ht="20.100000000000001" customHeight="1" x14ac:dyDescent="0.2">
      <c r="A264" s="470">
        <v>100</v>
      </c>
      <c r="B264" s="6" t="s">
        <v>642</v>
      </c>
      <c r="C264" s="202"/>
      <c r="D264" s="202"/>
      <c r="E264" s="202"/>
      <c r="F264" s="210">
        <f>+D264-E264</f>
        <v>0</v>
      </c>
    </row>
    <row r="265" spans="1:6" ht="20.100000000000001" customHeight="1" x14ac:dyDescent="0.2">
      <c r="A265" s="470" t="s">
        <v>137</v>
      </c>
      <c r="B265" s="6" t="s">
        <v>643</v>
      </c>
      <c r="C265" s="202"/>
      <c r="D265" s="202"/>
      <c r="E265" s="202"/>
      <c r="F265" s="210">
        <f>+D265-E265</f>
        <v>0</v>
      </c>
    </row>
    <row r="266" spans="1:6" ht="20.100000000000001" customHeight="1" x14ac:dyDescent="0.2">
      <c r="A266" s="470">
        <v>900</v>
      </c>
      <c r="B266" s="6" t="s">
        <v>122</v>
      </c>
      <c r="C266" s="202"/>
      <c r="D266" s="202"/>
      <c r="E266" s="202"/>
      <c r="F266" s="210">
        <f>+D266-E266</f>
        <v>0</v>
      </c>
    </row>
    <row r="267" spans="1:6" ht="20.100000000000001" customHeight="1" x14ac:dyDescent="0.25">
      <c r="A267" s="289">
        <v>480200</v>
      </c>
      <c r="B267" s="8" t="s">
        <v>46</v>
      </c>
      <c r="C267" s="210"/>
      <c r="D267" s="210"/>
      <c r="E267" s="210"/>
      <c r="F267" s="210"/>
    </row>
    <row r="268" spans="1:6" ht="20.100000000000001" customHeight="1" x14ac:dyDescent="0.2">
      <c r="A268" s="470">
        <v>100</v>
      </c>
      <c r="B268" s="6" t="s">
        <v>642</v>
      </c>
      <c r="C268" s="202"/>
      <c r="D268" s="202"/>
      <c r="E268" s="202"/>
      <c r="F268" s="210">
        <f>+D268-E268</f>
        <v>0</v>
      </c>
    </row>
    <row r="269" spans="1:6" ht="20.100000000000001" customHeight="1" x14ac:dyDescent="0.2">
      <c r="A269" s="470" t="s">
        <v>137</v>
      </c>
      <c r="B269" s="6" t="s">
        <v>643</v>
      </c>
      <c r="C269" s="202"/>
      <c r="D269" s="202"/>
      <c r="E269" s="202"/>
      <c r="F269" s="210">
        <f>+D269-E269</f>
        <v>0</v>
      </c>
    </row>
    <row r="270" spans="1:6" ht="20.100000000000001" customHeight="1" x14ac:dyDescent="0.2">
      <c r="A270" s="470">
        <v>900</v>
      </c>
      <c r="B270" s="6" t="s">
        <v>122</v>
      </c>
      <c r="C270" s="202"/>
      <c r="D270" s="202"/>
      <c r="E270" s="202"/>
      <c r="F270" s="210">
        <f>+D270-E270</f>
        <v>0</v>
      </c>
    </row>
    <row r="271" spans="1:6" ht="20.100000000000001" customHeight="1" x14ac:dyDescent="0.25">
      <c r="A271" s="289">
        <v>480300</v>
      </c>
      <c r="B271" s="8" t="s">
        <v>858</v>
      </c>
      <c r="C271" s="210"/>
      <c r="D271" s="210"/>
      <c r="E271" s="210"/>
      <c r="F271" s="210"/>
    </row>
    <row r="272" spans="1:6" ht="20.100000000000001" customHeight="1" x14ac:dyDescent="0.2">
      <c r="A272" s="470">
        <v>100</v>
      </c>
      <c r="B272" s="6" t="s">
        <v>642</v>
      </c>
      <c r="C272" s="202"/>
      <c r="D272" s="202"/>
      <c r="E272" s="202"/>
      <c r="F272" s="210">
        <f>+D272-E272</f>
        <v>0</v>
      </c>
    </row>
    <row r="273" spans="1:6" ht="20.100000000000001" customHeight="1" x14ac:dyDescent="0.2">
      <c r="A273" s="470" t="s">
        <v>137</v>
      </c>
      <c r="B273" s="6" t="s">
        <v>643</v>
      </c>
      <c r="C273" s="202"/>
      <c r="D273" s="202"/>
      <c r="E273" s="202"/>
      <c r="F273" s="210">
        <f>+D273-E273</f>
        <v>0</v>
      </c>
    </row>
    <row r="274" spans="1:6" ht="20.100000000000001" customHeight="1" x14ac:dyDescent="0.2">
      <c r="A274" s="470">
        <v>900</v>
      </c>
      <c r="B274" s="6" t="s">
        <v>122</v>
      </c>
      <c r="C274" s="202"/>
      <c r="D274" s="202"/>
      <c r="E274" s="202"/>
      <c r="F274" s="210">
        <f>+D274-E274</f>
        <v>0</v>
      </c>
    </row>
    <row r="275" spans="1:6" ht="20.100000000000001" customHeight="1" x14ac:dyDescent="0.25">
      <c r="A275" s="289">
        <v>490000</v>
      </c>
      <c r="B275" s="8" t="s">
        <v>2715</v>
      </c>
      <c r="C275" s="210"/>
      <c r="D275" s="210"/>
      <c r="E275" s="210"/>
      <c r="F275" s="210"/>
    </row>
    <row r="276" spans="1:6" ht="20.100000000000001" customHeight="1" x14ac:dyDescent="0.2">
      <c r="A276" s="470">
        <v>610</v>
      </c>
      <c r="B276" s="6" t="s">
        <v>172</v>
      </c>
      <c r="C276" s="202"/>
      <c r="D276" s="202"/>
      <c r="E276" s="202"/>
      <c r="F276" s="210">
        <f>+D276-E276</f>
        <v>0</v>
      </c>
    </row>
    <row r="277" spans="1:6" ht="20.100000000000001" customHeight="1" x14ac:dyDescent="0.2">
      <c r="A277" s="470">
        <v>620</v>
      </c>
      <c r="B277" s="6" t="s">
        <v>173</v>
      </c>
      <c r="C277" s="202"/>
      <c r="D277" s="202"/>
      <c r="E277" s="202"/>
      <c r="F277" s="210">
        <f>+D277-E277</f>
        <v>0</v>
      </c>
    </row>
    <row r="278" spans="1:6" ht="20.100000000000001" customHeight="1" thickBot="1" x14ac:dyDescent="0.3">
      <c r="A278" s="289">
        <v>510000</v>
      </c>
      <c r="B278" s="8" t="s">
        <v>160</v>
      </c>
      <c r="C278" s="204"/>
      <c r="D278" s="204"/>
      <c r="E278" s="204"/>
      <c r="F278" s="211">
        <f>+D278-E278</f>
        <v>0</v>
      </c>
    </row>
    <row r="279" spans="1:6" ht="20.100000000000001" customHeight="1" thickBot="1" x14ac:dyDescent="0.3">
      <c r="A279" s="289"/>
      <c r="B279" s="9" t="s">
        <v>859</v>
      </c>
      <c r="C279" s="211">
        <f>SUM(C45:C278)</f>
        <v>0</v>
      </c>
      <c r="D279" s="211">
        <f>SUM(D45:D278)</f>
        <v>0</v>
      </c>
      <c r="E279" s="211">
        <f>SUM(E45:E278)</f>
        <v>0</v>
      </c>
      <c r="F279" s="211">
        <f>SUM(F45:F278)</f>
        <v>0</v>
      </c>
    </row>
    <row r="280" spans="1:6" ht="20.100000000000001" customHeight="1" thickBot="1" x14ac:dyDescent="0.3">
      <c r="A280" s="289"/>
      <c r="B280" s="8" t="s">
        <v>617</v>
      </c>
      <c r="C280" s="211">
        <f>+C42-C279</f>
        <v>0</v>
      </c>
      <c r="D280" s="211">
        <f>+D42-D279</f>
        <v>0</v>
      </c>
      <c r="E280" s="211">
        <f>+E42-E279</f>
        <v>0</v>
      </c>
      <c r="F280" s="211">
        <f>+F42+F279</f>
        <v>0</v>
      </c>
    </row>
    <row r="281" spans="1:6" ht="20.100000000000001" customHeight="1" x14ac:dyDescent="0.25">
      <c r="A281" s="289"/>
      <c r="B281" s="8" t="s">
        <v>861</v>
      </c>
      <c r="C281" s="210"/>
      <c r="D281" s="210"/>
      <c r="E281" s="210"/>
      <c r="F281" s="210"/>
    </row>
    <row r="282" spans="1:6" ht="20.100000000000001" customHeight="1" x14ac:dyDescent="0.2">
      <c r="A282" s="289" t="s">
        <v>132</v>
      </c>
      <c r="B282" s="6" t="s">
        <v>136</v>
      </c>
      <c r="C282" s="202"/>
      <c r="D282" s="202"/>
      <c r="E282" s="202"/>
      <c r="F282" s="210">
        <f t="shared" ref="F282:F292" si="2">-D282+E282</f>
        <v>0</v>
      </c>
    </row>
    <row r="283" spans="1:6" ht="20.100000000000001" customHeight="1" x14ac:dyDescent="0.2">
      <c r="A283" s="289" t="s">
        <v>132</v>
      </c>
      <c r="B283" s="6" t="s">
        <v>318</v>
      </c>
      <c r="C283" s="202"/>
      <c r="D283" s="202"/>
      <c r="E283" s="202"/>
      <c r="F283" s="210">
        <f t="shared" si="2"/>
        <v>0</v>
      </c>
    </row>
    <row r="284" spans="1:6" ht="20.100000000000001" customHeight="1" x14ac:dyDescent="0.2">
      <c r="A284" s="289">
        <v>381050</v>
      </c>
      <c r="B284" s="6" t="s">
        <v>2714</v>
      </c>
      <c r="C284" s="202"/>
      <c r="D284" s="202"/>
      <c r="E284" s="202"/>
      <c r="F284" s="210">
        <f t="shared" si="2"/>
        <v>0</v>
      </c>
    </row>
    <row r="285" spans="1:6" ht="20.100000000000001" customHeight="1" x14ac:dyDescent="0.2">
      <c r="A285" s="289">
        <v>381070</v>
      </c>
      <c r="B285" s="6" t="s">
        <v>374</v>
      </c>
      <c r="C285" s="202"/>
      <c r="D285" s="202"/>
      <c r="E285" s="202"/>
      <c r="F285" s="210">
        <f t="shared" si="2"/>
        <v>0</v>
      </c>
    </row>
    <row r="286" spans="1:6" ht="20.100000000000001" customHeight="1" x14ac:dyDescent="0.2">
      <c r="A286" s="289">
        <v>382010</v>
      </c>
      <c r="B286" s="6" t="s">
        <v>862</v>
      </c>
      <c r="C286" s="202"/>
      <c r="D286" s="202"/>
      <c r="E286" s="202"/>
      <c r="F286" s="210">
        <f t="shared" si="2"/>
        <v>0</v>
      </c>
    </row>
    <row r="287" spans="1:6" ht="20.100000000000001" customHeight="1" x14ac:dyDescent="0.2">
      <c r="A287" s="289">
        <v>383000</v>
      </c>
      <c r="B287" s="6" t="s">
        <v>863</v>
      </c>
      <c r="C287" s="202"/>
      <c r="D287" s="202"/>
      <c r="E287" s="202"/>
      <c r="F287" s="210">
        <f t="shared" si="2"/>
        <v>0</v>
      </c>
    </row>
    <row r="288" spans="1:6" ht="20.100000000000001" customHeight="1" x14ac:dyDescent="0.2">
      <c r="A288" s="289">
        <v>520000</v>
      </c>
      <c r="B288" s="6" t="s">
        <v>1269</v>
      </c>
      <c r="C288" s="202"/>
      <c r="D288" s="202"/>
      <c r="E288" s="202"/>
      <c r="F288" s="210">
        <f t="shared" si="2"/>
        <v>0</v>
      </c>
    </row>
    <row r="289" spans="1:6" ht="20.100000000000001" customHeight="1" x14ac:dyDescent="0.2">
      <c r="A289" s="289">
        <v>384000</v>
      </c>
      <c r="B289" s="6" t="s">
        <v>1244</v>
      </c>
      <c r="C289" s="202"/>
      <c r="D289" s="202"/>
      <c r="E289" s="202"/>
      <c r="F289" s="210">
        <f t="shared" si="2"/>
        <v>0</v>
      </c>
    </row>
    <row r="290" spans="1:6" ht="20.100000000000001" customHeight="1" x14ac:dyDescent="0.2">
      <c r="A290" s="289">
        <v>385000</v>
      </c>
      <c r="B290" s="6" t="s">
        <v>1241</v>
      </c>
      <c r="C290" s="202"/>
      <c r="D290" s="202"/>
      <c r="E290" s="202"/>
      <c r="F290" s="210">
        <f t="shared" si="2"/>
        <v>0</v>
      </c>
    </row>
    <row r="291" spans="1:6" ht="20.100000000000001" customHeight="1" x14ac:dyDescent="0.2">
      <c r="A291" s="289">
        <v>524000</v>
      </c>
      <c r="B291" s="6" t="s">
        <v>1245</v>
      </c>
      <c r="C291" s="202"/>
      <c r="D291" s="202"/>
      <c r="E291" s="202"/>
      <c r="F291" s="210">
        <f t="shared" si="2"/>
        <v>0</v>
      </c>
    </row>
    <row r="292" spans="1:6" ht="20.100000000000001" customHeight="1" thickBot="1" x14ac:dyDescent="0.25">
      <c r="A292" s="289">
        <v>525000</v>
      </c>
      <c r="B292" s="6" t="s">
        <v>1246</v>
      </c>
      <c r="C292" s="204"/>
      <c r="D292" s="204"/>
      <c r="E292" s="204"/>
      <c r="F292" s="211">
        <f t="shared" si="2"/>
        <v>0</v>
      </c>
    </row>
    <row r="293" spans="1:6" ht="20.100000000000001" customHeight="1" thickBot="1" x14ac:dyDescent="0.3">
      <c r="A293" s="289"/>
      <c r="B293" s="9" t="s">
        <v>180</v>
      </c>
      <c r="C293" s="211">
        <f>SUM(C282:C292)</f>
        <v>0</v>
      </c>
      <c r="D293" s="211">
        <f>SUM(D282:D292)</f>
        <v>0</v>
      </c>
      <c r="E293" s="211">
        <f>SUM(E282:E292)</f>
        <v>0</v>
      </c>
      <c r="F293" s="211">
        <f>SUM(F282:F292)</f>
        <v>0</v>
      </c>
    </row>
    <row r="294" spans="1:6" ht="20.100000000000001" customHeight="1" x14ac:dyDescent="0.25">
      <c r="A294" s="289"/>
      <c r="B294" s="9" t="s">
        <v>121</v>
      </c>
      <c r="C294" s="232">
        <f>+C280+C293</f>
        <v>0</v>
      </c>
      <c r="D294" s="232">
        <f>+D280+D293</f>
        <v>0</v>
      </c>
      <c r="E294" s="232">
        <f>+E280+E293</f>
        <v>0</v>
      </c>
      <c r="F294" s="232">
        <f>+F280+F293</f>
        <v>0</v>
      </c>
    </row>
    <row r="295" spans="1:6" ht="32.1" customHeight="1" x14ac:dyDescent="0.25">
      <c r="A295" s="229"/>
      <c r="B295" s="247" t="str">
        <f>+'GOVERMENTAL FUNDS-OPERATING(16)'!C54</f>
        <v>Fund balances - June 30, 2024, as previously reported</v>
      </c>
      <c r="C295" s="210"/>
      <c r="D295" s="210"/>
      <c r="E295" s="202"/>
      <c r="F295" s="210"/>
    </row>
    <row r="296" spans="1:6" ht="32.1" customHeight="1" x14ac:dyDescent="0.2">
      <c r="A296" s="229"/>
      <c r="B296" s="203" t="s">
        <v>3259</v>
      </c>
      <c r="C296" s="210"/>
      <c r="D296" s="210"/>
      <c r="E296" s="202"/>
      <c r="F296" s="210"/>
    </row>
    <row r="297" spans="1:6" ht="32.1" customHeight="1" x14ac:dyDescent="0.2">
      <c r="A297" s="229"/>
      <c r="B297" s="203" t="s">
        <v>3265</v>
      </c>
      <c r="C297" s="210"/>
      <c r="D297" s="210"/>
      <c r="E297" s="202"/>
      <c r="F297" s="210"/>
    </row>
    <row r="298" spans="1:6" ht="20.100000000000001" customHeight="1" thickBot="1" x14ac:dyDescent="0.25">
      <c r="A298" s="229"/>
      <c r="B298" s="196" t="s">
        <v>3261</v>
      </c>
      <c r="C298" s="210"/>
      <c r="D298" s="210"/>
      <c r="E298" s="204"/>
      <c r="F298" s="210"/>
    </row>
    <row r="299" spans="1:6" ht="33" customHeight="1" thickBot="1" x14ac:dyDescent="0.25">
      <c r="A299" s="229"/>
      <c r="B299" s="1188" t="s">
        <v>3298</v>
      </c>
      <c r="C299" s="210"/>
      <c r="D299" s="210"/>
      <c r="E299" s="210">
        <f>SUM(E295:E298)</f>
        <v>0</v>
      </c>
      <c r="F299" s="210"/>
    </row>
    <row r="300" spans="1:6" ht="20.100000000000001" customHeight="1" thickBot="1" x14ac:dyDescent="0.3">
      <c r="A300" s="229"/>
      <c r="B300" s="201" t="str">
        <f>+'GOVERMENTAL FUNDS-OPERATING(16)'!C60</f>
        <v>Fund balances - June 30, 2025</v>
      </c>
      <c r="C300" s="210"/>
      <c r="D300" s="210"/>
      <c r="E300" s="213">
        <f>+E294+E299</f>
        <v>0</v>
      </c>
      <c r="F300" s="210"/>
    </row>
    <row r="301" spans="1:6" ht="20.100000000000001" customHeight="1" thickTop="1" x14ac:dyDescent="0.2">
      <c r="B301" s="196"/>
    </row>
    <row r="302" spans="1:6" ht="20.100000000000001" customHeight="1" x14ac:dyDescent="0.2">
      <c r="B302" s="196"/>
      <c r="C302" s="196"/>
      <c r="D302" s="196"/>
      <c r="E302" s="202"/>
      <c r="F302" s="196"/>
    </row>
    <row r="303" spans="1:6" ht="20.100000000000001" customHeight="1" x14ac:dyDescent="0.2">
      <c r="B303" s="196"/>
      <c r="C303" s="196"/>
      <c r="D303" s="196"/>
      <c r="E303" s="196"/>
      <c r="F303" s="196"/>
    </row>
    <row r="304" spans="1:6" ht="20.100000000000001" customHeight="1" x14ac:dyDescent="0.2">
      <c r="B304" s="196"/>
      <c r="C304" s="196"/>
      <c r="D304" s="196"/>
      <c r="E304" s="196"/>
      <c r="F304" s="196"/>
    </row>
    <row r="305" spans="1:6" ht="20.100000000000001" customHeight="1" x14ac:dyDescent="0.2">
      <c r="B305" s="196"/>
      <c r="C305" s="196"/>
      <c r="D305" s="196"/>
      <c r="E305" s="196"/>
      <c r="F305" s="196"/>
    </row>
    <row r="306" spans="1:6" ht="20.100000000000001" customHeight="1" x14ac:dyDescent="0.2">
      <c r="B306" s="196"/>
      <c r="C306" s="196"/>
      <c r="D306" s="196"/>
      <c r="E306" s="196"/>
      <c r="F306" s="196"/>
    </row>
    <row r="307" spans="1:6" ht="20.100000000000001" customHeight="1" x14ac:dyDescent="0.2">
      <c r="B307" s="196"/>
      <c r="C307" s="196"/>
      <c r="D307" s="196"/>
      <c r="E307" s="196"/>
      <c r="F307" s="196"/>
    </row>
    <row r="308" spans="1:6" ht="20.100000000000001" customHeight="1" x14ac:dyDescent="0.2">
      <c r="B308" s="196"/>
      <c r="C308" s="196"/>
      <c r="D308" s="196"/>
      <c r="E308" s="196"/>
      <c r="F308" s="196"/>
    </row>
    <row r="309" spans="1:6" ht="20.100000000000001" customHeight="1" x14ac:dyDescent="0.2">
      <c r="B309" s="196"/>
      <c r="C309" s="196"/>
      <c r="D309" s="196"/>
      <c r="E309" s="196"/>
      <c r="F309" s="196"/>
    </row>
    <row r="310" spans="1:6" ht="20.100000000000001" customHeight="1" x14ac:dyDescent="0.2">
      <c r="B310" s="196"/>
      <c r="C310" s="196"/>
      <c r="D310" s="196"/>
      <c r="E310" s="196"/>
      <c r="F310" s="196"/>
    </row>
    <row r="311" spans="1:6" ht="20.100000000000001" customHeight="1" x14ac:dyDescent="0.2">
      <c r="B311" s="196"/>
      <c r="C311" s="196"/>
      <c r="D311" s="196"/>
      <c r="E311" s="196"/>
      <c r="F311" s="196"/>
    </row>
    <row r="312" spans="1:6" ht="20.100000000000001" customHeight="1" x14ac:dyDescent="0.2">
      <c r="B312" s="196"/>
      <c r="C312" s="196"/>
      <c r="D312" s="196"/>
      <c r="E312" s="196"/>
      <c r="F312" s="196"/>
    </row>
    <row r="313" spans="1:6" ht="20.100000000000001" customHeight="1" x14ac:dyDescent="0.2">
      <c r="B313" s="196"/>
      <c r="C313" s="196"/>
      <c r="D313" s="196"/>
      <c r="E313" s="196"/>
      <c r="F313" s="196"/>
    </row>
    <row r="314" spans="1:6" ht="20.100000000000001" customHeight="1" x14ac:dyDescent="0.2">
      <c r="B314" s="196"/>
      <c r="C314" s="196"/>
      <c r="D314" s="196"/>
      <c r="E314" s="196"/>
      <c r="F314" s="196"/>
    </row>
    <row r="315" spans="1:6" ht="20.100000000000001" customHeight="1" x14ac:dyDescent="0.25">
      <c r="A315" s="207" t="s">
        <v>947</v>
      </c>
      <c r="B315" s="215"/>
      <c r="C315" s="215"/>
      <c r="D315" s="215"/>
      <c r="E315" s="215"/>
      <c r="F315" s="215"/>
    </row>
    <row r="316" spans="1:6" ht="20.100000000000001" customHeight="1" x14ac:dyDescent="0.2">
      <c r="B316" s="196"/>
      <c r="C316" s="196"/>
      <c r="D316" s="196"/>
      <c r="E316" s="196"/>
      <c r="F316" s="196"/>
    </row>
    <row r="317" spans="1:6" ht="20.100000000000001" customHeight="1" x14ac:dyDescent="0.2">
      <c r="B317" s="196"/>
      <c r="C317" s="196"/>
      <c r="D317" s="196"/>
      <c r="E317" s="196"/>
      <c r="F317" s="196"/>
    </row>
    <row r="318" spans="1:6" ht="20.100000000000001" customHeight="1" x14ac:dyDescent="0.2">
      <c r="B318" s="196"/>
      <c r="C318" s="196"/>
      <c r="D318" s="196"/>
      <c r="E318" s="196"/>
      <c r="F318" s="196"/>
    </row>
    <row r="319" spans="1:6" ht="20.100000000000001" customHeight="1" x14ac:dyDescent="0.2">
      <c r="B319" s="196"/>
      <c r="C319" s="196"/>
      <c r="D319" s="196"/>
      <c r="E319" s="196"/>
      <c r="F319" s="196"/>
    </row>
    <row r="320" spans="1:6" ht="20.100000000000001" customHeight="1" x14ac:dyDescent="0.2">
      <c r="B320" s="196"/>
      <c r="C320" s="196"/>
      <c r="D320" s="196"/>
      <c r="E320" s="196"/>
      <c r="F320" s="196"/>
    </row>
    <row r="321" spans="2:6" ht="20.100000000000001" customHeight="1" x14ac:dyDescent="0.2">
      <c r="B321" s="196"/>
      <c r="C321" s="196"/>
      <c r="D321" s="196"/>
      <c r="E321" s="196"/>
      <c r="F321" s="196"/>
    </row>
    <row r="322" spans="2:6" ht="20.100000000000001" customHeight="1" x14ac:dyDescent="0.2">
      <c r="B322" s="196"/>
      <c r="C322" s="196"/>
      <c r="D322" s="196"/>
      <c r="E322" s="196"/>
      <c r="F322" s="196"/>
    </row>
    <row r="323" spans="2:6" ht="20.100000000000001" customHeight="1" x14ac:dyDescent="0.2">
      <c r="B323" s="196"/>
      <c r="C323" s="196"/>
      <c r="D323" s="196"/>
      <c r="E323" s="196"/>
      <c r="F323" s="196"/>
    </row>
    <row r="324" spans="2:6" ht="20.100000000000001" customHeight="1" x14ac:dyDescent="0.2">
      <c r="B324" s="196"/>
      <c r="C324" s="196"/>
      <c r="D324" s="196"/>
      <c r="E324" s="196"/>
      <c r="F324" s="196"/>
    </row>
    <row r="325" spans="2:6" ht="20.100000000000001" customHeight="1" x14ac:dyDescent="0.2">
      <c r="B325" s="196"/>
      <c r="C325" s="196"/>
      <c r="D325" s="196"/>
      <c r="E325" s="196"/>
      <c r="F325" s="196"/>
    </row>
    <row r="326" spans="2:6" ht="20.100000000000001" customHeight="1" x14ac:dyDescent="0.2">
      <c r="B326" s="196"/>
      <c r="C326" s="196"/>
      <c r="D326" s="196"/>
      <c r="E326" s="196"/>
      <c r="F326" s="196"/>
    </row>
    <row r="327" spans="2:6" ht="20.100000000000001" customHeight="1" x14ac:dyDescent="0.2">
      <c r="B327" s="196"/>
      <c r="C327" s="196"/>
      <c r="D327" s="196"/>
      <c r="E327" s="196"/>
      <c r="F327" s="196"/>
    </row>
    <row r="328" spans="2:6" ht="20.100000000000001" customHeight="1" x14ac:dyDescent="0.2">
      <c r="B328" s="196"/>
      <c r="C328" s="196"/>
      <c r="D328" s="196"/>
      <c r="E328" s="196"/>
      <c r="F328" s="196"/>
    </row>
    <row r="329" spans="2:6" ht="15" x14ac:dyDescent="0.2">
      <c r="B329" s="196"/>
      <c r="C329" s="196"/>
      <c r="D329" s="196"/>
      <c r="E329" s="196"/>
      <c r="F329" s="196"/>
    </row>
    <row r="330" spans="2:6" ht="15" x14ac:dyDescent="0.2">
      <c r="B330" s="196"/>
      <c r="C330" s="196"/>
      <c r="D330" s="196"/>
      <c r="E330" s="196"/>
      <c r="F330" s="196"/>
    </row>
    <row r="331" spans="2:6" ht="15" x14ac:dyDescent="0.2">
      <c r="B331" s="196"/>
      <c r="C331" s="196"/>
      <c r="D331" s="196"/>
      <c r="E331" s="196"/>
      <c r="F331" s="196"/>
    </row>
    <row r="332" spans="2:6" ht="15" x14ac:dyDescent="0.2">
      <c r="B332" s="196"/>
      <c r="C332" s="196"/>
      <c r="D332" s="196"/>
      <c r="E332" s="196"/>
      <c r="F332" s="196"/>
    </row>
    <row r="333" spans="2:6" ht="15" x14ac:dyDescent="0.2">
      <c r="B333" s="196"/>
      <c r="C333" s="196"/>
      <c r="D333" s="196"/>
      <c r="E333" s="196"/>
      <c r="F333" s="196"/>
    </row>
    <row r="334" spans="2:6" ht="15" x14ac:dyDescent="0.2">
      <c r="B334" s="196"/>
      <c r="C334" s="196"/>
      <c r="D334" s="196"/>
      <c r="E334" s="196"/>
      <c r="F334" s="196"/>
    </row>
    <row r="335" spans="2:6" ht="15" x14ac:dyDescent="0.2">
      <c r="B335" s="196"/>
      <c r="C335" s="196"/>
      <c r="D335" s="196"/>
      <c r="E335" s="196"/>
      <c r="F335" s="196"/>
    </row>
    <row r="336" spans="2:6" ht="15" x14ac:dyDescent="0.2">
      <c r="B336" s="196"/>
      <c r="C336" s="196"/>
      <c r="D336" s="196"/>
      <c r="E336" s="196"/>
      <c r="F336" s="196"/>
    </row>
    <row r="337" spans="2:6" ht="15" x14ac:dyDescent="0.2">
      <c r="B337" s="196"/>
      <c r="C337" s="196"/>
      <c r="D337" s="196"/>
      <c r="E337" s="196"/>
      <c r="F337" s="196"/>
    </row>
    <row r="338" spans="2:6" ht="15" x14ac:dyDescent="0.2">
      <c r="B338" s="196"/>
      <c r="C338" s="196"/>
      <c r="D338" s="196"/>
      <c r="E338" s="196"/>
      <c r="F338" s="196"/>
    </row>
    <row r="339" spans="2:6" ht="15" x14ac:dyDescent="0.2">
      <c r="B339" s="196"/>
      <c r="C339" s="196"/>
      <c r="D339" s="196"/>
      <c r="E339" s="196"/>
      <c r="F339" s="196"/>
    </row>
    <row r="340" spans="2:6" ht="15" x14ac:dyDescent="0.2">
      <c r="B340" s="196"/>
      <c r="C340" s="196"/>
      <c r="D340" s="196"/>
      <c r="E340" s="196"/>
      <c r="F340" s="196"/>
    </row>
    <row r="341" spans="2:6" ht="15" x14ac:dyDescent="0.2">
      <c r="B341" s="196"/>
      <c r="C341" s="196"/>
      <c r="D341" s="196"/>
      <c r="E341" s="196"/>
      <c r="F341" s="196"/>
    </row>
    <row r="342" spans="2:6" ht="15" x14ac:dyDescent="0.2">
      <c r="B342" s="196"/>
      <c r="C342" s="196"/>
      <c r="D342" s="196"/>
      <c r="E342" s="196"/>
      <c r="F342" s="196"/>
    </row>
    <row r="343" spans="2:6" ht="15" x14ac:dyDescent="0.2">
      <c r="B343" s="196"/>
      <c r="C343" s="196"/>
      <c r="D343" s="196"/>
      <c r="E343" s="196"/>
      <c r="F343" s="196"/>
    </row>
    <row r="344" spans="2:6" ht="15" x14ac:dyDescent="0.2">
      <c r="B344" s="196"/>
      <c r="C344" s="196"/>
      <c r="D344" s="196"/>
      <c r="E344" s="196"/>
      <c r="F344" s="196"/>
    </row>
    <row r="345" spans="2:6" ht="15" x14ac:dyDescent="0.2">
      <c r="B345" s="196"/>
      <c r="C345" s="196"/>
      <c r="D345" s="196"/>
      <c r="E345" s="196"/>
      <c r="F345" s="196"/>
    </row>
    <row r="346" spans="2:6" ht="15" x14ac:dyDescent="0.2">
      <c r="B346" s="196"/>
      <c r="C346" s="196"/>
      <c r="D346" s="196"/>
      <c r="E346" s="196"/>
      <c r="F346" s="196"/>
    </row>
    <row r="347" spans="2:6" ht="15" x14ac:dyDescent="0.2">
      <c r="B347" s="196"/>
      <c r="C347" s="196"/>
      <c r="D347" s="196"/>
      <c r="E347" s="196"/>
      <c r="F347" s="196"/>
    </row>
    <row r="348" spans="2:6" ht="15" x14ac:dyDescent="0.2">
      <c r="B348" s="196"/>
      <c r="C348" s="196"/>
      <c r="D348" s="196"/>
      <c r="E348" s="196"/>
      <c r="F348" s="196"/>
    </row>
    <row r="349" spans="2:6" ht="15" x14ac:dyDescent="0.2">
      <c r="B349" s="196"/>
      <c r="C349" s="196"/>
      <c r="D349" s="196"/>
      <c r="E349" s="196"/>
      <c r="F349" s="196"/>
    </row>
    <row r="350" spans="2:6" ht="15" x14ac:dyDescent="0.2">
      <c r="B350" s="196"/>
      <c r="C350" s="196"/>
      <c r="D350" s="196"/>
      <c r="E350" s="196"/>
      <c r="F350" s="196"/>
    </row>
    <row r="351" spans="2:6" ht="15" x14ac:dyDescent="0.2">
      <c r="B351" s="196"/>
      <c r="C351" s="196"/>
      <c r="D351" s="196"/>
      <c r="E351" s="196"/>
      <c r="F351" s="196"/>
    </row>
    <row r="352" spans="2:6" ht="15" x14ac:dyDescent="0.2">
      <c r="B352" s="196"/>
      <c r="C352" s="196"/>
      <c r="D352" s="196"/>
      <c r="E352" s="196"/>
      <c r="F352" s="196"/>
    </row>
    <row r="353" spans="2:6" ht="15" x14ac:dyDescent="0.2">
      <c r="B353" s="196"/>
      <c r="C353" s="196"/>
      <c r="D353" s="196"/>
      <c r="E353" s="196"/>
      <c r="F353" s="196"/>
    </row>
    <row r="354" spans="2:6" ht="15" x14ac:dyDescent="0.2">
      <c r="B354" s="196"/>
      <c r="C354" s="196"/>
      <c r="D354" s="196"/>
      <c r="E354" s="196"/>
      <c r="F354" s="196"/>
    </row>
    <row r="355" spans="2:6" ht="15" x14ac:dyDescent="0.2">
      <c r="B355" s="196"/>
      <c r="C355" s="196"/>
      <c r="D355" s="196"/>
      <c r="E355" s="196"/>
      <c r="F355" s="196"/>
    </row>
    <row r="356" spans="2:6" ht="15" x14ac:dyDescent="0.2">
      <c r="B356" s="196"/>
      <c r="C356" s="196"/>
      <c r="D356" s="196"/>
      <c r="E356" s="196"/>
      <c r="F356" s="196"/>
    </row>
    <row r="357" spans="2:6" ht="15" x14ac:dyDescent="0.2">
      <c r="B357" s="196"/>
      <c r="C357" s="196"/>
      <c r="D357" s="196"/>
      <c r="E357" s="196"/>
      <c r="F357" s="196"/>
    </row>
    <row r="358" spans="2:6" ht="15" x14ac:dyDescent="0.2">
      <c r="B358" s="196"/>
      <c r="C358" s="196"/>
      <c r="D358" s="196"/>
      <c r="E358" s="196"/>
      <c r="F358" s="196"/>
    </row>
    <row r="359" spans="2:6" ht="15" x14ac:dyDescent="0.2">
      <c r="B359" s="196"/>
      <c r="C359" s="196"/>
      <c r="D359" s="196"/>
      <c r="E359" s="196"/>
      <c r="F359" s="196"/>
    </row>
    <row r="360" spans="2:6" ht="15" x14ac:dyDescent="0.2">
      <c r="B360" s="196"/>
      <c r="C360" s="196"/>
      <c r="D360" s="196"/>
      <c r="E360" s="196"/>
      <c r="F360" s="196"/>
    </row>
    <row r="361" spans="2:6" ht="15" x14ac:dyDescent="0.2">
      <c r="B361" s="196"/>
      <c r="C361" s="196"/>
      <c r="D361" s="196"/>
      <c r="E361" s="196"/>
      <c r="F361" s="196"/>
    </row>
    <row r="362" spans="2:6" ht="15" x14ac:dyDescent="0.2">
      <c r="B362" s="196"/>
      <c r="C362" s="196"/>
      <c r="D362" s="196"/>
      <c r="E362" s="196"/>
      <c r="F362" s="196"/>
    </row>
    <row r="363" spans="2:6" ht="15" x14ac:dyDescent="0.2">
      <c r="B363" s="196"/>
      <c r="C363" s="196"/>
      <c r="D363" s="196"/>
      <c r="E363" s="196"/>
      <c r="F363" s="196"/>
    </row>
    <row r="364" spans="2:6" ht="15" x14ac:dyDescent="0.2">
      <c r="B364" s="196"/>
      <c r="C364" s="196"/>
      <c r="D364" s="196"/>
      <c r="E364" s="196"/>
      <c r="F364" s="196"/>
    </row>
    <row r="365" spans="2:6" ht="15" x14ac:dyDescent="0.2">
      <c r="B365" s="196"/>
      <c r="C365" s="196"/>
      <c r="D365" s="196"/>
      <c r="E365" s="196"/>
      <c r="F365" s="196"/>
    </row>
    <row r="366" spans="2:6" ht="15" x14ac:dyDescent="0.2">
      <c r="B366" s="196"/>
      <c r="C366" s="196"/>
      <c r="D366" s="196"/>
      <c r="E366" s="196"/>
      <c r="F366" s="196"/>
    </row>
    <row r="367" spans="2:6" ht="15" x14ac:dyDescent="0.2">
      <c r="B367" s="196"/>
      <c r="C367" s="196"/>
      <c r="D367" s="196"/>
      <c r="E367" s="196"/>
      <c r="F367" s="196"/>
    </row>
    <row r="368" spans="2:6" ht="15" x14ac:dyDescent="0.2">
      <c r="B368" s="196"/>
      <c r="C368" s="196"/>
      <c r="D368" s="196"/>
      <c r="E368" s="196"/>
      <c r="F368" s="196"/>
    </row>
    <row r="369" spans="2:6" ht="15" x14ac:dyDescent="0.2">
      <c r="B369" s="196"/>
      <c r="C369" s="196"/>
      <c r="D369" s="196"/>
      <c r="E369" s="196"/>
      <c r="F369" s="196"/>
    </row>
    <row r="370" spans="2:6" ht="15" x14ac:dyDescent="0.2">
      <c r="B370" s="196"/>
      <c r="C370" s="196"/>
      <c r="D370" s="196"/>
      <c r="E370" s="196"/>
      <c r="F370" s="196"/>
    </row>
    <row r="371" spans="2:6" ht="15" x14ac:dyDescent="0.2">
      <c r="B371" s="196"/>
      <c r="C371" s="196"/>
      <c r="D371" s="196"/>
      <c r="E371" s="196"/>
      <c r="F371" s="196"/>
    </row>
    <row r="372" spans="2:6" ht="15" x14ac:dyDescent="0.2">
      <c r="B372" s="196"/>
      <c r="C372" s="196"/>
      <c r="D372" s="196"/>
      <c r="E372" s="196"/>
      <c r="F372" s="196"/>
    </row>
    <row r="373" spans="2:6" ht="15" x14ac:dyDescent="0.2">
      <c r="B373" s="196"/>
      <c r="C373" s="196"/>
      <c r="D373" s="196"/>
      <c r="E373" s="196"/>
      <c r="F373" s="196"/>
    </row>
    <row r="374" spans="2:6" ht="15" x14ac:dyDescent="0.2">
      <c r="B374" s="196"/>
      <c r="C374" s="196"/>
      <c r="D374" s="196"/>
      <c r="E374" s="196"/>
      <c r="F374" s="196"/>
    </row>
    <row r="375" spans="2:6" ht="15" x14ac:dyDescent="0.2">
      <c r="B375" s="196"/>
      <c r="C375" s="196"/>
      <c r="D375" s="196"/>
      <c r="E375" s="196"/>
      <c r="F375" s="196"/>
    </row>
    <row r="376" spans="2:6" ht="15" x14ac:dyDescent="0.2">
      <c r="B376" s="196"/>
      <c r="C376" s="196"/>
      <c r="D376" s="196"/>
      <c r="E376" s="196"/>
      <c r="F376" s="196"/>
    </row>
    <row r="377" spans="2:6" ht="15" x14ac:dyDescent="0.2">
      <c r="B377" s="196"/>
      <c r="C377" s="196"/>
      <c r="D377" s="196"/>
      <c r="E377" s="196"/>
      <c r="F377" s="196"/>
    </row>
    <row r="378" spans="2:6" ht="15" x14ac:dyDescent="0.2">
      <c r="B378" s="196"/>
      <c r="C378" s="196"/>
      <c r="D378" s="196"/>
      <c r="E378" s="196"/>
      <c r="F378" s="196"/>
    </row>
    <row r="379" spans="2:6" ht="15" x14ac:dyDescent="0.2">
      <c r="B379" s="196"/>
      <c r="C379" s="196"/>
      <c r="D379" s="196"/>
      <c r="E379" s="196"/>
      <c r="F379" s="196"/>
    </row>
    <row r="380" spans="2:6" ht="15" x14ac:dyDescent="0.2">
      <c r="B380" s="196"/>
      <c r="C380" s="196"/>
      <c r="D380" s="196"/>
      <c r="E380" s="196"/>
      <c r="F380" s="196"/>
    </row>
    <row r="381" spans="2:6" ht="15" x14ac:dyDescent="0.2">
      <c r="B381" s="196"/>
      <c r="C381" s="196"/>
      <c r="D381" s="196"/>
      <c r="E381" s="196"/>
      <c r="F381" s="196"/>
    </row>
    <row r="382" spans="2:6" ht="15" x14ac:dyDescent="0.2">
      <c r="B382" s="196"/>
      <c r="C382" s="196"/>
      <c r="D382" s="196"/>
      <c r="E382" s="196"/>
      <c r="F382" s="196"/>
    </row>
    <row r="383" spans="2:6" ht="15" x14ac:dyDescent="0.2">
      <c r="B383" s="196"/>
      <c r="C383" s="196"/>
      <c r="D383" s="196"/>
      <c r="E383" s="196"/>
      <c r="F383" s="196"/>
    </row>
    <row r="384" spans="2:6" ht="15" x14ac:dyDescent="0.2">
      <c r="B384" s="196"/>
      <c r="C384" s="196"/>
      <c r="D384" s="196"/>
      <c r="E384" s="196"/>
      <c r="F384" s="196"/>
    </row>
    <row r="385" spans="2:6" ht="15" x14ac:dyDescent="0.2">
      <c r="B385" s="196"/>
      <c r="C385" s="196"/>
      <c r="D385" s="196"/>
      <c r="E385" s="196"/>
      <c r="F385" s="196"/>
    </row>
    <row r="386" spans="2:6" ht="15" x14ac:dyDescent="0.2">
      <c r="B386" s="196"/>
      <c r="C386" s="196"/>
      <c r="D386" s="196"/>
      <c r="E386" s="196"/>
      <c r="F386" s="196"/>
    </row>
    <row r="387" spans="2:6" ht="15" x14ac:dyDescent="0.2">
      <c r="B387" s="196"/>
      <c r="C387" s="196"/>
      <c r="D387" s="196"/>
      <c r="E387" s="196"/>
      <c r="F387" s="196"/>
    </row>
    <row r="388" spans="2:6" ht="15" x14ac:dyDescent="0.2">
      <c r="B388" s="196"/>
      <c r="C388" s="196"/>
      <c r="D388" s="196"/>
      <c r="E388" s="196"/>
      <c r="F388" s="196"/>
    </row>
    <row r="389" spans="2:6" ht="15" x14ac:dyDescent="0.2">
      <c r="B389" s="196"/>
      <c r="C389" s="196"/>
      <c r="D389" s="196"/>
      <c r="E389" s="196"/>
      <c r="F389" s="196"/>
    </row>
    <row r="390" spans="2:6" ht="15" x14ac:dyDescent="0.2">
      <c r="B390" s="196"/>
      <c r="C390" s="196"/>
      <c r="D390" s="196"/>
      <c r="E390" s="196"/>
      <c r="F390" s="196"/>
    </row>
    <row r="391" spans="2:6" ht="15" x14ac:dyDescent="0.2">
      <c r="B391" s="196"/>
      <c r="C391" s="196"/>
      <c r="D391" s="196"/>
      <c r="E391" s="196"/>
      <c r="F391" s="196"/>
    </row>
    <row r="392" spans="2:6" ht="15" x14ac:dyDescent="0.2">
      <c r="B392" s="196"/>
      <c r="C392" s="196"/>
      <c r="D392" s="196"/>
      <c r="E392" s="196"/>
      <c r="F392" s="196"/>
    </row>
    <row r="393" spans="2:6" ht="15" x14ac:dyDescent="0.2">
      <c r="B393" s="196"/>
      <c r="C393" s="196"/>
      <c r="D393" s="196"/>
      <c r="E393" s="196"/>
      <c r="F393" s="196"/>
    </row>
    <row r="394" spans="2:6" ht="15" x14ac:dyDescent="0.2">
      <c r="B394" s="196"/>
      <c r="C394" s="196"/>
      <c r="D394" s="196"/>
      <c r="E394" s="196"/>
      <c r="F394" s="196"/>
    </row>
    <row r="395" spans="2:6" ht="15" x14ac:dyDescent="0.2">
      <c r="B395" s="196"/>
      <c r="C395" s="196"/>
      <c r="D395" s="196"/>
      <c r="E395" s="196"/>
      <c r="F395" s="196"/>
    </row>
    <row r="396" spans="2:6" ht="15" x14ac:dyDescent="0.2">
      <c r="B396" s="196"/>
      <c r="C396" s="196"/>
      <c r="D396" s="196"/>
      <c r="E396" s="196"/>
      <c r="F396" s="196"/>
    </row>
    <row r="397" spans="2:6" ht="15" x14ac:dyDescent="0.2">
      <c r="B397" s="196"/>
      <c r="C397" s="196"/>
      <c r="D397" s="196"/>
      <c r="E397" s="196"/>
      <c r="F397" s="196"/>
    </row>
    <row r="398" spans="2:6" ht="15" x14ac:dyDescent="0.2">
      <c r="B398" s="196"/>
      <c r="C398" s="196"/>
      <c r="D398" s="196"/>
      <c r="E398" s="196"/>
      <c r="F398" s="196"/>
    </row>
    <row r="399" spans="2:6" ht="15" x14ac:dyDescent="0.2">
      <c r="B399" s="196"/>
      <c r="C399" s="196"/>
      <c r="D399" s="196"/>
      <c r="E399" s="196"/>
      <c r="F399" s="196"/>
    </row>
    <row r="400" spans="2:6" ht="15" x14ac:dyDescent="0.2">
      <c r="B400" s="196"/>
      <c r="C400" s="196"/>
      <c r="D400" s="196"/>
      <c r="E400" s="196"/>
      <c r="F400" s="196"/>
    </row>
    <row r="401" spans="2:6" ht="15" x14ac:dyDescent="0.2">
      <c r="B401" s="196"/>
      <c r="C401" s="196"/>
      <c r="D401" s="196"/>
      <c r="E401" s="196"/>
      <c r="F401" s="196"/>
    </row>
    <row r="402" spans="2:6" ht="15" x14ac:dyDescent="0.2">
      <c r="C402" s="196"/>
      <c r="D402" s="196"/>
      <c r="E402" s="196"/>
      <c r="F402" s="196"/>
    </row>
  </sheetData>
  <sheetProtection algorithmName="SHA-512" hashValue="+MYIhhIzLO9aZPdm6LdIWw9GztaMiRzWEFSDwOjP/78ZF/x2iQayFDMuJa3NwFugHfjD1PjbOYDvnJ4YPAR3BQ==" saltValue="qaZtpTUC5jENvAzmWlyREQ==" spinCount="100000" sheet="1" formatCells="0" formatColumns="0" formatRows="0"/>
  <customSheetViews>
    <customSheetView guid="{FC3B3501-CA52-40D7-B049-0E027A15B235}">
      <pane xSplit="2" ySplit="12" topLeftCell="C256" activePane="bottomRight" state="frozen"/>
      <selection pane="bottomRight" activeCell="D87" sqref="D87"/>
      <rowBreaks count="5" manualBreakCount="5">
        <brk id="60" max="5" man="1"/>
        <brk id="111" max="5" man="1"/>
        <brk id="161" max="5" man="1"/>
        <brk id="207" max="5" man="1"/>
        <brk id="252" max="5" man="1"/>
      </rowBreaks>
      <pageMargins left="0" right="0" top="0.48" bottom="0.55000000000000004" header="0.5" footer="0.5"/>
      <printOptions horizontalCentered="1" verticalCentered="1" gridLines="1"/>
      <pageSetup scale="56" orientation="portrait" horizontalDpi="360" verticalDpi="360" r:id="rId1"/>
      <headerFooter alignWithMargins="0"/>
    </customSheetView>
  </customSheetViews>
  <mergeCells count="2">
    <mergeCell ref="A111:F111"/>
    <mergeCell ref="A166:F166"/>
  </mergeCells>
  <phoneticPr fontId="0" type="noConversion"/>
  <printOptions horizontalCentered="1" verticalCentered="1" gridLines="1"/>
  <pageMargins left="0" right="0" top="0.48" bottom="0.55000000000000004" header="0.5" footer="0.5"/>
  <pageSetup scale="55" orientation="portrait" horizontalDpi="360" verticalDpi="360" r:id="rId2"/>
  <headerFooter alignWithMargins="0"/>
  <rowBreaks count="5" manualBreakCount="5">
    <brk id="60" max="5" man="1"/>
    <brk id="111" max="16383" man="1"/>
    <brk id="166" max="16383" man="1"/>
    <brk id="216" max="5" man="1"/>
    <brk id="261" max="5" man="1"/>
  </rowBreaks>
  <ignoredErrors>
    <ignoredError sqref="B300 B295" unlockedFormula="1"/>
  </ignoredErrors>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41"/>
  <dimension ref="A2:AD128"/>
  <sheetViews>
    <sheetView zoomScaleNormal="100" workbookViewId="0">
      <pane xSplit="2" ySplit="9" topLeftCell="C10" activePane="bottomRight" state="frozen"/>
      <selection pane="topRight" activeCell="C1" sqref="C1"/>
      <selection pane="bottomLeft" activeCell="A10" sqref="A10"/>
      <selection pane="bottomRight" activeCell="B33" sqref="B33"/>
    </sheetView>
  </sheetViews>
  <sheetFormatPr defaultColWidth="8.85546875" defaultRowHeight="12.75" x14ac:dyDescent="0.2"/>
  <cols>
    <col min="1" max="1" width="13.7109375" style="194" customWidth="1"/>
    <col min="2" max="2" width="45.7109375" style="194" customWidth="1"/>
    <col min="3" max="30" width="16.7109375" style="194" customWidth="1"/>
    <col min="31" max="16384" width="8.85546875" style="194"/>
  </cols>
  <sheetData>
    <row r="2" spans="1:30" ht="15.75" x14ac:dyDescent="0.25">
      <c r="A2" s="2"/>
      <c r="B2" s="2"/>
      <c r="C2" s="467" t="str">
        <f>'GOVERNMENTAL FUNDS - BS(15)'!E7</f>
        <v>Fund #</v>
      </c>
      <c r="D2" s="10"/>
      <c r="E2" s="10"/>
      <c r="F2" s="458"/>
      <c r="G2" s="467" t="str">
        <f>'GOVERNMENTAL FUNDS - BS(15)'!F7</f>
        <v>Fund #</v>
      </c>
      <c r="H2" s="10"/>
      <c r="I2" s="10"/>
      <c r="J2" s="458"/>
      <c r="K2" s="467" t="str">
        <f>'GOVERNMENTAL FUNDS - BS(15)'!G7</f>
        <v>Fund #</v>
      </c>
      <c r="L2" s="10"/>
      <c r="M2" s="10"/>
      <c r="N2" s="458"/>
      <c r="O2" s="467" t="str">
        <f>'GOVERNMENTAL FUNDS - BS(15)'!H7</f>
        <v>Fund #</v>
      </c>
      <c r="P2" s="10"/>
      <c r="Q2" s="10"/>
      <c r="R2" s="458"/>
      <c r="S2" s="467" t="str">
        <f>'GOVERNMENTAL FUNDS - BS(15)'!I7</f>
        <v>Fund #</v>
      </c>
      <c r="T2" s="10"/>
      <c r="U2" s="10"/>
      <c r="V2" s="458"/>
      <c r="W2" s="467" t="str">
        <f>'GOVERNMENTAL FUNDS - BS(15)'!J7</f>
        <v>Fund #</v>
      </c>
      <c r="X2" s="10"/>
      <c r="Y2" s="10"/>
      <c r="Z2" s="458"/>
      <c r="AA2" s="467" t="str">
        <f>'GOVERNMENTAL FUNDS - BS(15)'!K7</f>
        <v>Fund #</v>
      </c>
      <c r="AB2" s="10"/>
      <c r="AC2" s="10"/>
      <c r="AD2" s="458"/>
    </row>
    <row r="3" spans="1:30" ht="15.75" x14ac:dyDescent="0.25">
      <c r="A3" s="2"/>
      <c r="B3" s="2"/>
      <c r="C3" s="467" t="str">
        <f>'GOVERNMENTAL FUNDS - BS(15)'!E8</f>
        <v>Fund Name</v>
      </c>
      <c r="D3" s="10"/>
      <c r="E3" s="10"/>
      <c r="F3" s="458"/>
      <c r="G3" s="467" t="str">
        <f>'GOVERNMENTAL FUNDS - BS(15)'!F8</f>
        <v>Fund Name</v>
      </c>
      <c r="H3" s="10"/>
      <c r="I3" s="10"/>
      <c r="J3" s="458"/>
      <c r="K3" s="467" t="str">
        <f>'GOVERNMENTAL FUNDS - BS(15)'!G8</f>
        <v>Fund Name</v>
      </c>
      <c r="L3" s="10"/>
      <c r="M3" s="10"/>
      <c r="N3" s="458"/>
      <c r="O3" s="467" t="str">
        <f>'GOVERNMENTAL FUNDS - BS(15)'!H8</f>
        <v>Fund Name</v>
      </c>
      <c r="P3" s="10"/>
      <c r="Q3" s="10"/>
      <c r="R3" s="458"/>
      <c r="S3" s="467" t="str">
        <f>'GOVERNMENTAL FUNDS - BS(15)'!I8</f>
        <v>Fund Name</v>
      </c>
      <c r="T3" s="10"/>
      <c r="U3" s="10"/>
      <c r="V3" s="458"/>
      <c r="W3" s="467" t="str">
        <f>'GOVERNMENTAL FUNDS - BS(15)'!J8</f>
        <v>Fund Name</v>
      </c>
      <c r="X3" s="10"/>
      <c r="Y3" s="10"/>
      <c r="Z3" s="458"/>
      <c r="AA3" s="467" t="str">
        <f>'GOVERNMENTAL FUNDS - BS(15)'!K8</f>
        <v>Fund Name</v>
      </c>
      <c r="AB3" s="10"/>
      <c r="AC3" s="10"/>
      <c r="AD3" s="458"/>
    </row>
    <row r="4" spans="1:30" ht="15.75" x14ac:dyDescent="0.25">
      <c r="A4" s="2"/>
      <c r="B4" s="2"/>
      <c r="C4" s="467"/>
      <c r="D4" s="10"/>
      <c r="E4" s="10"/>
      <c r="F4" s="9" t="s">
        <v>731</v>
      </c>
      <c r="G4" s="467"/>
      <c r="H4" s="10"/>
      <c r="I4" s="10"/>
      <c r="J4" s="9" t="s">
        <v>731</v>
      </c>
      <c r="K4" s="467"/>
      <c r="L4" s="10"/>
      <c r="M4" s="10"/>
      <c r="N4" s="9" t="s">
        <v>731</v>
      </c>
      <c r="O4" s="467"/>
      <c r="P4" s="10"/>
      <c r="Q4" s="10"/>
      <c r="R4" s="9" t="s">
        <v>731</v>
      </c>
      <c r="S4" s="467"/>
      <c r="T4" s="10"/>
      <c r="U4" s="10"/>
      <c r="V4" s="9" t="s">
        <v>731</v>
      </c>
      <c r="W4" s="467"/>
      <c r="X4" s="10"/>
      <c r="Y4" s="10"/>
      <c r="Z4" s="9" t="s">
        <v>731</v>
      </c>
      <c r="AA4" s="467"/>
      <c r="AB4" s="10"/>
      <c r="AC4" s="10"/>
      <c r="AD4" s="9" t="s">
        <v>731</v>
      </c>
    </row>
    <row r="5" spans="1:30" ht="15.75" x14ac:dyDescent="0.25">
      <c r="A5" s="273"/>
      <c r="B5" s="273"/>
      <c r="C5" s="9"/>
      <c r="D5" s="9"/>
      <c r="E5" s="9"/>
      <c r="F5" s="9" t="s">
        <v>732</v>
      </c>
      <c r="G5" s="9"/>
      <c r="H5" s="9"/>
      <c r="I5" s="9"/>
      <c r="J5" s="9" t="s">
        <v>732</v>
      </c>
      <c r="K5" s="9"/>
      <c r="L5" s="9"/>
      <c r="M5" s="9"/>
      <c r="N5" s="9" t="s">
        <v>732</v>
      </c>
      <c r="O5" s="9"/>
      <c r="P5" s="9"/>
      <c r="Q5" s="9"/>
      <c r="R5" s="9" t="s">
        <v>732</v>
      </c>
      <c r="S5" s="9"/>
      <c r="T5" s="9"/>
      <c r="U5" s="9"/>
      <c r="V5" s="9" t="s">
        <v>732</v>
      </c>
      <c r="W5" s="9"/>
      <c r="X5" s="9"/>
      <c r="Y5" s="9"/>
      <c r="Z5" s="9" t="s">
        <v>732</v>
      </c>
      <c r="AA5" s="9"/>
      <c r="AB5" s="9"/>
      <c r="AC5" s="9"/>
      <c r="AD5" s="9" t="s">
        <v>732</v>
      </c>
    </row>
    <row r="6" spans="1:30" ht="16.5" thickBot="1" x14ac:dyDescent="0.3">
      <c r="A6" s="6"/>
      <c r="B6" s="6"/>
      <c r="C6" s="460" t="s">
        <v>724</v>
      </c>
      <c r="D6" s="460"/>
      <c r="E6" s="9"/>
      <c r="F6" s="9" t="s">
        <v>733</v>
      </c>
      <c r="G6" s="460" t="s">
        <v>724</v>
      </c>
      <c r="H6" s="460"/>
      <c r="I6" s="9"/>
      <c r="J6" s="9" t="s">
        <v>733</v>
      </c>
      <c r="K6" s="460" t="s">
        <v>724</v>
      </c>
      <c r="L6" s="460"/>
      <c r="M6" s="9"/>
      <c r="N6" s="9" t="s">
        <v>733</v>
      </c>
      <c r="O6" s="460" t="s">
        <v>724</v>
      </c>
      <c r="P6" s="460"/>
      <c r="Q6" s="9"/>
      <c r="R6" s="9" t="s">
        <v>733</v>
      </c>
      <c r="S6" s="460" t="s">
        <v>724</v>
      </c>
      <c r="T6" s="460"/>
      <c r="U6" s="9"/>
      <c r="V6" s="9" t="s">
        <v>733</v>
      </c>
      <c r="W6" s="460" t="s">
        <v>724</v>
      </c>
      <c r="X6" s="460"/>
      <c r="Y6" s="9"/>
      <c r="Z6" s="9" t="s">
        <v>733</v>
      </c>
      <c r="AA6" s="460" t="s">
        <v>724</v>
      </c>
      <c r="AB6" s="460"/>
      <c r="AC6" s="9"/>
      <c r="AD6" s="9" t="s">
        <v>733</v>
      </c>
    </row>
    <row r="7" spans="1:30" ht="15.75" x14ac:dyDescent="0.25">
      <c r="A7" s="9" t="s">
        <v>743</v>
      </c>
      <c r="B7" s="9"/>
      <c r="C7" s="9"/>
      <c r="D7" s="9"/>
      <c r="E7" s="9" t="s">
        <v>729</v>
      </c>
      <c r="F7" s="9" t="s">
        <v>734</v>
      </c>
      <c r="G7" s="9"/>
      <c r="H7" s="9"/>
      <c r="I7" s="9" t="s">
        <v>729</v>
      </c>
      <c r="J7" s="9" t="s">
        <v>734</v>
      </c>
      <c r="K7" s="9"/>
      <c r="L7" s="9"/>
      <c r="M7" s="9" t="s">
        <v>729</v>
      </c>
      <c r="N7" s="9" t="s">
        <v>734</v>
      </c>
      <c r="O7" s="9"/>
      <c r="P7" s="9"/>
      <c r="Q7" s="9" t="s">
        <v>729</v>
      </c>
      <c r="R7" s="9" t="s">
        <v>734</v>
      </c>
      <c r="S7" s="9"/>
      <c r="T7" s="9"/>
      <c r="U7" s="9" t="s">
        <v>729</v>
      </c>
      <c r="V7" s="9" t="s">
        <v>734</v>
      </c>
      <c r="W7" s="9"/>
      <c r="X7" s="9"/>
      <c r="Y7" s="9" t="s">
        <v>729</v>
      </c>
      <c r="Z7" s="9" t="s">
        <v>734</v>
      </c>
      <c r="AA7" s="9"/>
      <c r="AB7" s="9"/>
      <c r="AC7" s="9" t="s">
        <v>729</v>
      </c>
      <c r="AD7" s="9" t="s">
        <v>734</v>
      </c>
    </row>
    <row r="8" spans="1:30" ht="16.5" thickBot="1" x14ac:dyDescent="0.3">
      <c r="A8" s="454" t="s">
        <v>744</v>
      </c>
      <c r="B8" s="454" t="s">
        <v>745</v>
      </c>
      <c r="C8" s="454" t="s">
        <v>725</v>
      </c>
      <c r="D8" s="454" t="s">
        <v>726</v>
      </c>
      <c r="E8" s="454" t="s">
        <v>730</v>
      </c>
      <c r="F8" s="454" t="s">
        <v>735</v>
      </c>
      <c r="G8" s="454" t="s">
        <v>725</v>
      </c>
      <c r="H8" s="454" t="s">
        <v>726</v>
      </c>
      <c r="I8" s="454" t="s">
        <v>730</v>
      </c>
      <c r="J8" s="454" t="s">
        <v>735</v>
      </c>
      <c r="K8" s="454" t="s">
        <v>725</v>
      </c>
      <c r="L8" s="454" t="s">
        <v>726</v>
      </c>
      <c r="M8" s="454" t="s">
        <v>730</v>
      </c>
      <c r="N8" s="454" t="s">
        <v>735</v>
      </c>
      <c r="O8" s="454" t="s">
        <v>725</v>
      </c>
      <c r="P8" s="454" t="s">
        <v>726</v>
      </c>
      <c r="Q8" s="454" t="s">
        <v>730</v>
      </c>
      <c r="R8" s="454" t="s">
        <v>735</v>
      </c>
      <c r="S8" s="454" t="s">
        <v>725</v>
      </c>
      <c r="T8" s="454" t="s">
        <v>726</v>
      </c>
      <c r="U8" s="454" t="s">
        <v>730</v>
      </c>
      <c r="V8" s="454" t="s">
        <v>735</v>
      </c>
      <c r="W8" s="454" t="s">
        <v>725</v>
      </c>
      <c r="X8" s="454" t="s">
        <v>726</v>
      </c>
      <c r="Y8" s="454" t="s">
        <v>730</v>
      </c>
      <c r="Z8" s="454" t="s">
        <v>735</v>
      </c>
      <c r="AA8" s="454" t="s">
        <v>725</v>
      </c>
      <c r="AB8" s="454" t="s">
        <v>726</v>
      </c>
      <c r="AC8" s="454" t="s">
        <v>730</v>
      </c>
      <c r="AD8" s="454" t="s">
        <v>735</v>
      </c>
    </row>
    <row r="9" spans="1:30" ht="21.95" customHeight="1" x14ac:dyDescent="0.25">
      <c r="A9" s="288"/>
      <c r="B9" s="8" t="s">
        <v>154</v>
      </c>
      <c r="C9" s="474"/>
      <c r="D9" s="474"/>
      <c r="E9" s="277"/>
      <c r="F9" s="277"/>
      <c r="G9" s="277"/>
      <c r="H9" s="277"/>
      <c r="I9" s="277"/>
      <c r="J9" s="277"/>
      <c r="K9" s="277"/>
      <c r="L9" s="277"/>
      <c r="M9" s="277"/>
      <c r="N9" s="277"/>
      <c r="O9" s="277"/>
      <c r="P9" s="277"/>
      <c r="Q9" s="277"/>
      <c r="R9" s="277"/>
      <c r="S9" s="277"/>
      <c r="T9" s="277"/>
      <c r="U9" s="277"/>
      <c r="V9" s="277"/>
      <c r="W9" s="277"/>
      <c r="X9" s="277"/>
      <c r="Y9" s="277"/>
      <c r="Z9" s="277"/>
      <c r="AA9" s="277"/>
      <c r="AB9" s="277"/>
      <c r="AC9" s="277"/>
      <c r="AD9" s="277"/>
    </row>
    <row r="10" spans="1:30" ht="21.95" customHeight="1" x14ac:dyDescent="0.25">
      <c r="A10" s="288"/>
      <c r="B10" s="8" t="s">
        <v>85</v>
      </c>
      <c r="C10" s="474"/>
      <c r="D10" s="474"/>
      <c r="E10" s="277"/>
      <c r="F10" s="277"/>
      <c r="G10" s="277"/>
      <c r="H10" s="277"/>
      <c r="I10" s="277"/>
      <c r="J10" s="277"/>
      <c r="K10" s="277"/>
      <c r="L10" s="277"/>
      <c r="M10" s="277"/>
      <c r="N10" s="277"/>
      <c r="O10" s="277"/>
      <c r="P10" s="277"/>
      <c r="Q10" s="277"/>
      <c r="R10" s="277"/>
      <c r="S10" s="277"/>
      <c r="T10" s="277"/>
      <c r="U10" s="277"/>
      <c r="V10" s="277"/>
      <c r="W10" s="277"/>
      <c r="X10" s="277"/>
      <c r="Y10" s="277"/>
      <c r="Z10" s="277"/>
      <c r="AA10" s="277"/>
      <c r="AB10" s="277"/>
      <c r="AC10" s="277"/>
      <c r="AD10" s="277"/>
    </row>
    <row r="11" spans="1:30" ht="21.95" customHeight="1" x14ac:dyDescent="0.2">
      <c r="A11" s="289" t="s">
        <v>133</v>
      </c>
      <c r="B11" s="6" t="s">
        <v>86</v>
      </c>
      <c r="C11" s="234"/>
      <c r="D11" s="234"/>
      <c r="E11" s="234"/>
      <c r="F11" s="237">
        <f>-D11+E11</f>
        <v>0</v>
      </c>
      <c r="G11" s="234"/>
      <c r="H11" s="234"/>
      <c r="I11" s="234"/>
      <c r="J11" s="237">
        <f>-H11+I11</f>
        <v>0</v>
      </c>
      <c r="K11" s="234"/>
      <c r="L11" s="234"/>
      <c r="M11" s="234"/>
      <c r="N11" s="237">
        <f>-L11+M11</f>
        <v>0</v>
      </c>
      <c r="O11" s="234"/>
      <c r="P11" s="234"/>
      <c r="Q11" s="234"/>
      <c r="R11" s="237">
        <f>-P11+Q11</f>
        <v>0</v>
      </c>
      <c r="S11" s="234"/>
      <c r="T11" s="234"/>
      <c r="U11" s="234"/>
      <c r="V11" s="237">
        <f>-T11+U11</f>
        <v>0</v>
      </c>
      <c r="W11" s="234"/>
      <c r="X11" s="234"/>
      <c r="Y11" s="234"/>
      <c r="Z11" s="237">
        <f>-X11+Y11</f>
        <v>0</v>
      </c>
      <c r="AA11" s="234"/>
      <c r="AB11" s="234"/>
      <c r="AC11" s="234"/>
      <c r="AD11" s="237">
        <f>-AB11+AC11</f>
        <v>0</v>
      </c>
    </row>
    <row r="12" spans="1:30" ht="21.95" customHeight="1" x14ac:dyDescent="0.2">
      <c r="A12" s="289">
        <v>314140</v>
      </c>
      <c r="B12" s="6" t="s">
        <v>87</v>
      </c>
      <c r="D12" s="234"/>
      <c r="E12" s="234"/>
      <c r="F12" s="237">
        <f>-D12+E12</f>
        <v>0</v>
      </c>
      <c r="G12" s="234"/>
      <c r="H12" s="234"/>
      <c r="I12" s="234"/>
      <c r="J12" s="237">
        <f>-H12+I12</f>
        <v>0</v>
      </c>
      <c r="K12" s="234"/>
      <c r="L12" s="234"/>
      <c r="M12" s="234"/>
      <c r="N12" s="237">
        <f>-L12+M12</f>
        <v>0</v>
      </c>
      <c r="O12" s="234"/>
      <c r="P12" s="234"/>
      <c r="Q12" s="234"/>
      <c r="R12" s="237">
        <f>-P12+Q12</f>
        <v>0</v>
      </c>
      <c r="S12" s="234"/>
      <c r="T12" s="234"/>
      <c r="U12" s="234"/>
      <c r="V12" s="237">
        <f>-T12+U12</f>
        <v>0</v>
      </c>
      <c r="W12" s="234"/>
      <c r="X12" s="234"/>
      <c r="Y12" s="234"/>
      <c r="Z12" s="237">
        <f>-X12+Y12</f>
        <v>0</v>
      </c>
      <c r="AA12" s="234"/>
      <c r="AB12" s="234"/>
      <c r="AC12" s="234"/>
      <c r="AD12" s="237">
        <f>-AB12+AC12</f>
        <v>0</v>
      </c>
    </row>
    <row r="13" spans="1:30" ht="21.95" customHeight="1" x14ac:dyDescent="0.25">
      <c r="A13" s="289"/>
      <c r="B13" s="8" t="s">
        <v>155</v>
      </c>
      <c r="C13" s="237"/>
      <c r="D13" s="237"/>
      <c r="E13" s="237"/>
      <c r="F13" s="237"/>
      <c r="G13" s="237"/>
      <c r="H13" s="237"/>
      <c r="I13" s="237"/>
      <c r="J13" s="237"/>
      <c r="K13" s="237"/>
      <c r="L13" s="237"/>
      <c r="M13" s="237"/>
      <c r="N13" s="237"/>
      <c r="O13" s="237"/>
      <c r="P13" s="237"/>
      <c r="Q13" s="237"/>
      <c r="R13" s="237"/>
      <c r="S13" s="237"/>
      <c r="T13" s="237"/>
      <c r="U13" s="237"/>
      <c r="V13" s="237"/>
      <c r="W13" s="237"/>
      <c r="X13" s="237"/>
      <c r="Y13" s="237"/>
      <c r="Z13" s="237"/>
      <c r="AA13" s="237"/>
      <c r="AB13" s="237"/>
      <c r="AC13" s="237"/>
      <c r="AD13" s="237"/>
    </row>
    <row r="14" spans="1:30" ht="21.95" customHeight="1" x14ac:dyDescent="0.2">
      <c r="A14" s="289">
        <v>322010</v>
      </c>
      <c r="B14" s="6" t="s">
        <v>324</v>
      </c>
      <c r="C14" s="234"/>
      <c r="D14" s="234"/>
      <c r="E14" s="234"/>
      <c r="F14" s="237">
        <f>-D14+E14</f>
        <v>0</v>
      </c>
      <c r="G14" s="234"/>
      <c r="H14" s="234"/>
      <c r="I14" s="234"/>
      <c r="J14" s="237">
        <f>-H14+I14</f>
        <v>0</v>
      </c>
      <c r="K14" s="234"/>
      <c r="L14" s="234"/>
      <c r="M14" s="234"/>
      <c r="N14" s="237">
        <f>-L14+M14</f>
        <v>0</v>
      </c>
      <c r="O14" s="234"/>
      <c r="P14" s="234"/>
      <c r="Q14" s="234"/>
      <c r="R14" s="237">
        <f>-P14+Q14</f>
        <v>0</v>
      </c>
      <c r="S14" s="234"/>
      <c r="T14" s="234"/>
      <c r="U14" s="234"/>
      <c r="V14" s="237">
        <f>-T14+U14</f>
        <v>0</v>
      </c>
      <c r="W14" s="234"/>
      <c r="X14" s="234"/>
      <c r="Y14" s="234"/>
      <c r="Z14" s="237">
        <f>-X14+Y14</f>
        <v>0</v>
      </c>
      <c r="AA14" s="234"/>
      <c r="AB14" s="234"/>
      <c r="AC14" s="234"/>
      <c r="AD14" s="237">
        <f>-AB14+AC14</f>
        <v>0</v>
      </c>
    </row>
    <row r="15" spans="1:30" ht="21.95" customHeight="1" x14ac:dyDescent="0.2">
      <c r="A15" s="289">
        <v>322020</v>
      </c>
      <c r="B15" s="6" t="s">
        <v>89</v>
      </c>
      <c r="C15" s="234"/>
      <c r="D15" s="234"/>
      <c r="E15" s="234"/>
      <c r="F15" s="237">
        <f>-D15+E15</f>
        <v>0</v>
      </c>
      <c r="G15" s="234"/>
      <c r="H15" s="234"/>
      <c r="I15" s="234"/>
      <c r="J15" s="237">
        <f>-H15+I15</f>
        <v>0</v>
      </c>
      <c r="K15" s="234"/>
      <c r="L15" s="234"/>
      <c r="M15" s="234"/>
      <c r="N15" s="237">
        <f>-L15+M15</f>
        <v>0</v>
      </c>
      <c r="O15" s="234"/>
      <c r="P15" s="234"/>
      <c r="Q15" s="234"/>
      <c r="R15" s="237">
        <f>-P15+Q15</f>
        <v>0</v>
      </c>
      <c r="S15" s="234"/>
      <c r="T15" s="234"/>
      <c r="U15" s="234"/>
      <c r="V15" s="237">
        <f>-T15+U15</f>
        <v>0</v>
      </c>
      <c r="W15" s="234"/>
      <c r="X15" s="234"/>
      <c r="Y15" s="234"/>
      <c r="Z15" s="237">
        <f>-X15+Y15</f>
        <v>0</v>
      </c>
      <c r="AA15" s="234"/>
      <c r="AB15" s="234"/>
      <c r="AC15" s="234"/>
      <c r="AD15" s="237">
        <f>-AB15+AC15</f>
        <v>0</v>
      </c>
    </row>
    <row r="16" spans="1:30" ht="21.95" customHeight="1" x14ac:dyDescent="0.2">
      <c r="A16" s="289">
        <v>323010</v>
      </c>
      <c r="B16" s="6" t="s">
        <v>326</v>
      </c>
      <c r="C16" s="234"/>
      <c r="D16" s="234"/>
      <c r="E16" s="234"/>
      <c r="F16" s="237">
        <f>-D16+E16</f>
        <v>0</v>
      </c>
      <c r="G16" s="234"/>
      <c r="H16" s="234"/>
      <c r="I16" s="234"/>
      <c r="J16" s="237">
        <f>-H16+I16</f>
        <v>0</v>
      </c>
      <c r="K16" s="234"/>
      <c r="L16" s="234"/>
      <c r="M16" s="234"/>
      <c r="N16" s="237">
        <f>-L16+M16</f>
        <v>0</v>
      </c>
      <c r="O16" s="234"/>
      <c r="P16" s="234"/>
      <c r="Q16" s="234"/>
      <c r="R16" s="237">
        <f>-P16+Q16</f>
        <v>0</v>
      </c>
      <c r="S16" s="234"/>
      <c r="T16" s="234"/>
      <c r="U16" s="234"/>
      <c r="V16" s="237">
        <f>-T16+U16</f>
        <v>0</v>
      </c>
      <c r="W16" s="234"/>
      <c r="X16" s="234"/>
      <c r="Y16" s="234"/>
      <c r="Z16" s="237">
        <f>-X16+Y16</f>
        <v>0</v>
      </c>
      <c r="AA16" s="234"/>
      <c r="AB16" s="234"/>
      <c r="AC16" s="234"/>
      <c r="AD16" s="237">
        <f>-AB16+AC16</f>
        <v>0</v>
      </c>
    </row>
    <row r="17" spans="1:30" ht="21.95" customHeight="1" x14ac:dyDescent="0.2">
      <c r="A17" s="289">
        <v>323030</v>
      </c>
      <c r="B17" s="6" t="s">
        <v>325</v>
      </c>
      <c r="C17" s="234"/>
      <c r="D17" s="234"/>
      <c r="E17" s="234"/>
      <c r="F17" s="237">
        <f>-D17+E17</f>
        <v>0</v>
      </c>
      <c r="G17" s="234"/>
      <c r="H17" s="234"/>
      <c r="I17" s="234"/>
      <c r="J17" s="237">
        <f>-H17+I17</f>
        <v>0</v>
      </c>
      <c r="K17" s="234"/>
      <c r="L17" s="234"/>
      <c r="M17" s="234"/>
      <c r="N17" s="237">
        <f>-L17+M17</f>
        <v>0</v>
      </c>
      <c r="O17" s="234"/>
      <c r="P17" s="234"/>
      <c r="Q17" s="234"/>
      <c r="R17" s="237">
        <f>-P17+Q17</f>
        <v>0</v>
      </c>
      <c r="S17" s="234"/>
      <c r="T17" s="234"/>
      <c r="U17" s="234"/>
      <c r="V17" s="237">
        <f>-T17+U17</f>
        <v>0</v>
      </c>
      <c r="W17" s="234"/>
      <c r="X17" s="234"/>
      <c r="Y17" s="234"/>
      <c r="Z17" s="237">
        <f>-X17+Y17</f>
        <v>0</v>
      </c>
      <c r="AA17" s="234"/>
      <c r="AB17" s="234"/>
      <c r="AC17" s="234"/>
      <c r="AD17" s="237">
        <f>-AB17+AC17</f>
        <v>0</v>
      </c>
    </row>
    <row r="18" spans="1:30" ht="21.95" customHeight="1" x14ac:dyDescent="0.2">
      <c r="A18" s="289">
        <v>323050</v>
      </c>
      <c r="B18" s="6" t="s">
        <v>327</v>
      </c>
      <c r="C18" s="234"/>
      <c r="D18" s="234"/>
      <c r="E18" s="234"/>
      <c r="F18" s="237">
        <f>-D18+E18</f>
        <v>0</v>
      </c>
      <c r="G18" s="234"/>
      <c r="H18" s="234"/>
      <c r="I18" s="234"/>
      <c r="J18" s="237">
        <f>-H18+I18</f>
        <v>0</v>
      </c>
      <c r="K18" s="234"/>
      <c r="L18" s="234"/>
      <c r="M18" s="234"/>
      <c r="N18" s="237">
        <f>-L18+M18</f>
        <v>0</v>
      </c>
      <c r="O18" s="234"/>
      <c r="P18" s="234"/>
      <c r="Q18" s="234"/>
      <c r="R18" s="237">
        <f>-P18+Q18</f>
        <v>0</v>
      </c>
      <c r="S18" s="234"/>
      <c r="T18" s="234"/>
      <c r="U18" s="234"/>
      <c r="V18" s="237">
        <f>-T18+U18</f>
        <v>0</v>
      </c>
      <c r="W18" s="234"/>
      <c r="X18" s="234"/>
      <c r="Y18" s="234"/>
      <c r="Z18" s="237">
        <f>-X18+Y18</f>
        <v>0</v>
      </c>
      <c r="AA18" s="234"/>
      <c r="AB18" s="234"/>
      <c r="AC18" s="234"/>
      <c r="AD18" s="237">
        <f>-AB18+AC18</f>
        <v>0</v>
      </c>
    </row>
    <row r="19" spans="1:30" customFormat="1" ht="30" customHeight="1" x14ac:dyDescent="0.25">
      <c r="A19" s="289"/>
      <c r="B19" s="291" t="s">
        <v>332</v>
      </c>
      <c r="C19" s="237"/>
      <c r="D19" s="237"/>
      <c r="E19" s="237"/>
      <c r="F19" s="237"/>
      <c r="G19" s="237"/>
      <c r="H19" s="237"/>
      <c r="I19" s="237"/>
      <c r="J19" s="237"/>
      <c r="K19" s="237"/>
      <c r="L19" s="237"/>
      <c r="M19" s="237"/>
      <c r="N19" s="237"/>
      <c r="O19" s="237"/>
      <c r="P19" s="237"/>
      <c r="Q19" s="237"/>
      <c r="R19" s="237"/>
      <c r="S19" s="237"/>
      <c r="T19" s="237"/>
      <c r="U19" s="237"/>
      <c r="V19" s="237"/>
      <c r="W19" s="237"/>
      <c r="X19" s="237"/>
      <c r="Y19" s="237"/>
      <c r="Z19" s="237"/>
      <c r="AA19" s="237"/>
      <c r="AB19" s="237"/>
      <c r="AC19" s="237"/>
      <c r="AD19" s="237"/>
    </row>
    <row r="20" spans="1:30" ht="21.95" customHeight="1" x14ac:dyDescent="0.2">
      <c r="A20" s="289">
        <v>331000</v>
      </c>
      <c r="B20" s="6" t="s">
        <v>328</v>
      </c>
      <c r="C20" s="234"/>
      <c r="D20" s="234"/>
      <c r="E20" s="234"/>
      <c r="F20" s="237">
        <f t="shared" ref="F20:F25" si="0">-D20+E20</f>
        <v>0</v>
      </c>
      <c r="G20" s="234"/>
      <c r="H20" s="234"/>
      <c r="I20" s="234"/>
      <c r="J20" s="237">
        <f t="shared" ref="J20:J25" si="1">-H20+I20</f>
        <v>0</v>
      </c>
      <c r="K20" s="234"/>
      <c r="L20" s="234"/>
      <c r="M20" s="234"/>
      <c r="N20" s="237">
        <f t="shared" ref="N20:N25" si="2">-L20+M20</f>
        <v>0</v>
      </c>
      <c r="O20" s="234"/>
      <c r="P20" s="234"/>
      <c r="Q20" s="234"/>
      <c r="R20" s="237">
        <f t="shared" ref="R20:R25" si="3">-P20+Q20</f>
        <v>0</v>
      </c>
      <c r="S20" s="234"/>
      <c r="T20" s="234"/>
      <c r="U20" s="234"/>
      <c r="V20" s="237">
        <f t="shared" ref="V20:V25" si="4">-T20+U20</f>
        <v>0</v>
      </c>
      <c r="W20" s="234"/>
      <c r="X20" s="234"/>
      <c r="Y20" s="234"/>
      <c r="Z20" s="237">
        <f t="shared" ref="Z20:Z25" si="5">-X20+Y20</f>
        <v>0</v>
      </c>
      <c r="AA20" s="234"/>
      <c r="AB20" s="234"/>
      <c r="AC20" s="234"/>
      <c r="AD20" s="237">
        <f t="shared" ref="AD20:AD25" si="6">-AB20+AC20</f>
        <v>0</v>
      </c>
    </row>
    <row r="21" spans="1:30" ht="21.95" customHeight="1" x14ac:dyDescent="0.2">
      <c r="A21" s="289" t="s">
        <v>1416</v>
      </c>
      <c r="B21" s="6" t="s">
        <v>329</v>
      </c>
      <c r="C21" s="234"/>
      <c r="D21" s="234"/>
      <c r="E21" s="234"/>
      <c r="F21" s="237">
        <f t="shared" si="0"/>
        <v>0</v>
      </c>
      <c r="G21" s="234"/>
      <c r="H21" s="234"/>
      <c r="I21" s="234"/>
      <c r="J21" s="237">
        <f t="shared" si="1"/>
        <v>0</v>
      </c>
      <c r="K21" s="234"/>
      <c r="L21" s="234"/>
      <c r="M21" s="234"/>
      <c r="N21" s="237">
        <f t="shared" si="2"/>
        <v>0</v>
      </c>
      <c r="O21" s="234"/>
      <c r="P21" s="234"/>
      <c r="Q21" s="234"/>
      <c r="R21" s="237">
        <f t="shared" si="3"/>
        <v>0</v>
      </c>
      <c r="S21" s="234"/>
      <c r="T21" s="234"/>
      <c r="U21" s="234"/>
      <c r="V21" s="237">
        <f t="shared" si="4"/>
        <v>0</v>
      </c>
      <c r="W21" s="234"/>
      <c r="X21" s="234"/>
      <c r="Y21" s="234"/>
      <c r="Z21" s="237">
        <f t="shared" si="5"/>
        <v>0</v>
      </c>
      <c r="AA21" s="234"/>
      <c r="AB21" s="234"/>
      <c r="AC21" s="234"/>
      <c r="AD21" s="237">
        <f t="shared" si="6"/>
        <v>0</v>
      </c>
    </row>
    <row r="22" spans="1:30" ht="21.95" customHeight="1" x14ac:dyDescent="0.2">
      <c r="A22" s="289">
        <v>334000</v>
      </c>
      <c r="B22" s="6" t="s">
        <v>330</v>
      </c>
      <c r="C22" s="234"/>
      <c r="D22" s="234"/>
      <c r="E22" s="234"/>
      <c r="F22" s="237">
        <f t="shared" si="0"/>
        <v>0</v>
      </c>
      <c r="G22" s="234"/>
      <c r="H22" s="234"/>
      <c r="I22" s="234"/>
      <c r="J22" s="237">
        <f t="shared" si="1"/>
        <v>0</v>
      </c>
      <c r="K22" s="234"/>
      <c r="L22" s="234"/>
      <c r="M22" s="234"/>
      <c r="N22" s="237">
        <f t="shared" si="2"/>
        <v>0</v>
      </c>
      <c r="O22" s="234"/>
      <c r="P22" s="234"/>
      <c r="Q22" s="234"/>
      <c r="R22" s="237">
        <f t="shared" si="3"/>
        <v>0</v>
      </c>
      <c r="S22" s="234"/>
      <c r="T22" s="234"/>
      <c r="U22" s="234"/>
      <c r="V22" s="237">
        <f t="shared" si="4"/>
        <v>0</v>
      </c>
      <c r="W22" s="234"/>
      <c r="X22" s="234"/>
      <c r="Y22" s="234"/>
      <c r="Z22" s="237">
        <f t="shared" si="5"/>
        <v>0</v>
      </c>
      <c r="AA22" s="234"/>
      <c r="AB22" s="234"/>
      <c r="AC22" s="234"/>
      <c r="AD22" s="237">
        <f t="shared" si="6"/>
        <v>0</v>
      </c>
    </row>
    <row r="23" spans="1:30" ht="21.95" customHeight="1" x14ac:dyDescent="0.2">
      <c r="A23" s="289" t="s">
        <v>1417</v>
      </c>
      <c r="B23" s="6" t="s">
        <v>331</v>
      </c>
      <c r="C23" s="234"/>
      <c r="D23" s="234"/>
      <c r="E23" s="234"/>
      <c r="F23" s="237">
        <f t="shared" si="0"/>
        <v>0</v>
      </c>
      <c r="G23" s="234"/>
      <c r="H23" s="234"/>
      <c r="I23" s="234"/>
      <c r="J23" s="237">
        <f t="shared" si="1"/>
        <v>0</v>
      </c>
      <c r="K23" s="234"/>
      <c r="L23" s="234"/>
      <c r="M23" s="234"/>
      <c r="N23" s="237">
        <f t="shared" si="2"/>
        <v>0</v>
      </c>
      <c r="O23" s="234"/>
      <c r="P23" s="234"/>
      <c r="Q23" s="234"/>
      <c r="R23" s="237">
        <f t="shared" si="3"/>
        <v>0</v>
      </c>
      <c r="S23" s="234"/>
      <c r="T23" s="234"/>
      <c r="U23" s="234"/>
      <c r="V23" s="237">
        <f t="shared" si="4"/>
        <v>0</v>
      </c>
      <c r="W23" s="234"/>
      <c r="X23" s="234"/>
      <c r="Y23" s="234"/>
      <c r="Z23" s="237">
        <f t="shared" si="5"/>
        <v>0</v>
      </c>
      <c r="AA23" s="234"/>
      <c r="AB23" s="234"/>
      <c r="AC23" s="234"/>
      <c r="AD23" s="237">
        <f t="shared" si="6"/>
        <v>0</v>
      </c>
    </row>
    <row r="24" spans="1:30" ht="21.95" customHeight="1" x14ac:dyDescent="0.2">
      <c r="A24" s="289">
        <v>337000</v>
      </c>
      <c r="B24" s="6" t="s">
        <v>854</v>
      </c>
      <c r="C24" s="234"/>
      <c r="D24" s="234"/>
      <c r="E24" s="234"/>
      <c r="F24" s="237">
        <f t="shared" si="0"/>
        <v>0</v>
      </c>
      <c r="G24" s="234"/>
      <c r="H24" s="234"/>
      <c r="I24" s="234"/>
      <c r="J24" s="237">
        <f t="shared" si="1"/>
        <v>0</v>
      </c>
      <c r="K24" s="234"/>
      <c r="L24" s="234"/>
      <c r="M24" s="234"/>
      <c r="N24" s="237">
        <f t="shared" si="2"/>
        <v>0</v>
      </c>
      <c r="O24" s="234"/>
      <c r="P24" s="234"/>
      <c r="Q24" s="234"/>
      <c r="R24" s="237">
        <f t="shared" si="3"/>
        <v>0</v>
      </c>
      <c r="S24" s="234"/>
      <c r="T24" s="234"/>
      <c r="U24" s="234"/>
      <c r="V24" s="237">
        <f t="shared" si="4"/>
        <v>0</v>
      </c>
      <c r="W24" s="234"/>
      <c r="X24" s="234"/>
      <c r="Y24" s="234"/>
      <c r="Z24" s="237">
        <f t="shared" si="5"/>
        <v>0</v>
      </c>
      <c r="AA24" s="234"/>
      <c r="AB24" s="234"/>
      <c r="AC24" s="234"/>
      <c r="AD24" s="237">
        <f t="shared" si="6"/>
        <v>0</v>
      </c>
    </row>
    <row r="25" spans="1:30" ht="21.95" customHeight="1" x14ac:dyDescent="0.2">
      <c r="A25" s="289">
        <v>338000</v>
      </c>
      <c r="B25" s="6" t="s">
        <v>856</v>
      </c>
      <c r="C25" s="234"/>
      <c r="D25" s="234"/>
      <c r="E25" s="234"/>
      <c r="F25" s="237">
        <f t="shared" si="0"/>
        <v>0</v>
      </c>
      <c r="G25" s="234"/>
      <c r="H25" s="234"/>
      <c r="I25" s="234"/>
      <c r="J25" s="237">
        <f t="shared" si="1"/>
        <v>0</v>
      </c>
      <c r="K25" s="234"/>
      <c r="L25" s="234"/>
      <c r="M25" s="234"/>
      <c r="N25" s="237">
        <f t="shared" si="2"/>
        <v>0</v>
      </c>
      <c r="O25" s="234"/>
      <c r="P25" s="234"/>
      <c r="Q25" s="234"/>
      <c r="R25" s="237">
        <f t="shared" si="3"/>
        <v>0</v>
      </c>
      <c r="S25" s="234"/>
      <c r="T25" s="234"/>
      <c r="U25" s="234"/>
      <c r="V25" s="237">
        <f t="shared" si="4"/>
        <v>0</v>
      </c>
      <c r="W25" s="234"/>
      <c r="X25" s="234"/>
      <c r="Y25" s="234"/>
      <c r="Z25" s="237">
        <f t="shared" si="5"/>
        <v>0</v>
      </c>
      <c r="AA25" s="234"/>
      <c r="AB25" s="234"/>
      <c r="AC25" s="234"/>
      <c r="AD25" s="237">
        <f t="shared" si="6"/>
        <v>0</v>
      </c>
    </row>
    <row r="26" spans="1:30" customFormat="1" ht="21.95" customHeight="1" x14ac:dyDescent="0.25">
      <c r="A26" s="289"/>
      <c r="B26" s="8" t="s">
        <v>158</v>
      </c>
      <c r="C26" s="237"/>
      <c r="D26" s="237"/>
      <c r="E26" s="237"/>
      <c r="F26" s="237"/>
      <c r="G26" s="237"/>
      <c r="H26" s="237"/>
      <c r="I26" s="237"/>
      <c r="J26" s="237"/>
      <c r="K26" s="237"/>
      <c r="L26" s="237"/>
      <c r="M26" s="237"/>
      <c r="N26" s="237"/>
      <c r="O26" s="237"/>
      <c r="P26" s="237"/>
      <c r="Q26" s="237"/>
      <c r="R26" s="237"/>
      <c r="S26" s="237"/>
      <c r="T26" s="237"/>
      <c r="U26" s="237"/>
      <c r="V26" s="237"/>
      <c r="W26" s="237"/>
      <c r="X26" s="237"/>
      <c r="Y26" s="237"/>
      <c r="Z26" s="237"/>
      <c r="AA26" s="237"/>
      <c r="AB26" s="237"/>
      <c r="AC26" s="237"/>
      <c r="AD26" s="237"/>
    </row>
    <row r="27" spans="1:30" ht="21.95" customHeight="1" x14ac:dyDescent="0.2">
      <c r="A27" s="289">
        <v>341000</v>
      </c>
      <c r="B27" s="6" t="s">
        <v>333</v>
      </c>
      <c r="C27" s="234"/>
      <c r="D27" s="234"/>
      <c r="E27" s="234"/>
      <c r="F27" s="237">
        <f t="shared" ref="F27:F32" si="7">-D27+E27</f>
        <v>0</v>
      </c>
      <c r="G27" s="234"/>
      <c r="H27" s="234"/>
      <c r="I27" s="234"/>
      <c r="J27" s="237">
        <f t="shared" ref="J27:J32" si="8">-H27+I27</f>
        <v>0</v>
      </c>
      <c r="K27" s="234"/>
      <c r="L27" s="234"/>
      <c r="M27" s="234"/>
      <c r="N27" s="237">
        <f t="shared" ref="N27:N32" si="9">-L27+M27</f>
        <v>0</v>
      </c>
      <c r="O27" s="234"/>
      <c r="P27" s="234"/>
      <c r="Q27" s="234"/>
      <c r="R27" s="237">
        <f t="shared" ref="R27:R32" si="10">-P27+Q27</f>
        <v>0</v>
      </c>
      <c r="S27" s="234"/>
      <c r="T27" s="234"/>
      <c r="U27" s="234"/>
      <c r="V27" s="237">
        <f t="shared" ref="V27:V32" si="11">-T27+U27</f>
        <v>0</v>
      </c>
      <c r="W27" s="234"/>
      <c r="X27" s="234"/>
      <c r="Y27" s="234"/>
      <c r="Z27" s="237">
        <f t="shared" ref="Z27:Z32" si="12">-X27+Y27</f>
        <v>0</v>
      </c>
      <c r="AA27" s="234"/>
      <c r="AB27" s="234"/>
      <c r="AC27" s="234"/>
      <c r="AD27" s="237">
        <f t="shared" ref="AD27:AD32" si="13">-AB27+AC27</f>
        <v>0</v>
      </c>
    </row>
    <row r="28" spans="1:30" ht="21.95" customHeight="1" x14ac:dyDescent="0.2">
      <c r="A28" s="289">
        <v>342000</v>
      </c>
      <c r="B28" s="6" t="s">
        <v>165</v>
      </c>
      <c r="C28" s="234"/>
      <c r="D28" s="234"/>
      <c r="E28" s="234"/>
      <c r="F28" s="237">
        <f t="shared" si="7"/>
        <v>0</v>
      </c>
      <c r="G28" s="234"/>
      <c r="H28" s="234"/>
      <c r="I28" s="234"/>
      <c r="J28" s="237">
        <f t="shared" si="8"/>
        <v>0</v>
      </c>
      <c r="K28" s="234"/>
      <c r="L28" s="234"/>
      <c r="M28" s="234"/>
      <c r="N28" s="237">
        <f t="shared" si="9"/>
        <v>0</v>
      </c>
      <c r="O28" s="234"/>
      <c r="P28" s="234"/>
      <c r="Q28" s="234"/>
      <c r="R28" s="237">
        <f t="shared" si="10"/>
        <v>0</v>
      </c>
      <c r="S28" s="234"/>
      <c r="T28" s="234"/>
      <c r="U28" s="234"/>
      <c r="V28" s="237">
        <f t="shared" si="11"/>
        <v>0</v>
      </c>
      <c r="W28" s="234"/>
      <c r="X28" s="234"/>
      <c r="Y28" s="234"/>
      <c r="Z28" s="237">
        <f t="shared" si="12"/>
        <v>0</v>
      </c>
      <c r="AA28" s="234"/>
      <c r="AB28" s="234"/>
      <c r="AC28" s="234"/>
      <c r="AD28" s="237">
        <f t="shared" si="13"/>
        <v>0</v>
      </c>
    </row>
    <row r="29" spans="1:30" ht="21.95" customHeight="1" x14ac:dyDescent="0.2">
      <c r="A29" s="289">
        <v>343000</v>
      </c>
      <c r="B29" s="6" t="s">
        <v>166</v>
      </c>
      <c r="C29" s="234"/>
      <c r="D29" s="234"/>
      <c r="E29" s="234"/>
      <c r="F29" s="237">
        <f t="shared" si="7"/>
        <v>0</v>
      </c>
      <c r="G29" s="234"/>
      <c r="H29" s="234"/>
      <c r="I29" s="234"/>
      <c r="J29" s="237">
        <f t="shared" si="8"/>
        <v>0</v>
      </c>
      <c r="K29" s="234"/>
      <c r="L29" s="234"/>
      <c r="M29" s="234"/>
      <c r="N29" s="237">
        <f t="shared" si="9"/>
        <v>0</v>
      </c>
      <c r="O29" s="234"/>
      <c r="P29" s="234"/>
      <c r="Q29" s="234"/>
      <c r="R29" s="237">
        <f t="shared" si="10"/>
        <v>0</v>
      </c>
      <c r="S29" s="234"/>
      <c r="T29" s="234"/>
      <c r="U29" s="234"/>
      <c r="V29" s="237">
        <f t="shared" si="11"/>
        <v>0</v>
      </c>
      <c r="W29" s="234"/>
      <c r="X29" s="234"/>
      <c r="Y29" s="234"/>
      <c r="Z29" s="237">
        <f t="shared" si="12"/>
        <v>0</v>
      </c>
      <c r="AA29" s="234"/>
      <c r="AB29" s="234"/>
      <c r="AC29" s="234"/>
      <c r="AD29" s="237">
        <f t="shared" si="13"/>
        <v>0</v>
      </c>
    </row>
    <row r="30" spans="1:30" ht="21.95" customHeight="1" x14ac:dyDescent="0.2">
      <c r="A30" s="289">
        <v>344000</v>
      </c>
      <c r="B30" s="6" t="s">
        <v>134</v>
      </c>
      <c r="C30" s="234"/>
      <c r="D30" s="234"/>
      <c r="E30" s="234"/>
      <c r="F30" s="237">
        <f t="shared" si="7"/>
        <v>0</v>
      </c>
      <c r="G30" s="234"/>
      <c r="H30" s="234"/>
      <c r="I30" s="234"/>
      <c r="J30" s="237">
        <f t="shared" si="8"/>
        <v>0</v>
      </c>
      <c r="K30" s="234"/>
      <c r="L30" s="234"/>
      <c r="M30" s="234"/>
      <c r="N30" s="237">
        <f t="shared" si="9"/>
        <v>0</v>
      </c>
      <c r="O30" s="234"/>
      <c r="P30" s="234"/>
      <c r="Q30" s="234"/>
      <c r="R30" s="237">
        <f t="shared" si="10"/>
        <v>0</v>
      </c>
      <c r="S30" s="234"/>
      <c r="T30" s="234"/>
      <c r="U30" s="234"/>
      <c r="V30" s="237">
        <f t="shared" si="11"/>
        <v>0</v>
      </c>
      <c r="W30" s="234"/>
      <c r="X30" s="234"/>
      <c r="Y30" s="234"/>
      <c r="Z30" s="237">
        <f t="shared" si="12"/>
        <v>0</v>
      </c>
      <c r="AA30" s="234"/>
      <c r="AB30" s="234"/>
      <c r="AC30" s="234"/>
      <c r="AD30" s="237">
        <f t="shared" si="13"/>
        <v>0</v>
      </c>
    </row>
    <row r="31" spans="1:30" ht="21.95" customHeight="1" x14ac:dyDescent="0.2">
      <c r="A31" s="289">
        <v>345000</v>
      </c>
      <c r="B31" s="6" t="s">
        <v>135</v>
      </c>
      <c r="C31" s="234"/>
      <c r="D31" s="234"/>
      <c r="E31" s="234"/>
      <c r="F31" s="237">
        <f t="shared" si="7"/>
        <v>0</v>
      </c>
      <c r="G31" s="234"/>
      <c r="H31" s="234"/>
      <c r="I31" s="234"/>
      <c r="J31" s="237">
        <f t="shared" si="8"/>
        <v>0</v>
      </c>
      <c r="K31" s="234"/>
      <c r="L31" s="234"/>
      <c r="M31" s="234"/>
      <c r="N31" s="237">
        <f t="shared" si="9"/>
        <v>0</v>
      </c>
      <c r="O31" s="234"/>
      <c r="P31" s="234"/>
      <c r="Q31" s="234"/>
      <c r="R31" s="237">
        <f t="shared" si="10"/>
        <v>0</v>
      </c>
      <c r="S31" s="234"/>
      <c r="T31" s="234"/>
      <c r="U31" s="234"/>
      <c r="V31" s="237">
        <f t="shared" si="11"/>
        <v>0</v>
      </c>
      <c r="W31" s="234"/>
      <c r="X31" s="234"/>
      <c r="Y31" s="234"/>
      <c r="Z31" s="237">
        <f t="shared" si="12"/>
        <v>0</v>
      </c>
      <c r="AA31" s="234"/>
      <c r="AB31" s="234"/>
      <c r="AC31" s="234"/>
      <c r="AD31" s="237">
        <f t="shared" si="13"/>
        <v>0</v>
      </c>
    </row>
    <row r="32" spans="1:30" ht="21.95" customHeight="1" x14ac:dyDescent="0.2">
      <c r="A32" s="289">
        <v>346000</v>
      </c>
      <c r="B32" s="6" t="s">
        <v>169</v>
      </c>
      <c r="C32" s="234"/>
      <c r="D32" s="234"/>
      <c r="E32" s="234"/>
      <c r="F32" s="237">
        <f t="shared" si="7"/>
        <v>0</v>
      </c>
      <c r="G32" s="234"/>
      <c r="H32" s="234"/>
      <c r="I32" s="234"/>
      <c r="J32" s="237">
        <f t="shared" si="8"/>
        <v>0</v>
      </c>
      <c r="K32" s="234"/>
      <c r="L32" s="234"/>
      <c r="M32" s="234"/>
      <c r="N32" s="237">
        <f t="shared" si="9"/>
        <v>0</v>
      </c>
      <c r="O32" s="234"/>
      <c r="P32" s="234"/>
      <c r="Q32" s="234"/>
      <c r="R32" s="237">
        <f t="shared" si="10"/>
        <v>0</v>
      </c>
      <c r="S32" s="234"/>
      <c r="T32" s="234"/>
      <c r="U32" s="234"/>
      <c r="V32" s="237">
        <f t="shared" si="11"/>
        <v>0</v>
      </c>
      <c r="W32" s="234"/>
      <c r="X32" s="234"/>
      <c r="Y32" s="234"/>
      <c r="Z32" s="237">
        <f t="shared" si="12"/>
        <v>0</v>
      </c>
      <c r="AA32" s="234"/>
      <c r="AB32" s="234"/>
      <c r="AC32" s="234"/>
      <c r="AD32" s="237">
        <f t="shared" si="13"/>
        <v>0</v>
      </c>
    </row>
    <row r="33" spans="1:30" customFormat="1" ht="21.95" customHeight="1" x14ac:dyDescent="0.25">
      <c r="A33" s="289"/>
      <c r="B33" s="8" t="s">
        <v>159</v>
      </c>
      <c r="C33" s="237"/>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c r="AB33" s="237"/>
      <c r="AC33" s="237"/>
      <c r="AD33" s="237"/>
    </row>
    <row r="34" spans="1:30" ht="21.95" customHeight="1" x14ac:dyDescent="0.2">
      <c r="A34" s="289">
        <v>351010</v>
      </c>
      <c r="B34" s="6" t="s">
        <v>239</v>
      </c>
      <c r="C34" s="234"/>
      <c r="D34" s="234"/>
      <c r="E34" s="234"/>
      <c r="F34" s="237">
        <f>-D34+E34</f>
        <v>0</v>
      </c>
      <c r="G34" s="234"/>
      <c r="H34" s="234"/>
      <c r="I34" s="234"/>
      <c r="J34" s="237">
        <f>-H34+I34</f>
        <v>0</v>
      </c>
      <c r="K34" s="234"/>
      <c r="L34" s="234"/>
      <c r="M34" s="234"/>
      <c r="N34" s="237">
        <f>-L34+M34</f>
        <v>0</v>
      </c>
      <c r="O34" s="234"/>
      <c r="P34" s="234"/>
      <c r="Q34" s="234"/>
      <c r="R34" s="237">
        <f>-P34+Q34</f>
        <v>0</v>
      </c>
      <c r="S34" s="234"/>
      <c r="T34" s="234"/>
      <c r="U34" s="234"/>
      <c r="V34" s="237">
        <f>-T34+U34</f>
        <v>0</v>
      </c>
      <c r="W34" s="234"/>
      <c r="X34" s="234"/>
      <c r="Y34" s="234"/>
      <c r="Z34" s="237">
        <f>-X34+Y34</f>
        <v>0</v>
      </c>
      <c r="AA34" s="234"/>
      <c r="AB34" s="234"/>
      <c r="AC34" s="234"/>
      <c r="AD34" s="237">
        <f>-AB34+AC34</f>
        <v>0</v>
      </c>
    </row>
    <row r="35" spans="1:30" ht="21.95" customHeight="1" x14ac:dyDescent="0.2">
      <c r="A35" s="289">
        <v>351020</v>
      </c>
      <c r="B35" s="6" t="s">
        <v>241</v>
      </c>
      <c r="C35" s="234"/>
      <c r="D35" s="234"/>
      <c r="E35" s="234"/>
      <c r="F35" s="237">
        <f>-D35+E35</f>
        <v>0</v>
      </c>
      <c r="G35" s="234"/>
      <c r="H35" s="234"/>
      <c r="I35" s="234"/>
      <c r="J35" s="237">
        <f>-H35+I35</f>
        <v>0</v>
      </c>
      <c r="K35" s="234"/>
      <c r="L35" s="234"/>
      <c r="M35" s="234"/>
      <c r="N35" s="237">
        <f>-L35+M35</f>
        <v>0</v>
      </c>
      <c r="O35" s="234"/>
      <c r="P35" s="234"/>
      <c r="Q35" s="234"/>
      <c r="R35" s="237">
        <f>-P35+Q35</f>
        <v>0</v>
      </c>
      <c r="S35" s="234"/>
      <c r="T35" s="234"/>
      <c r="U35" s="234"/>
      <c r="V35" s="237">
        <f>-T35+U35</f>
        <v>0</v>
      </c>
      <c r="W35" s="234"/>
      <c r="X35" s="234"/>
      <c r="Y35" s="234"/>
      <c r="Z35" s="237">
        <f>-X35+Y35</f>
        <v>0</v>
      </c>
      <c r="AA35" s="234"/>
      <c r="AB35" s="234"/>
      <c r="AC35" s="234"/>
      <c r="AD35" s="237">
        <f>-AB35+AC35</f>
        <v>0</v>
      </c>
    </row>
    <row r="36" spans="1:30" ht="21.95" customHeight="1" x14ac:dyDescent="0.2">
      <c r="A36" s="289">
        <v>351030</v>
      </c>
      <c r="B36" s="6" t="s">
        <v>240</v>
      </c>
      <c r="C36" s="234"/>
      <c r="D36" s="234"/>
      <c r="E36" s="234"/>
      <c r="F36" s="237">
        <f>-D36+E36</f>
        <v>0</v>
      </c>
      <c r="G36" s="234"/>
      <c r="H36" s="234"/>
      <c r="I36" s="234"/>
      <c r="J36" s="237">
        <f>-H36+I36</f>
        <v>0</v>
      </c>
      <c r="K36" s="234"/>
      <c r="L36" s="234"/>
      <c r="M36" s="234"/>
      <c r="N36" s="237">
        <f>-L36+M36</f>
        <v>0</v>
      </c>
      <c r="O36" s="234"/>
      <c r="P36" s="234"/>
      <c r="Q36" s="234"/>
      <c r="R36" s="237">
        <f>-P36+Q36</f>
        <v>0</v>
      </c>
      <c r="S36" s="234"/>
      <c r="T36" s="234"/>
      <c r="U36" s="234"/>
      <c r="V36" s="237">
        <f>-T36+U36</f>
        <v>0</v>
      </c>
      <c r="W36" s="234"/>
      <c r="X36" s="234"/>
      <c r="Y36" s="234"/>
      <c r="Z36" s="237">
        <f>-X36+Y36</f>
        <v>0</v>
      </c>
      <c r="AA36" s="234"/>
      <c r="AB36" s="234"/>
      <c r="AC36" s="234"/>
      <c r="AD36" s="237">
        <f>-AB36+AC36</f>
        <v>0</v>
      </c>
    </row>
    <row r="37" spans="1:30" ht="21.95" customHeight="1" x14ac:dyDescent="0.25">
      <c r="A37" s="289">
        <v>360000</v>
      </c>
      <c r="B37" s="8" t="s">
        <v>160</v>
      </c>
      <c r="C37" s="234"/>
      <c r="D37" s="234"/>
      <c r="E37" s="234"/>
      <c r="F37" s="237">
        <f>-D37+E37</f>
        <v>0</v>
      </c>
      <c r="G37" s="234"/>
      <c r="H37" s="234"/>
      <c r="I37" s="234"/>
      <c r="J37" s="237">
        <f>-H37+I37</f>
        <v>0</v>
      </c>
      <c r="K37" s="234"/>
      <c r="L37" s="234"/>
      <c r="M37" s="234"/>
      <c r="N37" s="237">
        <f>-L37+M37</f>
        <v>0</v>
      </c>
      <c r="O37" s="234"/>
      <c r="P37" s="234"/>
      <c r="Q37" s="234"/>
      <c r="R37" s="237">
        <f>-P37+Q37</f>
        <v>0</v>
      </c>
      <c r="S37" s="234"/>
      <c r="T37" s="234"/>
      <c r="U37" s="234"/>
      <c r="V37" s="237">
        <f>-T37+U37</f>
        <v>0</v>
      </c>
      <c r="W37" s="234"/>
      <c r="X37" s="234"/>
      <c r="Y37" s="234"/>
      <c r="Z37" s="237">
        <f>-X37+Y37</f>
        <v>0</v>
      </c>
      <c r="AA37" s="234"/>
      <c r="AB37" s="234"/>
      <c r="AC37" s="234"/>
      <c r="AD37" s="237">
        <f>-AB37+AC37</f>
        <v>0</v>
      </c>
    </row>
    <row r="38" spans="1:30" ht="21.95" customHeight="1" x14ac:dyDescent="0.25">
      <c r="A38" s="289">
        <v>370000</v>
      </c>
      <c r="B38" s="8" t="s">
        <v>161</v>
      </c>
      <c r="C38" s="234"/>
      <c r="D38" s="234"/>
      <c r="E38" s="234"/>
      <c r="F38" s="237">
        <f>-D38+E38</f>
        <v>0</v>
      </c>
      <c r="G38" s="234"/>
      <c r="H38" s="234"/>
      <c r="I38" s="234"/>
      <c r="J38" s="237">
        <f>-H38+I38</f>
        <v>0</v>
      </c>
      <c r="K38" s="234"/>
      <c r="L38" s="234"/>
      <c r="M38" s="234"/>
      <c r="N38" s="237">
        <f>-L38+M38</f>
        <v>0</v>
      </c>
      <c r="O38" s="234"/>
      <c r="P38" s="234"/>
      <c r="Q38" s="234"/>
      <c r="R38" s="237">
        <f>-P38+Q38</f>
        <v>0</v>
      </c>
      <c r="S38" s="234"/>
      <c r="T38" s="234"/>
      <c r="U38" s="234"/>
      <c r="V38" s="237">
        <f>-T38+U38</f>
        <v>0</v>
      </c>
      <c r="W38" s="234"/>
      <c r="X38" s="234"/>
      <c r="Y38" s="234"/>
      <c r="Z38" s="237">
        <f>-X38+Y38</f>
        <v>0</v>
      </c>
      <c r="AA38" s="234"/>
      <c r="AB38" s="234"/>
      <c r="AC38" s="234"/>
      <c r="AD38" s="237">
        <f>-AB38+AC38</f>
        <v>0</v>
      </c>
    </row>
    <row r="39" spans="1:30" customFormat="1" ht="21.95" customHeight="1" thickBot="1" x14ac:dyDescent="0.25">
      <c r="A39" s="289"/>
      <c r="B39" s="6"/>
      <c r="C39" s="239"/>
      <c r="D39" s="239"/>
      <c r="E39" s="239"/>
      <c r="F39" s="239"/>
      <c r="G39" s="239"/>
      <c r="H39" s="239"/>
      <c r="I39" s="239"/>
      <c r="J39" s="239"/>
      <c r="K39" s="239"/>
      <c r="L39" s="239"/>
      <c r="M39" s="239"/>
      <c r="N39" s="239"/>
      <c r="O39" s="239"/>
      <c r="P39" s="239"/>
      <c r="Q39" s="239"/>
      <c r="R39" s="239"/>
      <c r="S39" s="239"/>
      <c r="T39" s="239"/>
      <c r="U39" s="239"/>
      <c r="V39" s="239"/>
      <c r="W39" s="239"/>
      <c r="X39" s="239"/>
      <c r="Y39" s="239"/>
      <c r="Z39" s="239"/>
      <c r="AA39" s="239"/>
      <c r="AB39" s="239"/>
      <c r="AC39" s="239"/>
      <c r="AD39" s="239"/>
    </row>
    <row r="40" spans="1:30" customFormat="1" ht="21.95" customHeight="1" x14ac:dyDescent="0.25">
      <c r="A40" s="289"/>
      <c r="B40" s="9" t="s">
        <v>88</v>
      </c>
      <c r="C40" s="237">
        <f t="shared" ref="C40:N40" si="14">SUM(C9:C39)</f>
        <v>0</v>
      </c>
      <c r="D40" s="237">
        <f t="shared" si="14"/>
        <v>0</v>
      </c>
      <c r="E40" s="237">
        <f t="shared" si="14"/>
        <v>0</v>
      </c>
      <c r="F40" s="237">
        <f t="shared" si="14"/>
        <v>0</v>
      </c>
      <c r="G40" s="237">
        <f t="shared" si="14"/>
        <v>0</v>
      </c>
      <c r="H40" s="237">
        <f t="shared" si="14"/>
        <v>0</v>
      </c>
      <c r="I40" s="237">
        <f t="shared" si="14"/>
        <v>0</v>
      </c>
      <c r="J40" s="237">
        <f t="shared" si="14"/>
        <v>0</v>
      </c>
      <c r="K40" s="237">
        <f t="shared" si="14"/>
        <v>0</v>
      </c>
      <c r="L40" s="237">
        <f t="shared" si="14"/>
        <v>0</v>
      </c>
      <c r="M40" s="237">
        <f t="shared" si="14"/>
        <v>0</v>
      </c>
      <c r="N40" s="237">
        <f t="shared" si="14"/>
        <v>0</v>
      </c>
      <c r="O40" s="237">
        <f t="shared" ref="O40:AD40" si="15">SUM(O9:O39)</f>
        <v>0</v>
      </c>
      <c r="P40" s="237">
        <f t="shared" si="15"/>
        <v>0</v>
      </c>
      <c r="Q40" s="237">
        <f t="shared" si="15"/>
        <v>0</v>
      </c>
      <c r="R40" s="237">
        <f t="shared" si="15"/>
        <v>0</v>
      </c>
      <c r="S40" s="237">
        <f t="shared" si="15"/>
        <v>0</v>
      </c>
      <c r="T40" s="237">
        <f t="shared" si="15"/>
        <v>0</v>
      </c>
      <c r="U40" s="237">
        <f t="shared" si="15"/>
        <v>0</v>
      </c>
      <c r="V40" s="237">
        <f t="shared" si="15"/>
        <v>0</v>
      </c>
      <c r="W40" s="237">
        <f t="shared" si="15"/>
        <v>0</v>
      </c>
      <c r="X40" s="237">
        <f t="shared" si="15"/>
        <v>0</v>
      </c>
      <c r="Y40" s="237">
        <f t="shared" si="15"/>
        <v>0</v>
      </c>
      <c r="Z40" s="237">
        <f t="shared" si="15"/>
        <v>0</v>
      </c>
      <c r="AA40" s="237">
        <f t="shared" si="15"/>
        <v>0</v>
      </c>
      <c r="AB40" s="237">
        <f t="shared" si="15"/>
        <v>0</v>
      </c>
      <c r="AC40" s="237">
        <f t="shared" si="15"/>
        <v>0</v>
      </c>
      <c r="AD40" s="237">
        <f t="shared" si="15"/>
        <v>0</v>
      </c>
    </row>
    <row r="41" spans="1:30" ht="20.100000000000001" customHeight="1" x14ac:dyDescent="0.25">
      <c r="A41" s="228"/>
      <c r="B41" s="196"/>
      <c r="C41" s="275" t="s">
        <v>948</v>
      </c>
      <c r="D41" s="276"/>
      <c r="E41" s="276"/>
      <c r="F41" s="276"/>
      <c r="G41" s="275" t="s">
        <v>949</v>
      </c>
      <c r="H41" s="276"/>
      <c r="I41" s="276"/>
      <c r="J41" s="276"/>
      <c r="K41" s="275" t="s">
        <v>950</v>
      </c>
      <c r="L41" s="276"/>
      <c r="M41" s="276"/>
      <c r="N41" s="276"/>
      <c r="O41" s="275" t="s">
        <v>950</v>
      </c>
      <c r="P41" s="276"/>
      <c r="Q41" s="276"/>
      <c r="R41" s="276"/>
      <c r="S41" s="275" t="s">
        <v>950</v>
      </c>
      <c r="T41" s="276"/>
      <c r="U41" s="276"/>
      <c r="V41" s="276"/>
      <c r="W41" s="275" t="s">
        <v>950</v>
      </c>
      <c r="X41" s="276"/>
      <c r="Y41" s="276"/>
      <c r="Z41" s="276"/>
      <c r="AA41" s="275" t="s">
        <v>950</v>
      </c>
      <c r="AB41" s="276"/>
      <c r="AC41" s="276"/>
      <c r="AD41" s="276"/>
    </row>
    <row r="42" spans="1:30" ht="15" x14ac:dyDescent="0.2">
      <c r="A42" s="228"/>
      <c r="B42" s="196"/>
      <c r="C42" s="196"/>
      <c r="D42" s="196"/>
      <c r="E42" s="196"/>
      <c r="F42" s="196"/>
      <c r="G42" s="196"/>
      <c r="H42" s="196"/>
      <c r="I42" s="196"/>
      <c r="J42" s="196"/>
      <c r="K42" s="196"/>
      <c r="L42" s="196"/>
      <c r="M42" s="196"/>
      <c r="N42" s="196"/>
    </row>
    <row r="43" spans="1:30" ht="15" x14ac:dyDescent="0.2">
      <c r="A43" s="228"/>
      <c r="B43" s="196"/>
      <c r="C43" s="196"/>
      <c r="D43" s="196"/>
      <c r="E43" s="196"/>
      <c r="F43" s="196"/>
      <c r="G43" s="196"/>
      <c r="H43" s="196"/>
      <c r="I43" s="196"/>
      <c r="J43" s="196"/>
      <c r="K43" s="196"/>
      <c r="L43" s="196"/>
      <c r="M43" s="196"/>
      <c r="N43" s="196"/>
    </row>
    <row r="44" spans="1:30" ht="15" x14ac:dyDescent="0.2">
      <c r="A44" s="228"/>
      <c r="B44" s="196"/>
      <c r="C44" s="196"/>
      <c r="D44" s="196"/>
      <c r="E44" s="196"/>
      <c r="F44" s="196"/>
      <c r="G44" s="196"/>
      <c r="H44" s="196"/>
      <c r="I44" s="196"/>
      <c r="J44" s="196"/>
      <c r="K44" s="196"/>
      <c r="L44" s="196"/>
      <c r="M44" s="196"/>
      <c r="N44" s="196"/>
    </row>
    <row r="45" spans="1:30" ht="15" x14ac:dyDescent="0.2">
      <c r="A45" s="228"/>
      <c r="B45" s="196"/>
      <c r="C45" s="196"/>
      <c r="D45" s="196"/>
      <c r="E45" s="196"/>
      <c r="F45" s="196"/>
      <c r="G45" s="196"/>
      <c r="H45" s="196"/>
      <c r="I45" s="196"/>
      <c r="J45" s="196"/>
      <c r="K45" s="196"/>
      <c r="L45" s="196"/>
      <c r="M45" s="196"/>
      <c r="N45" s="196"/>
    </row>
    <row r="46" spans="1:30" ht="15" x14ac:dyDescent="0.2">
      <c r="A46" s="228"/>
      <c r="B46" s="196"/>
      <c r="C46" s="196"/>
      <c r="D46" s="196"/>
      <c r="E46" s="196"/>
      <c r="F46" s="196"/>
      <c r="G46" s="196"/>
      <c r="H46" s="196"/>
      <c r="I46" s="196"/>
      <c r="J46" s="196"/>
      <c r="K46" s="196"/>
      <c r="L46" s="196"/>
      <c r="M46" s="196"/>
      <c r="N46" s="196"/>
    </row>
    <row r="47" spans="1:30" ht="15" x14ac:dyDescent="0.2">
      <c r="A47" s="228"/>
      <c r="B47" s="196"/>
      <c r="C47" s="196"/>
      <c r="D47" s="196"/>
      <c r="E47" s="196"/>
      <c r="F47" s="196"/>
      <c r="G47" s="196"/>
      <c r="H47" s="196"/>
      <c r="I47" s="196"/>
      <c r="J47" s="196"/>
      <c r="K47" s="196"/>
      <c r="L47" s="196"/>
      <c r="M47" s="196"/>
      <c r="N47" s="196"/>
    </row>
    <row r="48" spans="1:30" ht="15" x14ac:dyDescent="0.2">
      <c r="A48" s="228"/>
      <c r="B48" s="196"/>
      <c r="C48" s="196"/>
      <c r="D48" s="196"/>
      <c r="E48" s="196"/>
      <c r="F48" s="196"/>
      <c r="G48" s="196"/>
      <c r="H48" s="196"/>
      <c r="I48" s="196"/>
      <c r="J48" s="196"/>
      <c r="K48" s="196"/>
      <c r="L48" s="196"/>
      <c r="M48" s="196"/>
      <c r="N48" s="196"/>
    </row>
    <row r="49" spans="1:14" ht="15" x14ac:dyDescent="0.2">
      <c r="A49" s="228"/>
      <c r="B49" s="196"/>
      <c r="C49" s="196"/>
      <c r="D49" s="196"/>
      <c r="E49" s="196"/>
      <c r="F49" s="196"/>
      <c r="G49" s="196"/>
      <c r="H49" s="196"/>
      <c r="I49" s="196"/>
      <c r="J49" s="196"/>
      <c r="K49" s="196"/>
      <c r="L49" s="196"/>
      <c r="M49" s="196"/>
      <c r="N49" s="196"/>
    </row>
    <row r="50" spans="1:14" ht="15" x14ac:dyDescent="0.2">
      <c r="A50" s="228"/>
      <c r="B50" s="196"/>
      <c r="C50" s="196"/>
      <c r="D50" s="196"/>
      <c r="E50" s="196"/>
      <c r="F50" s="196"/>
      <c r="G50" s="196"/>
      <c r="H50" s="196"/>
      <c r="I50" s="196"/>
      <c r="J50" s="196"/>
      <c r="K50" s="196"/>
      <c r="L50" s="196"/>
      <c r="M50" s="196"/>
      <c r="N50" s="196"/>
    </row>
    <row r="51" spans="1:14" ht="15" x14ac:dyDescent="0.2">
      <c r="A51" s="228"/>
      <c r="B51" s="196"/>
      <c r="C51" s="196"/>
      <c r="D51" s="196"/>
      <c r="E51" s="196"/>
      <c r="F51" s="196"/>
      <c r="G51" s="196"/>
      <c r="H51" s="196"/>
      <c r="I51" s="196"/>
      <c r="J51" s="196"/>
      <c r="K51" s="196"/>
      <c r="L51" s="196"/>
      <c r="M51" s="196"/>
      <c r="N51" s="196"/>
    </row>
    <row r="52" spans="1:14" ht="15" x14ac:dyDescent="0.2">
      <c r="A52" s="228"/>
      <c r="B52" s="196"/>
      <c r="C52" s="196"/>
      <c r="D52" s="196"/>
      <c r="E52" s="196"/>
      <c r="F52" s="196"/>
      <c r="G52" s="196"/>
      <c r="H52" s="196"/>
      <c r="I52" s="196"/>
      <c r="J52" s="196"/>
      <c r="K52" s="196"/>
      <c r="L52" s="196"/>
      <c r="M52" s="196"/>
      <c r="N52" s="196"/>
    </row>
    <row r="53" spans="1:14" ht="15" x14ac:dyDescent="0.2">
      <c r="A53" s="228"/>
      <c r="B53" s="196"/>
      <c r="C53" s="196"/>
      <c r="D53" s="196"/>
      <c r="E53" s="196"/>
      <c r="F53" s="196"/>
      <c r="G53" s="196"/>
      <c r="H53" s="196"/>
      <c r="I53" s="196"/>
      <c r="J53" s="196"/>
      <c r="K53" s="196"/>
      <c r="L53" s="196"/>
      <c r="M53" s="196"/>
      <c r="N53" s="196"/>
    </row>
    <row r="54" spans="1:14" ht="15" x14ac:dyDescent="0.2">
      <c r="A54" s="228"/>
      <c r="B54" s="196"/>
      <c r="C54" s="196"/>
      <c r="D54" s="196"/>
      <c r="E54" s="196"/>
      <c r="F54" s="196"/>
      <c r="G54" s="196"/>
      <c r="H54" s="196"/>
      <c r="I54" s="196"/>
      <c r="J54" s="196"/>
      <c r="K54" s="196"/>
      <c r="L54" s="196"/>
      <c r="M54" s="196"/>
      <c r="N54" s="196"/>
    </row>
    <row r="55" spans="1:14" ht="15" x14ac:dyDescent="0.2">
      <c r="A55" s="228"/>
      <c r="B55" s="196"/>
      <c r="C55" s="196"/>
      <c r="D55" s="196"/>
      <c r="E55" s="196"/>
      <c r="F55" s="196"/>
      <c r="G55" s="196"/>
      <c r="H55" s="196"/>
      <c r="I55" s="196"/>
      <c r="J55" s="196"/>
      <c r="K55" s="196"/>
      <c r="L55" s="196"/>
      <c r="M55" s="196"/>
      <c r="N55" s="196"/>
    </row>
    <row r="56" spans="1:14" ht="15" x14ac:dyDescent="0.2">
      <c r="A56" s="228"/>
      <c r="B56" s="196"/>
      <c r="C56" s="196"/>
      <c r="D56" s="196"/>
      <c r="E56" s="196"/>
      <c r="F56" s="196"/>
      <c r="G56" s="196"/>
      <c r="H56" s="196"/>
      <c r="I56" s="196"/>
      <c r="J56" s="196"/>
      <c r="K56" s="196"/>
      <c r="L56" s="196"/>
      <c r="M56" s="196"/>
      <c r="N56" s="196"/>
    </row>
    <row r="57" spans="1:14" ht="15" x14ac:dyDescent="0.2">
      <c r="A57" s="228"/>
      <c r="B57" s="196"/>
      <c r="C57" s="196"/>
      <c r="D57" s="196"/>
      <c r="E57" s="196"/>
      <c r="F57" s="196"/>
      <c r="G57" s="196"/>
      <c r="H57" s="196"/>
      <c r="I57" s="196"/>
      <c r="J57" s="196"/>
      <c r="K57" s="196"/>
      <c r="L57" s="196"/>
      <c r="M57" s="196"/>
      <c r="N57" s="196"/>
    </row>
    <row r="58" spans="1:14" ht="15" x14ac:dyDescent="0.2">
      <c r="A58" s="228"/>
      <c r="B58" s="196"/>
      <c r="C58" s="196"/>
      <c r="D58" s="196"/>
      <c r="E58" s="196"/>
      <c r="F58" s="196"/>
      <c r="G58" s="196"/>
      <c r="H58" s="196"/>
      <c r="I58" s="196"/>
      <c r="J58" s="196"/>
      <c r="K58" s="196"/>
      <c r="L58" s="196"/>
      <c r="M58" s="196"/>
      <c r="N58" s="196"/>
    </row>
    <row r="59" spans="1:14" ht="15" x14ac:dyDescent="0.2">
      <c r="A59" s="196"/>
      <c r="B59" s="196"/>
      <c r="C59" s="196"/>
      <c r="D59" s="196"/>
      <c r="E59" s="196"/>
      <c r="F59" s="196"/>
      <c r="G59" s="196"/>
      <c r="H59" s="196"/>
      <c r="I59" s="196"/>
      <c r="J59" s="196"/>
      <c r="K59" s="196"/>
      <c r="L59" s="196"/>
      <c r="M59" s="196"/>
      <c r="N59" s="196"/>
    </row>
    <row r="60" spans="1:14" ht="15" x14ac:dyDescent="0.2">
      <c r="A60" s="196"/>
      <c r="B60" s="196"/>
      <c r="C60" s="196"/>
      <c r="D60" s="196"/>
      <c r="E60" s="196"/>
      <c r="F60" s="196"/>
      <c r="G60" s="196"/>
      <c r="H60" s="196"/>
      <c r="I60" s="196"/>
      <c r="J60" s="196"/>
      <c r="K60" s="196"/>
      <c r="L60" s="196"/>
      <c r="M60" s="196"/>
      <c r="N60" s="196"/>
    </row>
    <row r="61" spans="1:14" ht="15" x14ac:dyDescent="0.2">
      <c r="A61" s="196"/>
      <c r="B61" s="196"/>
      <c r="C61" s="196"/>
      <c r="D61" s="196"/>
      <c r="E61" s="196"/>
      <c r="F61" s="196"/>
      <c r="G61" s="196"/>
      <c r="H61" s="196"/>
      <c r="I61" s="196"/>
      <c r="J61" s="196"/>
      <c r="K61" s="196"/>
      <c r="L61" s="196"/>
      <c r="M61" s="196"/>
      <c r="N61" s="196"/>
    </row>
    <row r="62" spans="1:14" ht="15" x14ac:dyDescent="0.2">
      <c r="A62" s="196"/>
      <c r="B62" s="196"/>
      <c r="C62" s="196"/>
      <c r="D62" s="196"/>
      <c r="E62" s="196"/>
      <c r="F62" s="196"/>
      <c r="G62" s="196"/>
      <c r="H62" s="196"/>
      <c r="I62" s="196"/>
      <c r="J62" s="196"/>
      <c r="K62" s="196"/>
      <c r="L62" s="196"/>
      <c r="M62" s="196"/>
      <c r="N62" s="196"/>
    </row>
    <row r="63" spans="1:14" ht="15" x14ac:dyDescent="0.2">
      <c r="A63" s="196"/>
      <c r="B63" s="196"/>
      <c r="C63" s="196"/>
      <c r="D63" s="196"/>
      <c r="E63" s="196"/>
      <c r="F63" s="196"/>
      <c r="G63" s="196"/>
      <c r="H63" s="196"/>
      <c r="I63" s="196"/>
      <c r="J63" s="196"/>
      <c r="K63" s="196"/>
      <c r="L63" s="196"/>
      <c r="M63" s="196"/>
      <c r="N63" s="196"/>
    </row>
    <row r="64" spans="1:14" ht="15" x14ac:dyDescent="0.2">
      <c r="A64" s="196"/>
      <c r="B64" s="196"/>
      <c r="C64" s="196"/>
      <c r="D64" s="196"/>
      <c r="E64" s="196"/>
      <c r="F64" s="196"/>
      <c r="G64" s="196"/>
      <c r="H64" s="196"/>
      <c r="I64" s="196"/>
      <c r="J64" s="196"/>
      <c r="K64" s="196"/>
      <c r="L64" s="196"/>
      <c r="M64" s="196"/>
      <c r="N64" s="196"/>
    </row>
    <row r="65" spans="1:14" ht="15" x14ac:dyDescent="0.2">
      <c r="A65" s="196"/>
      <c r="B65" s="196"/>
      <c r="C65" s="196"/>
      <c r="D65" s="196"/>
      <c r="E65" s="196"/>
      <c r="F65" s="196"/>
      <c r="G65" s="196"/>
      <c r="H65" s="196"/>
      <c r="I65" s="196"/>
      <c r="J65" s="196"/>
      <c r="K65" s="196"/>
      <c r="L65" s="196"/>
      <c r="M65" s="196"/>
      <c r="N65" s="196"/>
    </row>
    <row r="66" spans="1:14" ht="15" x14ac:dyDescent="0.2">
      <c r="A66" s="196"/>
      <c r="B66" s="196"/>
      <c r="C66" s="196"/>
      <c r="D66" s="196"/>
      <c r="E66" s="196"/>
      <c r="F66" s="196"/>
      <c r="G66" s="196"/>
      <c r="H66" s="196"/>
      <c r="I66" s="196"/>
      <c r="J66" s="196"/>
      <c r="K66" s="196"/>
      <c r="L66" s="196"/>
      <c r="M66" s="196"/>
      <c r="N66" s="196"/>
    </row>
    <row r="67" spans="1:14" ht="15" x14ac:dyDescent="0.2">
      <c r="A67" s="196"/>
      <c r="B67" s="196"/>
      <c r="C67" s="196"/>
      <c r="D67" s="196"/>
      <c r="E67" s="196"/>
      <c r="F67" s="196"/>
      <c r="G67" s="196"/>
      <c r="H67" s="196"/>
      <c r="I67" s="196"/>
      <c r="J67" s="196"/>
      <c r="K67" s="196"/>
      <c r="L67" s="196"/>
      <c r="M67" s="196"/>
      <c r="N67" s="196"/>
    </row>
    <row r="68" spans="1:14" ht="15" x14ac:dyDescent="0.2">
      <c r="A68" s="196"/>
      <c r="B68" s="196"/>
      <c r="C68" s="196"/>
      <c r="D68" s="196"/>
      <c r="E68" s="196"/>
      <c r="F68" s="196"/>
      <c r="G68" s="196"/>
      <c r="H68" s="196"/>
      <c r="I68" s="196"/>
      <c r="J68" s="196"/>
      <c r="K68" s="196"/>
      <c r="L68" s="196"/>
      <c r="M68" s="196"/>
      <c r="N68" s="196"/>
    </row>
    <row r="69" spans="1:14" ht="15" x14ac:dyDescent="0.2">
      <c r="A69" s="196"/>
      <c r="B69" s="196"/>
      <c r="C69" s="196"/>
      <c r="D69" s="196"/>
      <c r="E69" s="196"/>
      <c r="F69" s="196"/>
      <c r="G69" s="196"/>
      <c r="H69" s="196"/>
      <c r="I69" s="196"/>
      <c r="J69" s="196"/>
      <c r="K69" s="196"/>
      <c r="L69" s="196"/>
      <c r="M69" s="196"/>
      <c r="N69" s="196"/>
    </row>
    <row r="70" spans="1:14" ht="15" x14ac:dyDescent="0.2">
      <c r="A70" s="196"/>
      <c r="B70" s="196"/>
      <c r="C70" s="196"/>
      <c r="D70" s="196"/>
      <c r="E70" s="196"/>
      <c r="F70" s="196"/>
      <c r="G70" s="196"/>
      <c r="H70" s="196"/>
      <c r="I70" s="196"/>
      <c r="J70" s="196"/>
      <c r="K70" s="196"/>
      <c r="L70" s="196"/>
      <c r="M70" s="196"/>
      <c r="N70" s="196"/>
    </row>
    <row r="71" spans="1:14" ht="15" x14ac:dyDescent="0.2">
      <c r="A71" s="196"/>
      <c r="B71" s="196"/>
      <c r="C71" s="196"/>
      <c r="D71" s="196"/>
      <c r="E71" s="196"/>
      <c r="F71" s="196"/>
      <c r="G71" s="196"/>
      <c r="H71" s="196"/>
      <c r="I71" s="196"/>
      <c r="J71" s="196"/>
      <c r="K71" s="196"/>
      <c r="L71" s="196"/>
      <c r="M71" s="196"/>
      <c r="N71" s="196"/>
    </row>
    <row r="72" spans="1:14" ht="15" x14ac:dyDescent="0.2">
      <c r="A72" s="196"/>
      <c r="B72" s="196"/>
      <c r="C72" s="196"/>
      <c r="D72" s="196"/>
      <c r="E72" s="196"/>
      <c r="F72" s="196"/>
      <c r="G72" s="196"/>
      <c r="H72" s="196"/>
      <c r="I72" s="196"/>
      <c r="J72" s="196"/>
      <c r="K72" s="196"/>
      <c r="L72" s="196"/>
      <c r="M72" s="196"/>
      <c r="N72" s="196"/>
    </row>
    <row r="73" spans="1:14" ht="15" x14ac:dyDescent="0.2">
      <c r="A73" s="196"/>
      <c r="B73" s="196"/>
      <c r="C73" s="196"/>
      <c r="D73" s="196"/>
      <c r="E73" s="196"/>
      <c r="F73" s="196"/>
      <c r="G73" s="196"/>
      <c r="H73" s="196"/>
      <c r="I73" s="196"/>
      <c r="J73" s="196"/>
      <c r="K73" s="196"/>
      <c r="L73" s="196"/>
      <c r="M73" s="196"/>
      <c r="N73" s="196"/>
    </row>
    <row r="74" spans="1:14" ht="15" x14ac:dyDescent="0.2">
      <c r="A74" s="196"/>
      <c r="B74" s="196"/>
      <c r="C74" s="196"/>
      <c r="D74" s="196"/>
      <c r="E74" s="196"/>
      <c r="F74" s="196"/>
      <c r="G74" s="196"/>
      <c r="H74" s="196"/>
      <c r="I74" s="196"/>
      <c r="J74" s="196"/>
      <c r="K74" s="196"/>
      <c r="L74" s="196"/>
      <c r="M74" s="196"/>
      <c r="N74" s="196"/>
    </row>
    <row r="75" spans="1:14" ht="15" x14ac:dyDescent="0.2">
      <c r="A75" s="196"/>
      <c r="B75" s="196"/>
      <c r="C75" s="196"/>
      <c r="D75" s="196"/>
      <c r="E75" s="196"/>
      <c r="F75" s="196"/>
      <c r="G75" s="196"/>
      <c r="H75" s="196"/>
      <c r="I75" s="196"/>
      <c r="J75" s="196"/>
      <c r="K75" s="196"/>
      <c r="L75" s="196"/>
      <c r="M75" s="196"/>
      <c r="N75" s="196"/>
    </row>
    <row r="76" spans="1:14" ht="15" x14ac:dyDescent="0.2">
      <c r="A76" s="196"/>
      <c r="B76" s="196"/>
      <c r="C76" s="196"/>
      <c r="D76" s="196"/>
      <c r="E76" s="196"/>
      <c r="F76" s="196"/>
      <c r="G76" s="196"/>
      <c r="H76" s="196"/>
      <c r="I76" s="196"/>
      <c r="J76" s="196"/>
      <c r="K76" s="196"/>
      <c r="L76" s="196"/>
      <c r="M76" s="196"/>
      <c r="N76" s="196"/>
    </row>
    <row r="77" spans="1:14" ht="15" x14ac:dyDescent="0.2">
      <c r="A77" s="196"/>
      <c r="B77" s="196"/>
      <c r="C77" s="196"/>
      <c r="D77" s="196"/>
      <c r="E77" s="196"/>
      <c r="F77" s="196"/>
      <c r="G77" s="196"/>
      <c r="H77" s="196"/>
      <c r="I77" s="196"/>
      <c r="J77" s="196"/>
      <c r="K77" s="196"/>
      <c r="L77" s="196"/>
      <c r="M77" s="196"/>
      <c r="N77" s="196"/>
    </row>
    <row r="78" spans="1:14" ht="15" x14ac:dyDescent="0.2">
      <c r="A78" s="196"/>
      <c r="B78" s="196"/>
      <c r="C78" s="196"/>
      <c r="D78" s="196"/>
      <c r="E78" s="196"/>
      <c r="F78" s="196"/>
      <c r="G78" s="196"/>
      <c r="H78" s="196"/>
      <c r="I78" s="196"/>
      <c r="J78" s="196"/>
      <c r="K78" s="196"/>
      <c r="L78" s="196"/>
      <c r="M78" s="196"/>
      <c r="N78" s="196"/>
    </row>
    <row r="79" spans="1:14" ht="15" x14ac:dyDescent="0.2">
      <c r="A79" s="196"/>
      <c r="B79" s="196"/>
      <c r="C79" s="196"/>
      <c r="D79" s="196"/>
      <c r="E79" s="196"/>
      <c r="F79" s="196"/>
      <c r="G79" s="196"/>
      <c r="H79" s="196"/>
      <c r="I79" s="196"/>
      <c r="J79" s="196"/>
      <c r="K79" s="196"/>
      <c r="L79" s="196"/>
      <c r="M79" s="196"/>
      <c r="N79" s="196"/>
    </row>
    <row r="80" spans="1:14" ht="15" x14ac:dyDescent="0.2">
      <c r="A80" s="196"/>
      <c r="B80" s="196"/>
      <c r="C80" s="196"/>
      <c r="D80" s="196"/>
      <c r="E80" s="196"/>
      <c r="F80" s="196"/>
      <c r="G80" s="196"/>
      <c r="H80" s="196"/>
      <c r="I80" s="196"/>
      <c r="J80" s="196"/>
      <c r="K80" s="196"/>
      <c r="L80" s="196"/>
      <c r="M80" s="196"/>
      <c r="N80" s="196"/>
    </row>
    <row r="81" spans="1:14" ht="15" x14ac:dyDescent="0.2">
      <c r="A81" s="196"/>
      <c r="B81" s="196"/>
      <c r="C81" s="196"/>
      <c r="D81" s="196"/>
      <c r="E81" s="196"/>
      <c r="F81" s="196"/>
      <c r="G81" s="196"/>
      <c r="H81" s="196"/>
      <c r="I81" s="196"/>
      <c r="J81" s="196"/>
      <c r="K81" s="196"/>
      <c r="L81" s="196"/>
      <c r="M81" s="196"/>
      <c r="N81" s="196"/>
    </row>
    <row r="82" spans="1:14" ht="15" x14ac:dyDescent="0.2">
      <c r="A82" s="196"/>
      <c r="B82" s="196"/>
      <c r="C82" s="196"/>
      <c r="D82" s="196"/>
      <c r="E82" s="196"/>
      <c r="F82" s="196"/>
      <c r="G82" s="196"/>
      <c r="H82" s="196"/>
      <c r="I82" s="196"/>
      <c r="J82" s="196"/>
      <c r="K82" s="196"/>
      <c r="L82" s="196"/>
      <c r="M82" s="196"/>
      <c r="N82" s="196"/>
    </row>
    <row r="83" spans="1:14" ht="15" x14ac:dyDescent="0.2">
      <c r="A83" s="196"/>
      <c r="B83" s="196"/>
      <c r="C83" s="196"/>
      <c r="D83" s="196"/>
      <c r="E83" s="196"/>
      <c r="F83" s="196"/>
      <c r="G83" s="196"/>
      <c r="H83" s="196"/>
      <c r="I83" s="196"/>
      <c r="J83" s="196"/>
      <c r="K83" s="196"/>
      <c r="L83" s="196"/>
      <c r="M83" s="196"/>
      <c r="N83" s="196"/>
    </row>
    <row r="84" spans="1:14" ht="15" x14ac:dyDescent="0.2">
      <c r="A84" s="196"/>
      <c r="B84" s="196"/>
      <c r="C84" s="196"/>
      <c r="D84" s="196"/>
      <c r="E84" s="196"/>
      <c r="F84" s="196"/>
      <c r="G84" s="196"/>
      <c r="H84" s="196"/>
      <c r="I84" s="196"/>
      <c r="J84" s="196"/>
      <c r="K84" s="196"/>
      <c r="L84" s="196"/>
      <c r="M84" s="196"/>
      <c r="N84" s="196"/>
    </row>
    <row r="85" spans="1:14" ht="15" x14ac:dyDescent="0.2">
      <c r="A85" s="196"/>
      <c r="B85" s="196"/>
      <c r="C85" s="196"/>
      <c r="D85" s="196"/>
      <c r="E85" s="196"/>
      <c r="F85" s="196"/>
      <c r="G85" s="196"/>
      <c r="H85" s="196"/>
      <c r="I85" s="196"/>
      <c r="J85" s="196"/>
      <c r="K85" s="196"/>
      <c r="L85" s="196"/>
      <c r="M85" s="196"/>
      <c r="N85" s="196"/>
    </row>
    <row r="86" spans="1:14" ht="15" x14ac:dyDescent="0.2">
      <c r="A86" s="196"/>
      <c r="B86" s="196"/>
      <c r="C86" s="196"/>
      <c r="D86" s="196"/>
      <c r="E86" s="196"/>
      <c r="F86" s="196"/>
      <c r="G86" s="196"/>
      <c r="H86" s="196"/>
      <c r="I86" s="196"/>
      <c r="J86" s="196"/>
      <c r="K86" s="196"/>
      <c r="L86" s="196"/>
      <c r="M86" s="196"/>
      <c r="N86" s="196"/>
    </row>
    <row r="87" spans="1:14" ht="15" x14ac:dyDescent="0.2">
      <c r="A87" s="196"/>
      <c r="B87" s="196"/>
      <c r="C87" s="196"/>
      <c r="D87" s="196"/>
      <c r="E87" s="196"/>
      <c r="F87" s="196"/>
      <c r="G87" s="196"/>
      <c r="H87" s="196"/>
      <c r="I87" s="196"/>
      <c r="J87" s="196"/>
      <c r="K87" s="196"/>
      <c r="L87" s="196"/>
      <c r="M87" s="196"/>
      <c r="N87" s="196"/>
    </row>
    <row r="88" spans="1:14" ht="15" x14ac:dyDescent="0.2">
      <c r="A88" s="196"/>
      <c r="B88" s="196"/>
      <c r="C88" s="196"/>
      <c r="D88" s="196"/>
      <c r="E88" s="196"/>
      <c r="F88" s="196"/>
      <c r="G88" s="196"/>
      <c r="H88" s="196"/>
      <c r="I88" s="196"/>
      <c r="J88" s="196"/>
      <c r="K88" s="196"/>
      <c r="L88" s="196"/>
      <c r="M88" s="196"/>
      <c r="N88" s="196"/>
    </row>
    <row r="89" spans="1:14" ht="15" x14ac:dyDescent="0.2">
      <c r="A89" s="196"/>
      <c r="B89" s="196"/>
      <c r="C89" s="196"/>
      <c r="D89" s="196"/>
      <c r="E89" s="196"/>
      <c r="F89" s="196"/>
      <c r="G89" s="196"/>
      <c r="H89" s="196"/>
      <c r="I89" s="196"/>
      <c r="J89" s="196"/>
      <c r="K89" s="196"/>
      <c r="L89" s="196"/>
      <c r="M89" s="196"/>
      <c r="N89" s="196"/>
    </row>
    <row r="90" spans="1:14" ht="15" x14ac:dyDescent="0.2">
      <c r="A90" s="196"/>
      <c r="B90" s="196"/>
      <c r="C90" s="196"/>
      <c r="D90" s="196"/>
      <c r="E90" s="196"/>
      <c r="F90" s="196"/>
      <c r="G90" s="196"/>
      <c r="H90" s="196"/>
      <c r="I90" s="196"/>
      <c r="J90" s="196"/>
      <c r="K90" s="196"/>
      <c r="L90" s="196"/>
      <c r="M90" s="196"/>
      <c r="N90" s="196"/>
    </row>
    <row r="91" spans="1:14" ht="15" x14ac:dyDescent="0.2">
      <c r="A91" s="196"/>
      <c r="B91" s="196"/>
      <c r="C91" s="196"/>
      <c r="D91" s="196"/>
      <c r="E91" s="196"/>
      <c r="F91" s="196"/>
      <c r="G91" s="196"/>
      <c r="H91" s="196"/>
      <c r="I91" s="196"/>
      <c r="J91" s="196"/>
      <c r="K91" s="196"/>
      <c r="L91" s="196"/>
      <c r="M91" s="196"/>
      <c r="N91" s="196"/>
    </row>
    <row r="92" spans="1:14" ht="15" x14ac:dyDescent="0.2">
      <c r="A92" s="196"/>
      <c r="B92" s="196"/>
      <c r="C92" s="196"/>
      <c r="D92" s="196"/>
      <c r="E92" s="196"/>
      <c r="F92" s="196"/>
      <c r="G92" s="196"/>
      <c r="H92" s="196"/>
      <c r="I92" s="196"/>
      <c r="J92" s="196"/>
      <c r="K92" s="196"/>
      <c r="L92" s="196"/>
      <c r="M92" s="196"/>
      <c r="N92" s="196"/>
    </row>
    <row r="93" spans="1:14" ht="15" x14ac:dyDescent="0.2">
      <c r="A93" s="196"/>
      <c r="B93" s="196"/>
      <c r="C93" s="196"/>
      <c r="D93" s="196"/>
      <c r="E93" s="196"/>
      <c r="F93" s="196"/>
      <c r="G93" s="196"/>
      <c r="H93" s="196"/>
      <c r="I93" s="196"/>
      <c r="J93" s="196"/>
      <c r="K93" s="196"/>
      <c r="L93" s="196"/>
      <c r="M93" s="196"/>
      <c r="N93" s="196"/>
    </row>
    <row r="94" spans="1:14" ht="15" x14ac:dyDescent="0.2">
      <c r="A94" s="196"/>
      <c r="B94" s="196"/>
      <c r="C94" s="196"/>
      <c r="D94" s="196"/>
      <c r="E94" s="196"/>
      <c r="F94" s="196"/>
      <c r="G94" s="196"/>
      <c r="H94" s="196"/>
      <c r="I94" s="196"/>
      <c r="J94" s="196"/>
      <c r="K94" s="196"/>
      <c r="L94" s="196"/>
      <c r="M94" s="196"/>
      <c r="N94" s="196"/>
    </row>
    <row r="95" spans="1:14" ht="15" x14ac:dyDescent="0.2">
      <c r="A95" s="196"/>
      <c r="B95" s="196"/>
      <c r="C95" s="196"/>
      <c r="D95" s="196"/>
      <c r="E95" s="196"/>
      <c r="F95" s="196"/>
      <c r="G95" s="196"/>
      <c r="H95" s="196"/>
      <c r="I95" s="196"/>
      <c r="J95" s="196"/>
      <c r="K95" s="196"/>
      <c r="L95" s="196"/>
      <c r="M95" s="196"/>
      <c r="N95" s="196"/>
    </row>
    <row r="96" spans="1:14" ht="15" x14ac:dyDescent="0.2">
      <c r="A96" s="196"/>
      <c r="B96" s="196"/>
      <c r="C96" s="196"/>
      <c r="D96" s="196"/>
      <c r="E96" s="196"/>
      <c r="F96" s="196"/>
      <c r="G96" s="196"/>
      <c r="H96" s="196"/>
      <c r="I96" s="196"/>
      <c r="J96" s="196"/>
      <c r="K96" s="196"/>
      <c r="L96" s="196"/>
      <c r="M96" s="196"/>
      <c r="N96" s="196"/>
    </row>
    <row r="97" spans="1:14" ht="15" x14ac:dyDescent="0.2">
      <c r="A97" s="196"/>
      <c r="B97" s="196"/>
      <c r="C97" s="196"/>
      <c r="D97" s="196"/>
      <c r="E97" s="196"/>
      <c r="F97" s="196"/>
      <c r="G97" s="196"/>
      <c r="H97" s="196"/>
      <c r="I97" s="196"/>
      <c r="J97" s="196"/>
      <c r="K97" s="196"/>
      <c r="L97" s="196"/>
      <c r="M97" s="196"/>
      <c r="N97" s="196"/>
    </row>
    <row r="98" spans="1:14" ht="15" x14ac:dyDescent="0.2">
      <c r="A98" s="196"/>
      <c r="B98" s="196"/>
      <c r="C98" s="196"/>
      <c r="D98" s="196"/>
      <c r="E98" s="196"/>
      <c r="F98" s="196"/>
      <c r="G98" s="196"/>
      <c r="H98" s="196"/>
      <c r="I98" s="196"/>
      <c r="J98" s="196"/>
      <c r="K98" s="196"/>
      <c r="L98" s="196"/>
      <c r="M98" s="196"/>
      <c r="N98" s="196"/>
    </row>
    <row r="99" spans="1:14" ht="15" x14ac:dyDescent="0.2">
      <c r="A99" s="196"/>
      <c r="B99" s="196"/>
      <c r="C99" s="196"/>
      <c r="D99" s="196"/>
      <c r="E99" s="196"/>
      <c r="F99" s="196"/>
      <c r="G99" s="196"/>
      <c r="H99" s="196"/>
      <c r="I99" s="196"/>
      <c r="J99" s="196"/>
      <c r="K99" s="196"/>
      <c r="L99" s="196"/>
      <c r="M99" s="196"/>
      <c r="N99" s="196"/>
    </row>
    <row r="100" spans="1:14" ht="15" x14ac:dyDescent="0.2">
      <c r="A100" s="196"/>
      <c r="B100" s="196"/>
      <c r="C100" s="196"/>
      <c r="D100" s="196"/>
      <c r="E100" s="196"/>
      <c r="F100" s="196"/>
      <c r="G100" s="196"/>
      <c r="H100" s="196"/>
      <c r="I100" s="196"/>
      <c r="J100" s="196"/>
      <c r="K100" s="196"/>
      <c r="L100" s="196"/>
      <c r="M100" s="196"/>
      <c r="N100" s="196"/>
    </row>
    <row r="101" spans="1:14" ht="15" x14ac:dyDescent="0.2">
      <c r="A101" s="196"/>
      <c r="B101" s="196"/>
      <c r="C101" s="196"/>
      <c r="D101" s="196"/>
      <c r="E101" s="196"/>
      <c r="F101" s="196"/>
      <c r="G101" s="196"/>
      <c r="H101" s="196"/>
      <c r="I101" s="196"/>
      <c r="J101" s="196"/>
      <c r="K101" s="196"/>
      <c r="L101" s="196"/>
      <c r="M101" s="196"/>
      <c r="N101" s="196"/>
    </row>
    <row r="102" spans="1:14" ht="15" x14ac:dyDescent="0.2">
      <c r="A102" s="196"/>
      <c r="B102" s="196"/>
      <c r="C102" s="196"/>
      <c r="D102" s="196"/>
      <c r="E102" s="196"/>
      <c r="F102" s="196"/>
      <c r="G102" s="196"/>
      <c r="H102" s="196"/>
      <c r="I102" s="196"/>
      <c r="J102" s="196"/>
      <c r="K102" s="196"/>
      <c r="L102" s="196"/>
      <c r="M102" s="196"/>
      <c r="N102" s="196"/>
    </row>
    <row r="103" spans="1:14" ht="15" x14ac:dyDescent="0.2">
      <c r="A103" s="196"/>
      <c r="B103" s="196"/>
      <c r="C103" s="196"/>
      <c r="D103" s="196"/>
      <c r="E103" s="196"/>
      <c r="F103" s="196"/>
      <c r="G103" s="196"/>
      <c r="H103" s="196"/>
      <c r="I103" s="196"/>
      <c r="J103" s="196"/>
      <c r="K103" s="196"/>
      <c r="L103" s="196"/>
      <c r="M103" s="196"/>
      <c r="N103" s="196"/>
    </row>
    <row r="104" spans="1:14" ht="15" x14ac:dyDescent="0.2">
      <c r="A104" s="196"/>
      <c r="B104" s="196"/>
      <c r="C104" s="196"/>
      <c r="D104" s="196"/>
      <c r="E104" s="196"/>
      <c r="F104" s="196"/>
      <c r="G104" s="196"/>
      <c r="H104" s="196"/>
      <c r="I104" s="196"/>
      <c r="J104" s="196"/>
      <c r="K104" s="196"/>
      <c r="L104" s="196"/>
      <c r="M104" s="196"/>
      <c r="N104" s="196"/>
    </row>
    <row r="105" spans="1:14" ht="15" x14ac:dyDescent="0.2">
      <c r="A105" s="196"/>
      <c r="B105" s="196"/>
      <c r="C105" s="196"/>
      <c r="D105" s="196"/>
      <c r="E105" s="196"/>
      <c r="F105" s="196"/>
      <c r="G105" s="196"/>
      <c r="H105" s="196"/>
      <c r="I105" s="196"/>
      <c r="J105" s="196"/>
      <c r="K105" s="196"/>
      <c r="L105" s="196"/>
      <c r="M105" s="196"/>
      <c r="N105" s="196"/>
    </row>
    <row r="106" spans="1:14" ht="15" x14ac:dyDescent="0.2">
      <c r="A106" s="196"/>
      <c r="B106" s="196"/>
      <c r="C106" s="196"/>
      <c r="D106" s="196"/>
      <c r="E106" s="196"/>
      <c r="F106" s="196"/>
      <c r="G106" s="196"/>
      <c r="H106" s="196"/>
      <c r="I106" s="196"/>
      <c r="J106" s="196"/>
      <c r="K106" s="196"/>
      <c r="L106" s="196"/>
      <c r="M106" s="196"/>
      <c r="N106" s="196"/>
    </row>
    <row r="107" spans="1:14" ht="15" x14ac:dyDescent="0.2">
      <c r="A107" s="196"/>
      <c r="B107" s="196"/>
      <c r="C107" s="196"/>
      <c r="D107" s="196"/>
      <c r="E107" s="196"/>
      <c r="F107" s="196"/>
      <c r="G107" s="196"/>
      <c r="H107" s="196"/>
      <c r="I107" s="196"/>
      <c r="J107" s="196"/>
      <c r="K107" s="196"/>
      <c r="L107" s="196"/>
      <c r="M107" s="196"/>
      <c r="N107" s="196"/>
    </row>
    <row r="108" spans="1:14" ht="15" x14ac:dyDescent="0.2">
      <c r="A108" s="196"/>
      <c r="B108" s="196"/>
      <c r="C108" s="196"/>
      <c r="D108" s="196"/>
      <c r="E108" s="196"/>
      <c r="F108" s="196"/>
      <c r="G108" s="196"/>
      <c r="H108" s="196"/>
      <c r="I108" s="196"/>
      <c r="J108" s="196"/>
      <c r="K108" s="196"/>
      <c r="L108" s="196"/>
      <c r="M108" s="196"/>
      <c r="N108" s="196"/>
    </row>
    <row r="109" spans="1:14" ht="15" x14ac:dyDescent="0.2">
      <c r="A109" s="196"/>
      <c r="B109" s="196"/>
      <c r="C109" s="196"/>
      <c r="D109" s="196"/>
      <c r="E109" s="196"/>
      <c r="F109" s="196"/>
      <c r="G109" s="196"/>
      <c r="H109" s="196"/>
      <c r="I109" s="196"/>
      <c r="J109" s="196"/>
      <c r="K109" s="196"/>
      <c r="L109" s="196"/>
      <c r="M109" s="196"/>
      <c r="N109" s="196"/>
    </row>
    <row r="110" spans="1:14" ht="15" x14ac:dyDescent="0.2">
      <c r="A110" s="196"/>
      <c r="B110" s="196"/>
      <c r="C110" s="196"/>
      <c r="D110" s="196"/>
      <c r="E110" s="196"/>
      <c r="F110" s="196"/>
      <c r="G110" s="196"/>
      <c r="H110" s="196"/>
      <c r="I110" s="196"/>
      <c r="J110" s="196"/>
      <c r="K110" s="196"/>
      <c r="L110" s="196"/>
      <c r="M110" s="196"/>
      <c r="N110" s="196"/>
    </row>
    <row r="111" spans="1:14" ht="15" x14ac:dyDescent="0.2">
      <c r="A111" s="196"/>
      <c r="B111" s="196"/>
      <c r="C111" s="196"/>
      <c r="D111" s="196"/>
      <c r="E111" s="196"/>
      <c r="F111" s="196"/>
      <c r="G111" s="196"/>
      <c r="H111" s="196"/>
      <c r="I111" s="196"/>
      <c r="J111" s="196"/>
      <c r="K111" s="196"/>
      <c r="L111" s="196"/>
      <c r="M111" s="196"/>
      <c r="N111" s="196"/>
    </row>
    <row r="112" spans="1:14" ht="15" x14ac:dyDescent="0.2">
      <c r="A112" s="196"/>
      <c r="B112" s="196"/>
      <c r="C112" s="196"/>
      <c r="D112" s="196"/>
      <c r="E112" s="196"/>
      <c r="F112" s="196"/>
      <c r="G112" s="196"/>
      <c r="H112" s="196"/>
      <c r="I112" s="196"/>
      <c r="J112" s="196"/>
      <c r="K112" s="196"/>
      <c r="L112" s="196"/>
      <c r="M112" s="196"/>
      <c r="N112" s="196"/>
    </row>
    <row r="113" spans="1:14" ht="15" x14ac:dyDescent="0.2">
      <c r="A113" s="196"/>
      <c r="B113" s="196"/>
      <c r="C113" s="196"/>
      <c r="D113" s="196"/>
      <c r="E113" s="196"/>
      <c r="F113" s="196"/>
      <c r="G113" s="196"/>
      <c r="H113" s="196"/>
      <c r="I113" s="196"/>
      <c r="J113" s="196"/>
      <c r="K113" s="196"/>
      <c r="L113" s="196"/>
      <c r="M113" s="196"/>
      <c r="N113" s="196"/>
    </row>
    <row r="114" spans="1:14" ht="15" x14ac:dyDescent="0.2">
      <c r="A114" s="196"/>
      <c r="B114" s="196"/>
      <c r="C114" s="196"/>
      <c r="D114" s="196"/>
      <c r="E114" s="196"/>
      <c r="F114" s="196"/>
      <c r="G114" s="196"/>
      <c r="H114" s="196"/>
      <c r="I114" s="196"/>
      <c r="J114" s="196"/>
      <c r="K114" s="196"/>
      <c r="L114" s="196"/>
      <c r="M114" s="196"/>
      <c r="N114" s="196"/>
    </row>
    <row r="115" spans="1:14" ht="15" x14ac:dyDescent="0.2">
      <c r="A115" s="196"/>
      <c r="B115" s="196"/>
      <c r="C115" s="196"/>
      <c r="D115" s="196"/>
      <c r="E115" s="196"/>
      <c r="F115" s="196"/>
      <c r="G115" s="196"/>
      <c r="H115" s="196"/>
      <c r="I115" s="196"/>
      <c r="J115" s="196"/>
      <c r="K115" s="196"/>
      <c r="L115" s="196"/>
      <c r="M115" s="196"/>
      <c r="N115" s="196"/>
    </row>
    <row r="116" spans="1:14" ht="15" x14ac:dyDescent="0.2">
      <c r="A116" s="196"/>
      <c r="B116" s="196"/>
      <c r="C116" s="196"/>
      <c r="D116" s="196"/>
      <c r="E116" s="196"/>
      <c r="F116" s="196"/>
      <c r="G116" s="196"/>
      <c r="H116" s="196"/>
      <c r="I116" s="196"/>
      <c r="J116" s="196"/>
      <c r="K116" s="196"/>
      <c r="L116" s="196"/>
      <c r="M116" s="196"/>
      <c r="N116" s="196"/>
    </row>
    <row r="117" spans="1:14" ht="15" x14ac:dyDescent="0.2">
      <c r="A117" s="196"/>
      <c r="B117" s="196"/>
      <c r="C117" s="196"/>
      <c r="D117" s="196"/>
      <c r="E117" s="196"/>
      <c r="F117" s="196"/>
      <c r="G117" s="196"/>
      <c r="H117" s="196"/>
      <c r="I117" s="196"/>
      <c r="J117" s="196"/>
      <c r="K117" s="196"/>
      <c r="L117" s="196"/>
      <c r="M117" s="196"/>
      <c r="N117" s="196"/>
    </row>
    <row r="118" spans="1:14" ht="15" x14ac:dyDescent="0.2">
      <c r="A118" s="196"/>
      <c r="B118" s="196"/>
      <c r="C118" s="196"/>
      <c r="D118" s="196"/>
      <c r="E118" s="196"/>
      <c r="F118" s="196"/>
      <c r="G118" s="196"/>
      <c r="H118" s="196"/>
      <c r="I118" s="196"/>
      <c r="J118" s="196"/>
      <c r="K118" s="196"/>
      <c r="L118" s="196"/>
      <c r="M118" s="196"/>
      <c r="N118" s="196"/>
    </row>
    <row r="119" spans="1:14" ht="15" x14ac:dyDescent="0.2">
      <c r="A119" s="196"/>
      <c r="B119" s="196"/>
      <c r="C119" s="196"/>
      <c r="D119" s="196"/>
      <c r="E119" s="196"/>
      <c r="F119" s="196"/>
      <c r="G119" s="196"/>
      <c r="H119" s="196"/>
      <c r="I119" s="196"/>
      <c r="J119" s="196"/>
      <c r="K119" s="196"/>
      <c r="L119" s="196"/>
      <c r="M119" s="196"/>
      <c r="N119" s="196"/>
    </row>
    <row r="120" spans="1:14" ht="15" x14ac:dyDescent="0.2">
      <c r="A120" s="196"/>
      <c r="B120" s="196"/>
      <c r="C120" s="196"/>
      <c r="D120" s="196"/>
      <c r="E120" s="196"/>
      <c r="F120" s="196"/>
      <c r="G120" s="196"/>
      <c r="H120" s="196"/>
      <c r="I120" s="196"/>
      <c r="J120" s="196"/>
      <c r="K120" s="196"/>
      <c r="L120" s="196"/>
      <c r="M120" s="196"/>
      <c r="N120" s="196"/>
    </row>
    <row r="121" spans="1:14" ht="15" x14ac:dyDescent="0.2">
      <c r="A121" s="196"/>
      <c r="B121" s="196"/>
      <c r="C121" s="196"/>
      <c r="D121" s="196"/>
      <c r="E121" s="196"/>
      <c r="F121" s="196"/>
      <c r="G121" s="196"/>
      <c r="H121" s="196"/>
      <c r="I121" s="196"/>
      <c r="J121" s="196"/>
      <c r="K121" s="196"/>
      <c r="L121" s="196"/>
      <c r="M121" s="196"/>
      <c r="N121" s="196"/>
    </row>
    <row r="122" spans="1:14" ht="15" x14ac:dyDescent="0.2">
      <c r="A122" s="196"/>
      <c r="B122" s="196"/>
      <c r="C122" s="196"/>
      <c r="D122" s="196"/>
      <c r="E122" s="196"/>
      <c r="F122" s="196"/>
      <c r="G122" s="196"/>
      <c r="H122" s="196"/>
      <c r="I122" s="196"/>
      <c r="J122" s="196"/>
      <c r="K122" s="196"/>
      <c r="L122" s="196"/>
      <c r="M122" s="196"/>
      <c r="N122" s="196"/>
    </row>
    <row r="123" spans="1:14" ht="15" x14ac:dyDescent="0.2">
      <c r="A123" s="196"/>
      <c r="B123" s="196"/>
      <c r="C123" s="196"/>
      <c r="D123" s="196"/>
      <c r="E123" s="196"/>
      <c r="F123" s="196"/>
      <c r="G123" s="196"/>
      <c r="H123" s="196"/>
      <c r="I123" s="196"/>
      <c r="J123" s="196"/>
      <c r="K123" s="196"/>
      <c r="L123" s="196"/>
      <c r="M123" s="196"/>
      <c r="N123" s="196"/>
    </row>
    <row r="124" spans="1:14" ht="15" x14ac:dyDescent="0.2">
      <c r="A124" s="196"/>
      <c r="B124" s="196"/>
      <c r="C124" s="196"/>
      <c r="D124" s="196"/>
      <c r="E124" s="196"/>
      <c r="F124" s="196"/>
      <c r="G124" s="196"/>
      <c r="H124" s="196"/>
      <c r="I124" s="196"/>
      <c r="J124" s="196"/>
      <c r="K124" s="196"/>
      <c r="L124" s="196"/>
      <c r="M124" s="196"/>
      <c r="N124" s="196"/>
    </row>
    <row r="125" spans="1:14" ht="15" x14ac:dyDescent="0.2">
      <c r="A125" s="196"/>
      <c r="B125" s="196"/>
      <c r="C125" s="196"/>
      <c r="D125" s="196"/>
      <c r="E125" s="196"/>
      <c r="F125" s="196"/>
      <c r="G125" s="196"/>
      <c r="H125" s="196"/>
      <c r="I125" s="196"/>
      <c r="J125" s="196"/>
      <c r="K125" s="196"/>
      <c r="L125" s="196"/>
      <c r="M125" s="196"/>
      <c r="N125" s="196"/>
    </row>
    <row r="126" spans="1:14" ht="15" x14ac:dyDescent="0.2">
      <c r="A126" s="196"/>
      <c r="B126" s="196"/>
      <c r="C126" s="196"/>
      <c r="D126" s="196"/>
      <c r="E126" s="196"/>
      <c r="F126" s="196"/>
      <c r="G126" s="196"/>
      <c r="H126" s="196"/>
      <c r="I126" s="196"/>
      <c r="J126" s="196"/>
      <c r="K126" s="196"/>
      <c r="L126" s="196"/>
      <c r="M126" s="196"/>
      <c r="N126" s="196"/>
    </row>
    <row r="127" spans="1:14" ht="15" x14ac:dyDescent="0.2">
      <c r="A127" s="196"/>
      <c r="B127" s="196"/>
      <c r="C127" s="196"/>
      <c r="D127" s="196"/>
      <c r="E127" s="196"/>
      <c r="F127" s="196"/>
      <c r="G127" s="196"/>
      <c r="H127" s="196"/>
      <c r="I127" s="196"/>
      <c r="J127" s="196"/>
      <c r="K127" s="196"/>
      <c r="L127" s="196"/>
      <c r="M127" s="196"/>
      <c r="N127" s="196"/>
    </row>
    <row r="128" spans="1:14" ht="15" x14ac:dyDescent="0.2">
      <c r="A128" s="196"/>
      <c r="B128" s="196"/>
      <c r="C128" s="196"/>
      <c r="D128" s="196"/>
      <c r="E128" s="196"/>
      <c r="F128" s="196"/>
      <c r="G128" s="196"/>
      <c r="H128" s="196"/>
      <c r="I128" s="196"/>
      <c r="J128" s="196"/>
      <c r="K128" s="196"/>
      <c r="L128" s="196"/>
      <c r="M128" s="196"/>
      <c r="N128" s="196"/>
    </row>
  </sheetData>
  <sheetProtection algorithmName="SHA-512" hashValue="knRXuddQiAO4XS8ZDRAA6a1hYfawGz9vyTKJAAaRsML6Ixi5vT5XkSZ4xlCrgVKR1ILqHLue/q7mXsq/kCHnTg==" saltValue="DLHbonCqQ9a13iIWLDSjow==" spinCount="100000" sheet="1" scenarios="1" formatCells="0" formatColumns="0" formatRows="0"/>
  <customSheetViews>
    <customSheetView guid="{FC3B3501-CA52-40D7-B049-0E027A15B235}" showPageBreaks="1" printArea="1">
      <selection activeCell="D17" sqref="D17"/>
      <pageMargins left="0.5" right="0.5" top="1.25" bottom="0.5" header="0.4" footer="0.5"/>
      <printOptions horizontalCentered="1" verticalCentered="1" gridLines="1"/>
      <pageSetup scale="75" orientation="portrait" horizontalDpi="360" verticalDpi="360" r:id="rId1"/>
      <headerFooter alignWithMargins="0">
        <oddHeader xml:space="preserve">&amp;C&amp;"Arial,Bold"&amp;14COUNTY/CITY/TOWN OF ____________________
STATEMENT OF REVENUES, EXPENDITURES, AND CHANGES IN FUND BALANCES
BUDGET AND ACTUAL
MAJOR SPECIAL REVENUE FUNDS
FISCAL YEAR ENDED JUNE 30, 2015
</oddHeader>
      </headerFooter>
    </customSheetView>
  </customSheetViews>
  <phoneticPr fontId="0" type="noConversion"/>
  <printOptions horizontalCentered="1" verticalCentered="1" gridLines="1"/>
  <pageMargins left="0.5" right="0.5" top="1.25" bottom="0.5" header="0.4" footer="0.5"/>
  <pageSetup scale="75" orientation="portrait" horizontalDpi="360" verticalDpi="360" r:id="rId2"/>
  <headerFooter alignWithMargins="0">
    <oddHeader>&amp;C&amp;"Arial,Bold"&amp;14COUNTY/CITY/TOWN OF ____________________
STATEMENT OF REVENUES, EXPENDITURES, AND CHANGES IN FUND BALANCES
BUDGET AND ACTUAL
MAJOR SPECIAL REVENUE FUNDS
FISCAL YEAR ENDED JUNE 30, 2023</oddHeader>
  </headerFooter>
  <legacyDrawing r:id="rId3"/>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42"/>
  <dimension ref="A1:AD124"/>
  <sheetViews>
    <sheetView zoomScaleNormal="100" workbookViewId="0">
      <pane xSplit="2" ySplit="9" topLeftCell="C10" activePane="bottomRight" state="frozen"/>
      <selection pane="topRight" activeCell="C1" sqref="C1"/>
      <selection pane="bottomLeft" activeCell="A10" sqref="A10"/>
      <selection pane="bottomRight" activeCell="B5" sqref="B5"/>
    </sheetView>
  </sheetViews>
  <sheetFormatPr defaultColWidth="8.85546875" defaultRowHeight="12.75" x14ac:dyDescent="0.2"/>
  <cols>
    <col min="1" max="1" width="13.7109375" style="194" customWidth="1"/>
    <col min="2" max="2" width="50.7109375" style="194" customWidth="1"/>
    <col min="3" max="30" width="16.7109375" style="194" customWidth="1"/>
    <col min="31" max="16384" width="8.85546875" style="194"/>
  </cols>
  <sheetData>
    <row r="1" spans="1:30" ht="15.75" customHeight="1" x14ac:dyDescent="0.25">
      <c r="A1"/>
      <c r="B1"/>
      <c r="C1" s="467" t="str">
        <f>'OPER-MAJOR SP. REVENUE(54-56)'!C2</f>
        <v>Fund #</v>
      </c>
      <c r="D1" s="10"/>
      <c r="E1" s="10"/>
      <c r="F1" s="10"/>
      <c r="G1" s="467" t="str">
        <f>'OPER-MAJOR SP. REVENUE(54-56)'!G2</f>
        <v>Fund #</v>
      </c>
      <c r="H1" s="10"/>
      <c r="I1" s="10"/>
      <c r="J1" s="10"/>
      <c r="K1" s="467" t="str">
        <f>'OPER-MAJOR SP. REVENUE(54-56)'!K2</f>
        <v>Fund #</v>
      </c>
      <c r="L1" s="10"/>
      <c r="M1" s="10"/>
      <c r="N1" s="10"/>
      <c r="O1" s="467" t="str">
        <f>'OPER-MAJOR SP. REVENUE(54-56)'!O2</f>
        <v>Fund #</v>
      </c>
      <c r="P1" s="10"/>
      <c r="Q1" s="10"/>
      <c r="R1" s="10"/>
      <c r="S1" s="467" t="str">
        <f>'OPER-MAJOR SP. REVENUE(54-56)'!S2</f>
        <v>Fund #</v>
      </c>
      <c r="T1" s="10"/>
      <c r="U1" s="10"/>
      <c r="V1" s="10"/>
      <c r="W1" s="467" t="str">
        <f>'OPER-MAJOR SP. REVENUE(54-56)'!W2</f>
        <v>Fund #</v>
      </c>
      <c r="X1" s="10"/>
      <c r="Y1" s="10"/>
      <c r="Z1" s="10"/>
      <c r="AA1" s="467" t="str">
        <f>'OPER-MAJOR SP. REVENUE(54-56)'!AA2</f>
        <v>Fund #</v>
      </c>
      <c r="AB1" s="10"/>
      <c r="AC1" s="10"/>
      <c r="AD1" s="10"/>
    </row>
    <row r="2" spans="1:30" customFormat="1" ht="15.75" customHeight="1" x14ac:dyDescent="0.25">
      <c r="C2" s="1593" t="str">
        <f>'OPER-MAJOR SP. REVENUE(54-56)'!C3</f>
        <v>Fund Name</v>
      </c>
      <c r="D2" s="1593"/>
      <c r="E2" s="1593"/>
      <c r="F2" s="1593"/>
      <c r="G2" s="1593" t="str">
        <f>'OPER-MAJOR SP. REVENUE(54-56)'!G3</f>
        <v>Fund Name</v>
      </c>
      <c r="H2" s="1593"/>
      <c r="I2" s="1593"/>
      <c r="J2" s="1593"/>
      <c r="K2" s="1593" t="str">
        <f>'OPER-MAJOR SP. REVENUE(54-56)'!K3</f>
        <v>Fund Name</v>
      </c>
      <c r="L2" s="1593"/>
      <c r="M2" s="1593"/>
      <c r="N2" s="1593"/>
      <c r="O2" s="1593" t="str">
        <f>'OPER-MAJOR SP. REVENUE(54-56)'!O3</f>
        <v>Fund Name</v>
      </c>
      <c r="P2" s="1593"/>
      <c r="Q2" s="1593"/>
      <c r="R2" s="1593"/>
      <c r="S2" s="1593" t="str">
        <f>'OPER-MAJOR SP. REVENUE(54-56)'!S3</f>
        <v>Fund Name</v>
      </c>
      <c r="T2" s="1593"/>
      <c r="U2" s="1593"/>
      <c r="V2" s="1593"/>
      <c r="W2" s="1593" t="str">
        <f>'OPER-MAJOR SP. REVENUE(54-56)'!W3</f>
        <v>Fund Name</v>
      </c>
      <c r="X2" s="1593"/>
      <c r="Y2" s="1593"/>
      <c r="Z2" s="1593"/>
      <c r="AA2" s="1593" t="str">
        <f>'OPER-MAJOR SP. REVENUE(54-56)'!AA3</f>
        <v>Fund Name</v>
      </c>
      <c r="AB2" s="1593"/>
      <c r="AC2" s="1593"/>
      <c r="AD2" s="1593"/>
    </row>
    <row r="3" spans="1:30" customFormat="1" ht="15.75" x14ac:dyDescent="0.25">
      <c r="A3" s="2"/>
      <c r="B3" s="2"/>
      <c r="C3" s="467"/>
      <c r="D3" s="10"/>
      <c r="E3" s="10"/>
      <c r="F3" s="468" t="s">
        <v>731</v>
      </c>
      <c r="G3" s="467"/>
      <c r="H3" s="10"/>
      <c r="I3" s="10"/>
      <c r="J3" s="468" t="s">
        <v>731</v>
      </c>
      <c r="K3" s="467"/>
      <c r="L3" s="10"/>
      <c r="M3" s="10"/>
      <c r="N3" s="468" t="s">
        <v>731</v>
      </c>
      <c r="O3" s="467"/>
      <c r="P3" s="10"/>
      <c r="Q3" s="10"/>
      <c r="R3" s="468" t="s">
        <v>731</v>
      </c>
      <c r="S3" s="467"/>
      <c r="T3" s="10"/>
      <c r="U3" s="10"/>
      <c r="V3" s="468" t="s">
        <v>731</v>
      </c>
      <c r="W3" s="467"/>
      <c r="X3" s="10"/>
      <c r="Y3" s="10"/>
      <c r="Z3" s="468" t="s">
        <v>731</v>
      </c>
      <c r="AA3" s="467"/>
      <c r="AB3" s="10"/>
      <c r="AC3" s="10"/>
      <c r="AD3" s="468" t="s">
        <v>731</v>
      </c>
    </row>
    <row r="4" spans="1:30" customFormat="1" ht="15.75" customHeight="1" x14ac:dyDescent="0.25">
      <c r="A4" s="273"/>
      <c r="B4" s="273"/>
      <c r="C4" s="9"/>
      <c r="D4" s="9"/>
      <c r="E4" s="9"/>
      <c r="F4" s="9" t="s">
        <v>732</v>
      </c>
      <c r="G4" s="9"/>
      <c r="H4" s="9"/>
      <c r="I4" s="9"/>
      <c r="J4" s="9" t="s">
        <v>732</v>
      </c>
      <c r="K4" s="9"/>
      <c r="L4" s="9"/>
      <c r="M4" s="9"/>
      <c r="N4" s="9" t="s">
        <v>732</v>
      </c>
      <c r="O4" s="9"/>
      <c r="P4" s="9"/>
      <c r="Q4" s="9"/>
      <c r="R4" s="9" t="s">
        <v>732</v>
      </c>
      <c r="S4" s="9"/>
      <c r="T4" s="9"/>
      <c r="U4" s="9"/>
      <c r="V4" s="9" t="s">
        <v>732</v>
      </c>
      <c r="W4" s="9"/>
      <c r="X4" s="9"/>
      <c r="Y4" s="9"/>
      <c r="Z4" s="9" t="s">
        <v>732</v>
      </c>
      <c r="AA4" s="9"/>
      <c r="AB4" s="9"/>
      <c r="AC4" s="9"/>
      <c r="AD4" s="9" t="s">
        <v>732</v>
      </c>
    </row>
    <row r="5" spans="1:30" customFormat="1" ht="16.5" thickBot="1" x14ac:dyDescent="0.3">
      <c r="A5" s="6"/>
      <c r="B5" s="6"/>
      <c r="C5" s="469" t="s">
        <v>724</v>
      </c>
      <c r="D5" s="460"/>
      <c r="E5" s="9"/>
      <c r="F5" s="9" t="s">
        <v>733</v>
      </c>
      <c r="G5" s="469" t="s">
        <v>724</v>
      </c>
      <c r="H5" s="460"/>
      <c r="I5" s="9"/>
      <c r="J5" s="9" t="s">
        <v>733</v>
      </c>
      <c r="K5" s="469" t="s">
        <v>724</v>
      </c>
      <c r="L5" s="460"/>
      <c r="M5" s="9"/>
      <c r="N5" s="9" t="s">
        <v>733</v>
      </c>
      <c r="O5" s="469" t="s">
        <v>724</v>
      </c>
      <c r="P5" s="460"/>
      <c r="Q5" s="9"/>
      <c r="R5" s="9" t="s">
        <v>733</v>
      </c>
      <c r="S5" s="469" t="s">
        <v>724</v>
      </c>
      <c r="T5" s="460"/>
      <c r="U5" s="9"/>
      <c r="V5" s="9" t="s">
        <v>733</v>
      </c>
      <c r="W5" s="469" t="s">
        <v>724</v>
      </c>
      <c r="X5" s="460"/>
      <c r="Y5" s="9"/>
      <c r="Z5" s="9" t="s">
        <v>733</v>
      </c>
      <c r="AA5" s="469" t="s">
        <v>724</v>
      </c>
      <c r="AB5" s="460"/>
      <c r="AC5" s="9"/>
      <c r="AD5" s="9" t="s">
        <v>733</v>
      </c>
    </row>
    <row r="6" spans="1:30" customFormat="1" ht="15.75" x14ac:dyDescent="0.25">
      <c r="A6" s="9" t="s">
        <v>743</v>
      </c>
      <c r="B6" s="9"/>
      <c r="C6" s="9"/>
      <c r="D6" s="9"/>
      <c r="E6" s="9" t="s">
        <v>729</v>
      </c>
      <c r="F6" s="9" t="s">
        <v>734</v>
      </c>
      <c r="G6" s="9"/>
      <c r="H6" s="9"/>
      <c r="I6" s="9" t="s">
        <v>729</v>
      </c>
      <c r="J6" s="9" t="s">
        <v>734</v>
      </c>
      <c r="K6" s="9"/>
      <c r="L6" s="9"/>
      <c r="M6" s="9" t="s">
        <v>729</v>
      </c>
      <c r="N6" s="9" t="s">
        <v>734</v>
      </c>
      <c r="O6" s="9"/>
      <c r="P6" s="9"/>
      <c r="Q6" s="9" t="s">
        <v>729</v>
      </c>
      <c r="R6" s="9" t="s">
        <v>734</v>
      </c>
      <c r="S6" s="9"/>
      <c r="T6" s="9"/>
      <c r="U6" s="9" t="s">
        <v>729</v>
      </c>
      <c r="V6" s="9" t="s">
        <v>734</v>
      </c>
      <c r="W6" s="9"/>
      <c r="X6" s="9"/>
      <c r="Y6" s="9" t="s">
        <v>729</v>
      </c>
      <c r="Z6" s="9" t="s">
        <v>734</v>
      </c>
      <c r="AA6" s="9"/>
      <c r="AB6" s="9"/>
      <c r="AC6" s="9" t="s">
        <v>729</v>
      </c>
      <c r="AD6" s="9" t="s">
        <v>734</v>
      </c>
    </row>
    <row r="7" spans="1:30" customFormat="1" ht="16.5" thickBot="1" x14ac:dyDescent="0.3">
      <c r="A7" s="454" t="s">
        <v>744</v>
      </c>
      <c r="B7" s="454" t="s">
        <v>745</v>
      </c>
      <c r="C7" s="454" t="s">
        <v>725</v>
      </c>
      <c r="D7" s="454" t="s">
        <v>726</v>
      </c>
      <c r="E7" s="454" t="s">
        <v>730</v>
      </c>
      <c r="F7" s="454" t="s">
        <v>735</v>
      </c>
      <c r="G7" s="454" t="s">
        <v>725</v>
      </c>
      <c r="H7" s="454" t="s">
        <v>726</v>
      </c>
      <c r="I7" s="454" t="s">
        <v>730</v>
      </c>
      <c r="J7" s="454" t="s">
        <v>735</v>
      </c>
      <c r="K7" s="454" t="s">
        <v>725</v>
      </c>
      <c r="L7" s="454" t="s">
        <v>726</v>
      </c>
      <c r="M7" s="454" t="s">
        <v>730</v>
      </c>
      <c r="N7" s="454" t="s">
        <v>735</v>
      </c>
      <c r="O7" s="454" t="s">
        <v>725</v>
      </c>
      <c r="P7" s="454" t="s">
        <v>726</v>
      </c>
      <c r="Q7" s="454" t="s">
        <v>730</v>
      </c>
      <c r="R7" s="454" t="s">
        <v>735</v>
      </c>
      <c r="S7" s="454" t="s">
        <v>725</v>
      </c>
      <c r="T7" s="454" t="s">
        <v>726</v>
      </c>
      <c r="U7" s="454" t="s">
        <v>730</v>
      </c>
      <c r="V7" s="454" t="s">
        <v>735</v>
      </c>
      <c r="W7" s="454" t="s">
        <v>725</v>
      </c>
      <c r="X7" s="454" t="s">
        <v>726</v>
      </c>
      <c r="Y7" s="454" t="s">
        <v>730</v>
      </c>
      <c r="Z7" s="454" t="s">
        <v>735</v>
      </c>
      <c r="AA7" s="454" t="s">
        <v>725</v>
      </c>
      <c r="AB7" s="454" t="s">
        <v>726</v>
      </c>
      <c r="AC7" s="454" t="s">
        <v>730</v>
      </c>
      <c r="AD7" s="454" t="s">
        <v>735</v>
      </c>
    </row>
    <row r="8" spans="1:30" customFormat="1" ht="15" customHeight="1" x14ac:dyDescent="0.25">
      <c r="A8" s="289"/>
      <c r="B8" s="8" t="s">
        <v>163</v>
      </c>
      <c r="C8" s="293"/>
      <c r="D8" s="293"/>
      <c r="E8" s="283"/>
      <c r="F8" s="283"/>
      <c r="G8" s="293"/>
      <c r="H8" s="293"/>
      <c r="I8" s="283"/>
      <c r="J8" s="283"/>
      <c r="K8" s="293"/>
      <c r="L8" s="293"/>
      <c r="M8" s="283"/>
      <c r="N8" s="283"/>
      <c r="O8" s="293"/>
      <c r="P8" s="293"/>
      <c r="Q8" s="283"/>
      <c r="R8" s="283"/>
      <c r="S8" s="293"/>
      <c r="T8" s="293"/>
      <c r="U8" s="283"/>
      <c r="V8" s="283"/>
      <c r="W8" s="293"/>
      <c r="X8" s="293"/>
      <c r="Y8" s="283"/>
      <c r="Z8" s="283"/>
      <c r="AA8" s="293"/>
      <c r="AB8" s="293"/>
      <c r="AC8" s="283"/>
      <c r="AD8" s="283"/>
    </row>
    <row r="9" spans="1:30" customFormat="1" ht="15" customHeight="1" x14ac:dyDescent="0.25">
      <c r="A9" s="289"/>
      <c r="B9" s="8" t="s">
        <v>164</v>
      </c>
      <c r="C9" s="293"/>
      <c r="D9" s="293"/>
      <c r="E9" s="283"/>
      <c r="F9" s="283"/>
      <c r="G9" s="293"/>
      <c r="H9" s="293"/>
      <c r="I9" s="283"/>
      <c r="J9" s="283"/>
      <c r="K9" s="293"/>
      <c r="L9" s="293"/>
      <c r="M9" s="283"/>
      <c r="N9" s="283"/>
      <c r="O9" s="293"/>
      <c r="P9" s="293"/>
      <c r="Q9" s="283"/>
      <c r="R9" s="283"/>
      <c r="S9" s="293"/>
      <c r="T9" s="293"/>
      <c r="U9" s="283"/>
      <c r="V9" s="283"/>
      <c r="W9" s="293"/>
      <c r="X9" s="293"/>
      <c r="Y9" s="283"/>
      <c r="Z9" s="283"/>
      <c r="AA9" s="293"/>
      <c r="AB9" s="293"/>
      <c r="AC9" s="283"/>
      <c r="AD9" s="283"/>
    </row>
    <row r="10" spans="1:30" customFormat="1" ht="15" customHeight="1" x14ac:dyDescent="0.25">
      <c r="A10" s="289">
        <v>410000</v>
      </c>
      <c r="B10" s="8" t="s">
        <v>242</v>
      </c>
      <c r="C10" s="284"/>
      <c r="D10" s="284"/>
      <c r="E10" s="284"/>
      <c r="F10" s="284"/>
      <c r="G10" s="284"/>
      <c r="H10" s="284"/>
      <c r="I10" s="284"/>
      <c r="J10" s="284"/>
      <c r="K10" s="284"/>
      <c r="L10" s="284"/>
      <c r="M10" s="284"/>
      <c r="N10" s="284"/>
      <c r="O10" s="284"/>
      <c r="P10" s="284"/>
      <c r="Q10" s="284"/>
      <c r="R10" s="284"/>
      <c r="S10" s="284"/>
      <c r="T10" s="284"/>
      <c r="U10" s="284"/>
      <c r="V10" s="284"/>
      <c r="W10" s="284"/>
      <c r="X10" s="284"/>
      <c r="Y10" s="284"/>
      <c r="Z10" s="284"/>
      <c r="AA10" s="284"/>
      <c r="AB10" s="284"/>
      <c r="AC10" s="284"/>
      <c r="AD10" s="284"/>
    </row>
    <row r="11" spans="1:30" ht="15" customHeight="1" x14ac:dyDescent="0.2">
      <c r="A11" s="470">
        <v>100</v>
      </c>
      <c r="B11" s="6" t="s">
        <v>642</v>
      </c>
      <c r="C11" s="202"/>
      <c r="D11" s="202"/>
      <c r="E11" s="202"/>
      <c r="F11" s="237">
        <f t="shared" ref="F11:F38" si="0">+D11-E11</f>
        <v>0</v>
      </c>
      <c r="G11" s="202"/>
      <c r="H11" s="202"/>
      <c r="I11" s="202"/>
      <c r="J11" s="237">
        <f>+H11-I11</f>
        <v>0</v>
      </c>
      <c r="K11" s="202"/>
      <c r="L11" s="202"/>
      <c r="M11" s="202"/>
      <c r="N11" s="237">
        <f>+L11-M11</f>
        <v>0</v>
      </c>
      <c r="O11" s="202"/>
      <c r="P11" s="202"/>
      <c r="Q11" s="202"/>
      <c r="R11" s="237">
        <f>+P11-Q11</f>
        <v>0</v>
      </c>
      <c r="S11" s="202"/>
      <c r="T11" s="202"/>
      <c r="U11" s="202"/>
      <c r="V11" s="237">
        <f>+T11-U11</f>
        <v>0</v>
      </c>
      <c r="W11" s="202"/>
      <c r="X11" s="202"/>
      <c r="Y11" s="202"/>
      <c r="Z11" s="237">
        <f>+X11-Y11</f>
        <v>0</v>
      </c>
      <c r="AA11" s="202"/>
      <c r="AB11" s="202"/>
      <c r="AC11" s="202"/>
      <c r="AD11" s="237">
        <f>+AB11-AC11</f>
        <v>0</v>
      </c>
    </row>
    <row r="12" spans="1:30" ht="15" customHeight="1" x14ac:dyDescent="0.2">
      <c r="A12" s="470" t="s">
        <v>137</v>
      </c>
      <c r="B12" s="6" t="s">
        <v>643</v>
      </c>
      <c r="C12" s="202"/>
      <c r="D12" s="202"/>
      <c r="E12" s="202"/>
      <c r="F12" s="237">
        <f t="shared" si="0"/>
        <v>0</v>
      </c>
      <c r="G12" s="202"/>
      <c r="H12" s="202"/>
      <c r="I12" s="202"/>
      <c r="J12" s="237">
        <f>+H12-I12</f>
        <v>0</v>
      </c>
      <c r="K12" s="202"/>
      <c r="L12" s="202"/>
      <c r="M12" s="202"/>
      <c r="N12" s="237">
        <f>+L12-M12</f>
        <v>0</v>
      </c>
      <c r="O12" s="202"/>
      <c r="P12" s="202"/>
      <c r="Q12" s="202"/>
      <c r="R12" s="237">
        <f>+P12-Q12</f>
        <v>0</v>
      </c>
      <c r="S12" s="202"/>
      <c r="T12" s="202"/>
      <c r="U12" s="202"/>
      <c r="V12" s="237">
        <f>+T12-U12</f>
        <v>0</v>
      </c>
      <c r="W12" s="202"/>
      <c r="X12" s="202"/>
      <c r="Y12" s="202"/>
      <c r="Z12" s="237">
        <f>+X12-Y12</f>
        <v>0</v>
      </c>
      <c r="AA12" s="202"/>
      <c r="AB12" s="202"/>
      <c r="AC12" s="202"/>
      <c r="AD12" s="237">
        <f>+AB12-AC12</f>
        <v>0</v>
      </c>
    </row>
    <row r="13" spans="1:30" customFormat="1" ht="15" customHeight="1" x14ac:dyDescent="0.25">
      <c r="A13" s="289">
        <v>420000</v>
      </c>
      <c r="B13" s="8" t="s">
        <v>769</v>
      </c>
      <c r="C13" s="210"/>
      <c r="D13" s="210"/>
      <c r="E13" s="210"/>
      <c r="F13" s="210"/>
      <c r="G13" s="210"/>
      <c r="H13" s="210"/>
      <c r="I13" s="210"/>
      <c r="J13" s="210"/>
      <c r="K13" s="210"/>
      <c r="L13" s="210"/>
      <c r="M13" s="210"/>
      <c r="N13" s="210"/>
      <c r="O13" s="210"/>
      <c r="P13" s="210"/>
      <c r="Q13" s="210"/>
      <c r="R13" s="210"/>
      <c r="S13" s="210"/>
      <c r="T13" s="210"/>
      <c r="U13" s="210"/>
      <c r="V13" s="210"/>
      <c r="W13" s="210"/>
      <c r="X13" s="210"/>
      <c r="Y13" s="210"/>
      <c r="Z13" s="210"/>
      <c r="AA13" s="210"/>
      <c r="AB13" s="210"/>
      <c r="AC13" s="210"/>
      <c r="AD13" s="210"/>
    </row>
    <row r="14" spans="1:30" ht="15" customHeight="1" x14ac:dyDescent="0.2">
      <c r="A14" s="470">
        <v>100</v>
      </c>
      <c r="B14" s="6" t="s">
        <v>642</v>
      </c>
      <c r="C14" s="202"/>
      <c r="D14" s="202"/>
      <c r="E14" s="202"/>
      <c r="F14" s="237">
        <f t="shared" si="0"/>
        <v>0</v>
      </c>
      <c r="G14" s="202"/>
      <c r="H14" s="202"/>
      <c r="I14" s="202"/>
      <c r="J14" s="237">
        <f>+H14-I14</f>
        <v>0</v>
      </c>
      <c r="K14" s="202"/>
      <c r="L14" s="202"/>
      <c r="M14" s="202"/>
      <c r="N14" s="237">
        <f>+L14-M14</f>
        <v>0</v>
      </c>
      <c r="O14" s="202"/>
      <c r="P14" s="202"/>
      <c r="Q14" s="202"/>
      <c r="R14" s="237">
        <f>+P14-Q14</f>
        <v>0</v>
      </c>
      <c r="S14" s="202"/>
      <c r="T14" s="202"/>
      <c r="U14" s="202"/>
      <c r="V14" s="237">
        <f>+T14-U14</f>
        <v>0</v>
      </c>
      <c r="W14" s="202"/>
      <c r="X14" s="202"/>
      <c r="Y14" s="202"/>
      <c r="Z14" s="237">
        <f>+X14-Y14</f>
        <v>0</v>
      </c>
      <c r="AA14" s="202"/>
      <c r="AB14" s="202"/>
      <c r="AC14" s="202"/>
      <c r="AD14" s="237">
        <f>+AB14-AC14</f>
        <v>0</v>
      </c>
    </row>
    <row r="15" spans="1:30" ht="15" customHeight="1" x14ac:dyDescent="0.2">
      <c r="A15" s="470" t="s">
        <v>137</v>
      </c>
      <c r="B15" s="6" t="s">
        <v>643</v>
      </c>
      <c r="C15" s="202"/>
      <c r="D15" s="202"/>
      <c r="E15" s="202"/>
      <c r="F15" s="237">
        <f t="shared" si="0"/>
        <v>0</v>
      </c>
      <c r="G15" s="202"/>
      <c r="H15" s="202"/>
      <c r="I15" s="202"/>
      <c r="J15" s="237">
        <f>+H15-I15</f>
        <v>0</v>
      </c>
      <c r="K15" s="202"/>
      <c r="L15" s="202"/>
      <c r="M15" s="202"/>
      <c r="N15" s="237">
        <f>+L15-M15</f>
        <v>0</v>
      </c>
      <c r="O15" s="202"/>
      <c r="P15" s="202"/>
      <c r="Q15" s="202"/>
      <c r="R15" s="237">
        <f>+P15-Q15</f>
        <v>0</v>
      </c>
      <c r="S15" s="202"/>
      <c r="T15" s="202"/>
      <c r="U15" s="202"/>
      <c r="V15" s="237">
        <f>+T15-U15</f>
        <v>0</v>
      </c>
      <c r="W15" s="202"/>
      <c r="X15" s="202"/>
      <c r="Y15" s="202"/>
      <c r="Z15" s="237">
        <f>+X15-Y15</f>
        <v>0</v>
      </c>
      <c r="AA15" s="202"/>
      <c r="AB15" s="202"/>
      <c r="AC15" s="202"/>
      <c r="AD15" s="237">
        <f>+AB15-AC15</f>
        <v>0</v>
      </c>
    </row>
    <row r="16" spans="1:30" customFormat="1" ht="15" customHeight="1" x14ac:dyDescent="0.25">
      <c r="A16" s="289">
        <v>430000</v>
      </c>
      <c r="B16" s="8" t="s">
        <v>770</v>
      </c>
      <c r="C16" s="210"/>
      <c r="D16" s="210"/>
      <c r="E16" s="210"/>
      <c r="F16" s="210"/>
      <c r="G16" s="210"/>
      <c r="H16" s="210"/>
      <c r="I16" s="210"/>
      <c r="J16" s="210"/>
      <c r="K16" s="210"/>
      <c r="L16" s="210"/>
      <c r="M16" s="210"/>
      <c r="N16" s="210"/>
      <c r="O16" s="210"/>
      <c r="P16" s="210"/>
      <c r="Q16" s="210"/>
      <c r="R16" s="210"/>
      <c r="S16" s="210"/>
      <c r="T16" s="210"/>
      <c r="U16" s="210"/>
      <c r="V16" s="210"/>
      <c r="W16" s="210"/>
      <c r="X16" s="210"/>
      <c r="Y16" s="210"/>
      <c r="Z16" s="210"/>
      <c r="AA16" s="210"/>
      <c r="AB16" s="210"/>
      <c r="AC16" s="210"/>
      <c r="AD16" s="210"/>
    </row>
    <row r="17" spans="1:30" ht="15" customHeight="1" x14ac:dyDescent="0.2">
      <c r="A17" s="470">
        <v>100</v>
      </c>
      <c r="B17" s="6" t="s">
        <v>642</v>
      </c>
      <c r="C17" s="202"/>
      <c r="D17" s="202"/>
      <c r="E17" s="202"/>
      <c r="F17" s="237">
        <f t="shared" si="0"/>
        <v>0</v>
      </c>
      <c r="G17" s="202"/>
      <c r="H17" s="202"/>
      <c r="I17" s="202"/>
      <c r="J17" s="237">
        <f>+H17-I17</f>
        <v>0</v>
      </c>
      <c r="K17" s="202"/>
      <c r="L17" s="202"/>
      <c r="M17" s="202"/>
      <c r="N17" s="237">
        <f>+L17-M17</f>
        <v>0</v>
      </c>
      <c r="O17" s="202"/>
      <c r="P17" s="202"/>
      <c r="Q17" s="202"/>
      <c r="R17" s="237">
        <f>+P17-Q17</f>
        <v>0</v>
      </c>
      <c r="S17" s="202"/>
      <c r="T17" s="202"/>
      <c r="U17" s="202"/>
      <c r="V17" s="237">
        <f>+T17-U17</f>
        <v>0</v>
      </c>
      <c r="W17" s="202"/>
      <c r="X17" s="202"/>
      <c r="Y17" s="202"/>
      <c r="Z17" s="237">
        <f>+X17-Y17</f>
        <v>0</v>
      </c>
      <c r="AA17" s="202"/>
      <c r="AB17" s="202"/>
      <c r="AC17" s="202"/>
      <c r="AD17" s="237">
        <f>+AB17-AC17</f>
        <v>0</v>
      </c>
    </row>
    <row r="18" spans="1:30" ht="15" customHeight="1" x14ac:dyDescent="0.2">
      <c r="A18" s="470" t="s">
        <v>137</v>
      </c>
      <c r="B18" s="6" t="s">
        <v>643</v>
      </c>
      <c r="C18" s="202"/>
      <c r="D18" s="202"/>
      <c r="E18" s="202"/>
      <c r="F18" s="237">
        <f t="shared" si="0"/>
        <v>0</v>
      </c>
      <c r="G18" s="202"/>
      <c r="H18" s="202"/>
      <c r="I18" s="202"/>
      <c r="J18" s="237">
        <f>+H18-I18</f>
        <v>0</v>
      </c>
      <c r="K18" s="202"/>
      <c r="L18" s="202"/>
      <c r="M18" s="202"/>
      <c r="N18" s="237">
        <f>+L18-M18</f>
        <v>0</v>
      </c>
      <c r="O18" s="202"/>
      <c r="P18" s="202"/>
      <c r="Q18" s="202"/>
      <c r="R18" s="237">
        <f>+P18-Q18</f>
        <v>0</v>
      </c>
      <c r="S18" s="202"/>
      <c r="T18" s="202"/>
      <c r="U18" s="202"/>
      <c r="V18" s="237">
        <f>+T18-U18</f>
        <v>0</v>
      </c>
      <c r="W18" s="202"/>
      <c r="X18" s="202"/>
      <c r="Y18" s="202"/>
      <c r="Z18" s="237">
        <f>+X18-Y18</f>
        <v>0</v>
      </c>
      <c r="AA18" s="202"/>
      <c r="AB18" s="202"/>
      <c r="AC18" s="202"/>
      <c r="AD18" s="237">
        <f>+AB18-AC18</f>
        <v>0</v>
      </c>
    </row>
    <row r="19" spans="1:30" customFormat="1" ht="15" customHeight="1" x14ac:dyDescent="0.25">
      <c r="A19" s="289">
        <v>440000</v>
      </c>
      <c r="B19" s="8" t="s">
        <v>771</v>
      </c>
      <c r="C19" s="210"/>
      <c r="D19" s="210"/>
      <c r="E19" s="210"/>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10"/>
    </row>
    <row r="20" spans="1:30" ht="15" customHeight="1" x14ac:dyDescent="0.2">
      <c r="A20" s="470">
        <v>100</v>
      </c>
      <c r="B20" s="6" t="s">
        <v>642</v>
      </c>
      <c r="C20" s="202"/>
      <c r="D20" s="202"/>
      <c r="E20" s="202"/>
      <c r="F20" s="237">
        <f t="shared" si="0"/>
        <v>0</v>
      </c>
      <c r="G20" s="202"/>
      <c r="H20" s="202"/>
      <c r="I20" s="202"/>
      <c r="J20" s="237">
        <f>+H20-I20</f>
        <v>0</v>
      </c>
      <c r="K20" s="202"/>
      <c r="L20" s="202"/>
      <c r="M20" s="202"/>
      <c r="N20" s="237">
        <f>+L20-M20</f>
        <v>0</v>
      </c>
      <c r="O20" s="202"/>
      <c r="P20" s="202"/>
      <c r="Q20" s="202"/>
      <c r="R20" s="237">
        <f>+P20-Q20</f>
        <v>0</v>
      </c>
      <c r="S20" s="202"/>
      <c r="T20" s="202"/>
      <c r="U20" s="202"/>
      <c r="V20" s="237">
        <f>+T20-U20</f>
        <v>0</v>
      </c>
      <c r="W20" s="202"/>
      <c r="X20" s="202"/>
      <c r="Y20" s="202"/>
      <c r="Z20" s="237">
        <f>+X20-Y20</f>
        <v>0</v>
      </c>
      <c r="AA20" s="202"/>
      <c r="AB20" s="202"/>
      <c r="AC20" s="202"/>
      <c r="AD20" s="237">
        <f>+AB20-AC20</f>
        <v>0</v>
      </c>
    </row>
    <row r="21" spans="1:30" ht="15" customHeight="1" x14ac:dyDescent="0.2">
      <c r="A21" s="470" t="s">
        <v>137</v>
      </c>
      <c r="B21" s="6" t="s">
        <v>643</v>
      </c>
      <c r="C21" s="202"/>
      <c r="D21" s="202"/>
      <c r="E21" s="202"/>
      <c r="F21" s="237">
        <f t="shared" si="0"/>
        <v>0</v>
      </c>
      <c r="G21" s="202"/>
      <c r="H21" s="202"/>
      <c r="I21" s="202"/>
      <c r="J21" s="237">
        <f>+H21-I21</f>
        <v>0</v>
      </c>
      <c r="K21" s="202"/>
      <c r="L21" s="202"/>
      <c r="M21" s="202"/>
      <c r="N21" s="237">
        <f>+L21-M21</f>
        <v>0</v>
      </c>
      <c r="O21" s="202"/>
      <c r="P21" s="202"/>
      <c r="Q21" s="202"/>
      <c r="R21" s="237">
        <f>+P21-Q21</f>
        <v>0</v>
      </c>
      <c r="S21" s="202"/>
      <c r="T21" s="202"/>
      <c r="U21" s="202"/>
      <c r="V21" s="237">
        <f>+T21-U21</f>
        <v>0</v>
      </c>
      <c r="W21" s="202"/>
      <c r="X21" s="202"/>
      <c r="Y21" s="202"/>
      <c r="Z21" s="237">
        <f>+X21-Y21</f>
        <v>0</v>
      </c>
      <c r="AA21" s="202"/>
      <c r="AB21" s="202"/>
      <c r="AC21" s="202"/>
      <c r="AD21" s="237">
        <f>+AB21-AC21</f>
        <v>0</v>
      </c>
    </row>
    <row r="22" spans="1:30" customFormat="1" ht="15" customHeight="1" x14ac:dyDescent="0.25">
      <c r="A22" s="289">
        <v>450000</v>
      </c>
      <c r="B22" s="8" t="s">
        <v>772</v>
      </c>
      <c r="C22" s="210"/>
      <c r="D22" s="210"/>
      <c r="E22" s="210"/>
      <c r="F22" s="210"/>
      <c r="G22" s="210"/>
      <c r="H22" s="210"/>
      <c r="I22" s="210"/>
      <c r="J22" s="210"/>
      <c r="K22" s="210"/>
      <c r="L22" s="210"/>
      <c r="M22" s="210"/>
      <c r="N22" s="210"/>
      <c r="O22" s="210"/>
      <c r="P22" s="210"/>
      <c r="Q22" s="210"/>
      <c r="R22" s="210"/>
      <c r="S22" s="210"/>
      <c r="T22" s="210"/>
      <c r="U22" s="210"/>
      <c r="V22" s="210"/>
      <c r="W22" s="210"/>
      <c r="X22" s="210"/>
      <c r="Y22" s="210"/>
      <c r="Z22" s="210"/>
      <c r="AA22" s="210"/>
      <c r="AB22" s="210"/>
      <c r="AC22" s="210"/>
      <c r="AD22" s="210"/>
    </row>
    <row r="23" spans="1:30" ht="15" customHeight="1" x14ac:dyDescent="0.2">
      <c r="A23" s="470">
        <v>100</v>
      </c>
      <c r="B23" s="6" t="s">
        <v>642</v>
      </c>
      <c r="C23" s="202"/>
      <c r="D23" s="202"/>
      <c r="E23" s="202"/>
      <c r="F23" s="237">
        <f t="shared" si="0"/>
        <v>0</v>
      </c>
      <c r="G23" s="202"/>
      <c r="H23" s="202"/>
      <c r="I23" s="202"/>
      <c r="J23" s="237">
        <f>+H23-I23</f>
        <v>0</v>
      </c>
      <c r="K23" s="202"/>
      <c r="L23" s="202"/>
      <c r="M23" s="202"/>
      <c r="N23" s="237">
        <f>+L23-M23</f>
        <v>0</v>
      </c>
      <c r="O23" s="202"/>
      <c r="P23" s="202"/>
      <c r="Q23" s="202"/>
      <c r="R23" s="237">
        <f>+P23-Q23</f>
        <v>0</v>
      </c>
      <c r="S23" s="202"/>
      <c r="T23" s="202"/>
      <c r="U23" s="202"/>
      <c r="V23" s="237">
        <f>+T23-U23</f>
        <v>0</v>
      </c>
      <c r="W23" s="202"/>
      <c r="X23" s="202"/>
      <c r="Y23" s="202"/>
      <c r="Z23" s="237">
        <f>+X23-Y23</f>
        <v>0</v>
      </c>
      <c r="AA23" s="202"/>
      <c r="AB23" s="202"/>
      <c r="AC23" s="202"/>
      <c r="AD23" s="237">
        <f>+AB23-AC23</f>
        <v>0</v>
      </c>
    </row>
    <row r="24" spans="1:30" ht="15" customHeight="1" x14ac:dyDescent="0.2">
      <c r="A24" s="470" t="s">
        <v>137</v>
      </c>
      <c r="B24" s="6" t="s">
        <v>643</v>
      </c>
      <c r="C24" s="202"/>
      <c r="D24" s="202"/>
      <c r="E24" s="202"/>
      <c r="F24" s="237">
        <f t="shared" si="0"/>
        <v>0</v>
      </c>
      <c r="G24" s="202"/>
      <c r="H24" s="202"/>
      <c r="I24" s="202"/>
      <c r="J24" s="237">
        <f>+H24-I24</f>
        <v>0</v>
      </c>
      <c r="K24" s="202"/>
      <c r="L24" s="202"/>
      <c r="M24" s="202"/>
      <c r="N24" s="237">
        <f>+L24-M24</f>
        <v>0</v>
      </c>
      <c r="O24" s="202"/>
      <c r="P24" s="202"/>
      <c r="Q24" s="202"/>
      <c r="R24" s="237">
        <f>+P24-Q24</f>
        <v>0</v>
      </c>
      <c r="S24" s="202"/>
      <c r="T24" s="202"/>
      <c r="U24" s="202"/>
      <c r="V24" s="237">
        <f>+T24-U24</f>
        <v>0</v>
      </c>
      <c r="W24" s="202"/>
      <c r="X24" s="202"/>
      <c r="Y24" s="202"/>
      <c r="Z24" s="237">
        <f>+X24-Y24</f>
        <v>0</v>
      </c>
      <c r="AA24" s="202"/>
      <c r="AB24" s="202"/>
      <c r="AC24" s="202"/>
      <c r="AD24" s="237">
        <f>+AB24-AC24</f>
        <v>0</v>
      </c>
    </row>
    <row r="25" spans="1:30" customFormat="1" ht="15" customHeight="1" x14ac:dyDescent="0.25">
      <c r="A25" s="289">
        <v>460000</v>
      </c>
      <c r="B25" s="8" t="s">
        <v>773</v>
      </c>
      <c r="C25" s="210"/>
      <c r="D25" s="210"/>
      <c r="E25" s="210"/>
      <c r="F25" s="210"/>
      <c r="G25" s="210"/>
      <c r="H25" s="210"/>
      <c r="I25" s="210"/>
      <c r="J25" s="210"/>
      <c r="K25" s="210"/>
      <c r="L25" s="210"/>
      <c r="M25" s="210"/>
      <c r="N25" s="210"/>
      <c r="O25" s="210"/>
      <c r="P25" s="210"/>
      <c r="Q25" s="210"/>
      <c r="R25" s="210"/>
      <c r="S25" s="210"/>
      <c r="T25" s="210"/>
      <c r="U25" s="210"/>
      <c r="V25" s="210"/>
      <c r="W25" s="210"/>
      <c r="X25" s="210"/>
      <c r="Y25" s="210"/>
      <c r="Z25" s="210"/>
      <c r="AA25" s="210"/>
      <c r="AB25" s="210"/>
      <c r="AC25" s="210"/>
      <c r="AD25" s="210"/>
    </row>
    <row r="26" spans="1:30" ht="15" customHeight="1" x14ac:dyDescent="0.2">
      <c r="A26" s="470">
        <v>100</v>
      </c>
      <c r="B26" s="6" t="s">
        <v>642</v>
      </c>
      <c r="C26" s="202"/>
      <c r="D26" s="202"/>
      <c r="E26" s="202"/>
      <c r="F26" s="237">
        <f t="shared" si="0"/>
        <v>0</v>
      </c>
      <c r="G26" s="202"/>
      <c r="H26" s="202"/>
      <c r="I26" s="202"/>
      <c r="J26" s="237">
        <f>+H26-I26</f>
        <v>0</v>
      </c>
      <c r="K26" s="202"/>
      <c r="L26" s="202"/>
      <c r="M26" s="202"/>
      <c r="N26" s="237">
        <f>+L26-M26</f>
        <v>0</v>
      </c>
      <c r="O26" s="202"/>
      <c r="P26" s="202"/>
      <c r="Q26" s="202"/>
      <c r="R26" s="237">
        <f>+P26-Q26</f>
        <v>0</v>
      </c>
      <c r="S26" s="202"/>
      <c r="T26" s="202"/>
      <c r="U26" s="202"/>
      <c r="V26" s="237">
        <f>+T26-U26</f>
        <v>0</v>
      </c>
      <c r="W26" s="202"/>
      <c r="X26" s="202"/>
      <c r="Y26" s="202"/>
      <c r="Z26" s="237">
        <f>+X26-Y26</f>
        <v>0</v>
      </c>
      <c r="AA26" s="202"/>
      <c r="AB26" s="202"/>
      <c r="AC26" s="202"/>
      <c r="AD26" s="237">
        <f>+AB26-AC26</f>
        <v>0</v>
      </c>
    </row>
    <row r="27" spans="1:30" ht="15" customHeight="1" x14ac:dyDescent="0.2">
      <c r="A27" s="470" t="s">
        <v>137</v>
      </c>
      <c r="B27" s="6" t="s">
        <v>643</v>
      </c>
      <c r="C27" s="202"/>
      <c r="D27" s="202"/>
      <c r="E27" s="202"/>
      <c r="F27" s="237">
        <f t="shared" si="0"/>
        <v>0</v>
      </c>
      <c r="G27" s="202"/>
      <c r="H27" s="202"/>
      <c r="I27" s="202"/>
      <c r="J27" s="237">
        <f>+H27-I27</f>
        <v>0</v>
      </c>
      <c r="K27" s="202"/>
      <c r="L27" s="202"/>
      <c r="M27" s="202"/>
      <c r="N27" s="237">
        <f>+L27-M27</f>
        <v>0</v>
      </c>
      <c r="O27" s="202"/>
      <c r="P27" s="202"/>
      <c r="Q27" s="202"/>
      <c r="R27" s="237">
        <f>+P27-Q27</f>
        <v>0</v>
      </c>
      <c r="S27" s="202"/>
      <c r="T27" s="202"/>
      <c r="U27" s="202"/>
      <c r="V27" s="237">
        <f>+T27-U27</f>
        <v>0</v>
      </c>
      <c r="W27" s="202"/>
      <c r="X27" s="202"/>
      <c r="Y27" s="202"/>
      <c r="Z27" s="237">
        <f>+X27-Y27</f>
        <v>0</v>
      </c>
      <c r="AA27" s="202"/>
      <c r="AB27" s="202"/>
      <c r="AC27" s="202"/>
      <c r="AD27" s="237">
        <f>+AB27-AC27</f>
        <v>0</v>
      </c>
    </row>
    <row r="28" spans="1:30" customFormat="1" ht="15" customHeight="1" x14ac:dyDescent="0.25">
      <c r="A28" s="289">
        <v>470000</v>
      </c>
      <c r="B28" s="8" t="s">
        <v>774</v>
      </c>
      <c r="C28" s="210"/>
      <c r="D28" s="210"/>
      <c r="E28" s="210"/>
      <c r="F28" s="210"/>
      <c r="G28" s="210"/>
      <c r="H28" s="210"/>
      <c r="I28" s="210"/>
      <c r="J28" s="210"/>
      <c r="K28" s="210"/>
      <c r="L28" s="210"/>
      <c r="M28" s="210"/>
      <c r="N28" s="210"/>
      <c r="O28" s="210"/>
      <c r="P28" s="210"/>
      <c r="Q28" s="210"/>
      <c r="R28" s="210"/>
      <c r="S28" s="210"/>
      <c r="T28" s="210"/>
      <c r="U28" s="210"/>
      <c r="V28" s="210"/>
      <c r="W28" s="210"/>
      <c r="X28" s="210"/>
      <c r="Y28" s="210"/>
      <c r="Z28" s="210"/>
      <c r="AA28" s="210"/>
      <c r="AB28" s="210"/>
      <c r="AC28" s="210"/>
      <c r="AD28" s="210"/>
    </row>
    <row r="29" spans="1:30" ht="15" customHeight="1" x14ac:dyDescent="0.2">
      <c r="A29" s="470">
        <v>100</v>
      </c>
      <c r="B29" s="6" t="s">
        <v>642</v>
      </c>
      <c r="C29" s="202"/>
      <c r="D29" s="202"/>
      <c r="E29" s="202"/>
      <c r="F29" s="237">
        <f t="shared" si="0"/>
        <v>0</v>
      </c>
      <c r="G29" s="202"/>
      <c r="H29" s="202"/>
      <c r="I29" s="202"/>
      <c r="J29" s="237">
        <f>+H29-I29</f>
        <v>0</v>
      </c>
      <c r="K29" s="202"/>
      <c r="L29" s="202"/>
      <c r="M29" s="202"/>
      <c r="N29" s="237">
        <f>+L29-M29</f>
        <v>0</v>
      </c>
      <c r="O29" s="202"/>
      <c r="P29" s="202"/>
      <c r="Q29" s="202"/>
      <c r="R29" s="237">
        <f>+P29-Q29</f>
        <v>0</v>
      </c>
      <c r="S29" s="202"/>
      <c r="T29" s="202"/>
      <c r="U29" s="202"/>
      <c r="V29" s="237">
        <f>+T29-U29</f>
        <v>0</v>
      </c>
      <c r="W29" s="202"/>
      <c r="X29" s="202"/>
      <c r="Y29" s="202"/>
      <c r="Z29" s="237">
        <f>+X29-Y29</f>
        <v>0</v>
      </c>
      <c r="AA29" s="202"/>
      <c r="AB29" s="202"/>
      <c r="AC29" s="202"/>
      <c r="AD29" s="237">
        <f>+AB29-AC29</f>
        <v>0</v>
      </c>
    </row>
    <row r="30" spans="1:30" ht="15" customHeight="1" x14ac:dyDescent="0.2">
      <c r="A30" s="470" t="s">
        <v>137</v>
      </c>
      <c r="B30" s="6" t="s">
        <v>643</v>
      </c>
      <c r="C30" s="230"/>
      <c r="D30" s="230"/>
      <c r="E30" s="230"/>
      <c r="F30" s="237">
        <f t="shared" si="0"/>
        <v>0</v>
      </c>
      <c r="G30" s="230"/>
      <c r="H30" s="230"/>
      <c r="I30" s="230"/>
      <c r="J30" s="237">
        <f>+H30-I30</f>
        <v>0</v>
      </c>
      <c r="K30" s="230"/>
      <c r="L30" s="230"/>
      <c r="M30" s="230"/>
      <c r="N30" s="237">
        <f>+L30-M30</f>
        <v>0</v>
      </c>
      <c r="O30" s="230"/>
      <c r="P30" s="230"/>
      <c r="Q30" s="230"/>
      <c r="R30" s="237">
        <f>+P30-Q30</f>
        <v>0</v>
      </c>
      <c r="S30" s="230"/>
      <c r="T30" s="230"/>
      <c r="U30" s="230"/>
      <c r="V30" s="237">
        <f>+T30-U30</f>
        <v>0</v>
      </c>
      <c r="W30" s="230"/>
      <c r="X30" s="230"/>
      <c r="Y30" s="230"/>
      <c r="Z30" s="237">
        <f>+X30-Y30</f>
        <v>0</v>
      </c>
      <c r="AA30" s="230"/>
      <c r="AB30" s="230"/>
      <c r="AC30" s="230"/>
      <c r="AD30" s="237">
        <f>+AB30-AC30</f>
        <v>0</v>
      </c>
    </row>
    <row r="31" spans="1:30" customFormat="1" ht="15" customHeight="1" x14ac:dyDescent="0.25">
      <c r="A31" s="288">
        <v>480000</v>
      </c>
      <c r="B31" s="8" t="s">
        <v>813</v>
      </c>
      <c r="C31" s="210"/>
      <c r="D31" s="210"/>
      <c r="E31" s="210"/>
      <c r="F31" s="210"/>
      <c r="G31" s="210"/>
      <c r="H31" s="210"/>
      <c r="I31" s="210"/>
      <c r="J31" s="210"/>
      <c r="K31" s="210"/>
      <c r="L31" s="210"/>
      <c r="M31" s="210"/>
      <c r="N31" s="210"/>
      <c r="O31" s="210"/>
      <c r="P31" s="210"/>
      <c r="Q31" s="210"/>
      <c r="R31" s="210"/>
      <c r="S31" s="210"/>
      <c r="T31" s="210"/>
      <c r="U31" s="210"/>
      <c r="V31" s="210"/>
      <c r="W31" s="210"/>
      <c r="X31" s="210"/>
      <c r="Y31" s="210"/>
      <c r="Z31" s="210"/>
      <c r="AA31" s="210"/>
      <c r="AB31" s="210"/>
      <c r="AC31" s="210"/>
      <c r="AD31" s="210"/>
    </row>
    <row r="32" spans="1:30" ht="15" customHeight="1" x14ac:dyDescent="0.2">
      <c r="A32" s="470">
        <v>100</v>
      </c>
      <c r="B32" s="6" t="s">
        <v>642</v>
      </c>
      <c r="C32" s="202"/>
      <c r="D32" s="202"/>
      <c r="E32" s="202"/>
      <c r="F32" s="237">
        <f t="shared" si="0"/>
        <v>0</v>
      </c>
      <c r="G32" s="202"/>
      <c r="H32" s="202"/>
      <c r="I32" s="202"/>
      <c r="J32" s="237">
        <f>+H32-I32</f>
        <v>0</v>
      </c>
      <c r="K32" s="202"/>
      <c r="L32" s="202"/>
      <c r="M32" s="202"/>
      <c r="N32" s="237">
        <f>+L32-M32</f>
        <v>0</v>
      </c>
      <c r="O32" s="202"/>
      <c r="P32" s="202"/>
      <c r="Q32" s="202"/>
      <c r="R32" s="237">
        <f>+P32-Q32</f>
        <v>0</v>
      </c>
      <c r="S32" s="202"/>
      <c r="T32" s="202"/>
      <c r="U32" s="202"/>
      <c r="V32" s="237">
        <f>+T32-U32</f>
        <v>0</v>
      </c>
      <c r="W32" s="202"/>
      <c r="X32" s="202"/>
      <c r="Y32" s="202"/>
      <c r="Z32" s="237">
        <f>+X32-Y32</f>
        <v>0</v>
      </c>
      <c r="AA32" s="202"/>
      <c r="AB32" s="202"/>
      <c r="AC32" s="202"/>
      <c r="AD32" s="237">
        <f>+AB32-AC32</f>
        <v>0</v>
      </c>
    </row>
    <row r="33" spans="1:30" ht="15" customHeight="1" x14ac:dyDescent="0.2">
      <c r="A33" s="470" t="s">
        <v>137</v>
      </c>
      <c r="B33" s="6" t="s">
        <v>643</v>
      </c>
      <c r="C33" s="202"/>
      <c r="D33" s="202"/>
      <c r="E33" s="202"/>
      <c r="F33" s="237">
        <f t="shared" si="0"/>
        <v>0</v>
      </c>
      <c r="G33" s="202"/>
      <c r="H33" s="202"/>
      <c r="I33" s="202"/>
      <c r="J33" s="237">
        <f>+H33-I33</f>
        <v>0</v>
      </c>
      <c r="K33" s="202"/>
      <c r="L33" s="202"/>
      <c r="M33" s="202"/>
      <c r="N33" s="237">
        <f>+L33-M33</f>
        <v>0</v>
      </c>
      <c r="O33" s="202"/>
      <c r="P33" s="202"/>
      <c r="Q33" s="202"/>
      <c r="R33" s="237">
        <f>+P33-Q33</f>
        <v>0</v>
      </c>
      <c r="S33" s="202"/>
      <c r="T33" s="202"/>
      <c r="U33" s="202"/>
      <c r="V33" s="237">
        <f>+T33-U33</f>
        <v>0</v>
      </c>
      <c r="W33" s="202"/>
      <c r="X33" s="202"/>
      <c r="Y33" s="202"/>
      <c r="Z33" s="237">
        <f>+X33-Y33</f>
        <v>0</v>
      </c>
      <c r="AA33" s="202"/>
      <c r="AB33" s="202"/>
      <c r="AC33" s="202"/>
      <c r="AD33" s="237">
        <f>+AB33-AC33</f>
        <v>0</v>
      </c>
    </row>
    <row r="34" spans="1:30" ht="15" customHeight="1" x14ac:dyDescent="0.25">
      <c r="A34" s="470">
        <v>900</v>
      </c>
      <c r="B34" s="8" t="s">
        <v>814</v>
      </c>
      <c r="C34" s="202"/>
      <c r="D34" s="202"/>
      <c r="E34" s="202"/>
      <c r="F34" s="237">
        <f t="shared" si="0"/>
        <v>0</v>
      </c>
      <c r="G34" s="202"/>
      <c r="H34" s="202"/>
      <c r="I34" s="202"/>
      <c r="J34" s="237">
        <f>+H34-I34</f>
        <v>0</v>
      </c>
      <c r="K34" s="202"/>
      <c r="L34" s="202"/>
      <c r="M34" s="202"/>
      <c r="N34" s="237">
        <f>+L34-M34</f>
        <v>0</v>
      </c>
      <c r="O34" s="202"/>
      <c r="P34" s="202"/>
      <c r="Q34" s="202"/>
      <c r="R34" s="237">
        <f>+P34-Q34</f>
        <v>0</v>
      </c>
      <c r="S34" s="202"/>
      <c r="T34" s="202"/>
      <c r="U34" s="202"/>
      <c r="V34" s="237">
        <f>+T34-U34</f>
        <v>0</v>
      </c>
      <c r="W34" s="202"/>
      <c r="X34" s="202"/>
      <c r="Y34" s="202"/>
      <c r="Z34" s="237">
        <f>+X34-Y34</f>
        <v>0</v>
      </c>
      <c r="AA34" s="202"/>
      <c r="AB34" s="202"/>
      <c r="AC34" s="202"/>
      <c r="AD34" s="237">
        <f>+AB34-AC34</f>
        <v>0</v>
      </c>
    </row>
    <row r="35" spans="1:30" customFormat="1" ht="15" customHeight="1" x14ac:dyDescent="0.25">
      <c r="A35" s="288">
        <v>490000</v>
      </c>
      <c r="B35" s="8" t="s">
        <v>2716</v>
      </c>
      <c r="C35" s="210"/>
      <c r="D35" s="210"/>
      <c r="E35" s="210"/>
      <c r="F35" s="210"/>
      <c r="G35" s="210"/>
      <c r="H35" s="210"/>
      <c r="I35" s="210"/>
      <c r="J35" s="210"/>
      <c r="K35" s="210"/>
      <c r="L35" s="210"/>
      <c r="M35" s="210"/>
      <c r="N35" s="210"/>
      <c r="O35" s="210"/>
      <c r="P35" s="210"/>
      <c r="Q35" s="210"/>
      <c r="R35" s="210"/>
      <c r="S35" s="210"/>
      <c r="T35" s="210"/>
      <c r="U35" s="210"/>
      <c r="V35" s="210"/>
      <c r="W35" s="210"/>
      <c r="X35" s="210"/>
      <c r="Y35" s="210"/>
      <c r="Z35" s="210"/>
      <c r="AA35" s="210"/>
      <c r="AB35" s="210"/>
      <c r="AC35" s="210"/>
      <c r="AD35" s="210"/>
    </row>
    <row r="36" spans="1:30" ht="15" customHeight="1" x14ac:dyDescent="0.2">
      <c r="A36" s="470">
        <v>610</v>
      </c>
      <c r="B36" s="6" t="s">
        <v>172</v>
      </c>
      <c r="C36" s="202"/>
      <c r="D36" s="202"/>
      <c r="E36" s="202"/>
      <c r="F36" s="237">
        <f t="shared" si="0"/>
        <v>0</v>
      </c>
      <c r="G36" s="202"/>
      <c r="H36" s="202"/>
      <c r="I36" s="202"/>
      <c r="J36" s="237">
        <f>+H36-I36</f>
        <v>0</v>
      </c>
      <c r="K36" s="202"/>
      <c r="L36" s="202"/>
      <c r="M36" s="202"/>
      <c r="N36" s="237">
        <f>+L36-M36</f>
        <v>0</v>
      </c>
      <c r="O36" s="202"/>
      <c r="P36" s="202"/>
      <c r="Q36" s="202"/>
      <c r="R36" s="237">
        <f>+P36-Q36</f>
        <v>0</v>
      </c>
      <c r="S36" s="202"/>
      <c r="T36" s="202"/>
      <c r="U36" s="202"/>
      <c r="V36" s="237">
        <f>+T36-U36</f>
        <v>0</v>
      </c>
      <c r="W36" s="202"/>
      <c r="X36" s="202"/>
      <c r="Y36" s="202"/>
      <c r="Z36" s="237">
        <f>+X36-Y36</f>
        <v>0</v>
      </c>
      <c r="AA36" s="202"/>
      <c r="AB36" s="202"/>
      <c r="AC36" s="202"/>
      <c r="AD36" s="237">
        <f>+AB36-AC36</f>
        <v>0</v>
      </c>
    </row>
    <row r="37" spans="1:30" ht="15" customHeight="1" x14ac:dyDescent="0.2">
      <c r="A37" s="470">
        <v>620</v>
      </c>
      <c r="B37" s="6" t="s">
        <v>173</v>
      </c>
      <c r="C37" s="202"/>
      <c r="D37" s="202"/>
      <c r="E37" s="202"/>
      <c r="F37" s="237">
        <f t="shared" si="0"/>
        <v>0</v>
      </c>
      <c r="G37" s="202"/>
      <c r="H37" s="202"/>
      <c r="I37" s="202"/>
      <c r="J37" s="237">
        <f>+H37-I37</f>
        <v>0</v>
      </c>
      <c r="K37" s="202"/>
      <c r="L37" s="202"/>
      <c r="M37" s="202"/>
      <c r="N37" s="237">
        <f>+L37-M37</f>
        <v>0</v>
      </c>
      <c r="O37" s="202"/>
      <c r="P37" s="202"/>
      <c r="Q37" s="202"/>
      <c r="R37" s="237">
        <f>+P37-Q37</f>
        <v>0</v>
      </c>
      <c r="S37" s="202"/>
      <c r="T37" s="202"/>
      <c r="U37" s="202"/>
      <c r="V37" s="237">
        <f>+T37-U37</f>
        <v>0</v>
      </c>
      <c r="W37" s="202"/>
      <c r="X37" s="202"/>
      <c r="Y37" s="202"/>
      <c r="Z37" s="237">
        <f>+X37-Y37</f>
        <v>0</v>
      </c>
      <c r="AA37" s="202"/>
      <c r="AB37" s="202"/>
      <c r="AC37" s="202"/>
      <c r="AD37" s="237">
        <f>+AB37-AC37</f>
        <v>0</v>
      </c>
    </row>
    <row r="38" spans="1:30" ht="15" customHeight="1" thickBot="1" x14ac:dyDescent="0.3">
      <c r="A38" s="289">
        <v>510000</v>
      </c>
      <c r="B38" s="8" t="s">
        <v>160</v>
      </c>
      <c r="C38" s="204"/>
      <c r="D38" s="204"/>
      <c r="E38" s="204"/>
      <c r="F38" s="239">
        <f t="shared" si="0"/>
        <v>0</v>
      </c>
      <c r="G38" s="204"/>
      <c r="H38" s="204"/>
      <c r="I38" s="204"/>
      <c r="J38" s="239">
        <f>+H38-I38</f>
        <v>0</v>
      </c>
      <c r="K38" s="204"/>
      <c r="L38" s="204"/>
      <c r="M38" s="204"/>
      <c r="N38" s="239">
        <f>+L38-M38</f>
        <v>0</v>
      </c>
      <c r="O38" s="204"/>
      <c r="P38" s="204"/>
      <c r="Q38" s="204"/>
      <c r="R38" s="239">
        <f>+P38-Q38</f>
        <v>0</v>
      </c>
      <c r="S38" s="204"/>
      <c r="T38" s="204"/>
      <c r="U38" s="204"/>
      <c r="V38" s="239">
        <f>+T38-U38</f>
        <v>0</v>
      </c>
      <c r="W38" s="204"/>
      <c r="X38" s="204"/>
      <c r="Y38" s="204"/>
      <c r="Z38" s="239">
        <f>+X38-Y38</f>
        <v>0</v>
      </c>
      <c r="AA38" s="204"/>
      <c r="AB38" s="204"/>
      <c r="AC38" s="204"/>
      <c r="AD38" s="239">
        <f>+AB38-AC38</f>
        <v>0</v>
      </c>
    </row>
    <row r="39" spans="1:30" customFormat="1" ht="15" customHeight="1" thickBot="1" x14ac:dyDescent="0.3">
      <c r="A39" s="289"/>
      <c r="B39" s="9" t="s">
        <v>859</v>
      </c>
      <c r="C39" s="211">
        <f t="shared" ref="C39:N39" si="1">SUM(C8:C38)</f>
        <v>0</v>
      </c>
      <c r="D39" s="211">
        <f t="shared" si="1"/>
        <v>0</v>
      </c>
      <c r="E39" s="211">
        <f t="shared" si="1"/>
        <v>0</v>
      </c>
      <c r="F39" s="211">
        <f t="shared" si="1"/>
        <v>0</v>
      </c>
      <c r="G39" s="211">
        <f t="shared" si="1"/>
        <v>0</v>
      </c>
      <c r="H39" s="211">
        <f t="shared" si="1"/>
        <v>0</v>
      </c>
      <c r="I39" s="211">
        <f t="shared" si="1"/>
        <v>0</v>
      </c>
      <c r="J39" s="211">
        <f t="shared" si="1"/>
        <v>0</v>
      </c>
      <c r="K39" s="211">
        <f t="shared" si="1"/>
        <v>0</v>
      </c>
      <c r="L39" s="211">
        <f t="shared" si="1"/>
        <v>0</v>
      </c>
      <c r="M39" s="211">
        <f t="shared" si="1"/>
        <v>0</v>
      </c>
      <c r="N39" s="211">
        <f t="shared" si="1"/>
        <v>0</v>
      </c>
      <c r="O39" s="211">
        <f t="shared" ref="O39:AD39" si="2">SUM(O8:O38)</f>
        <v>0</v>
      </c>
      <c r="P39" s="211">
        <f t="shared" si="2"/>
        <v>0</v>
      </c>
      <c r="Q39" s="211">
        <f t="shared" si="2"/>
        <v>0</v>
      </c>
      <c r="R39" s="211">
        <f t="shared" si="2"/>
        <v>0</v>
      </c>
      <c r="S39" s="211">
        <f t="shared" si="2"/>
        <v>0</v>
      </c>
      <c r="T39" s="211">
        <f t="shared" si="2"/>
        <v>0</v>
      </c>
      <c r="U39" s="211">
        <f t="shared" si="2"/>
        <v>0</v>
      </c>
      <c r="V39" s="211">
        <f t="shared" si="2"/>
        <v>0</v>
      </c>
      <c r="W39" s="211">
        <f t="shared" si="2"/>
        <v>0</v>
      </c>
      <c r="X39" s="211">
        <f t="shared" si="2"/>
        <v>0</v>
      </c>
      <c r="Y39" s="211">
        <f t="shared" si="2"/>
        <v>0</v>
      </c>
      <c r="Z39" s="211">
        <f t="shared" si="2"/>
        <v>0</v>
      </c>
      <c r="AA39" s="211">
        <f t="shared" si="2"/>
        <v>0</v>
      </c>
      <c r="AB39" s="211">
        <f t="shared" si="2"/>
        <v>0</v>
      </c>
      <c r="AC39" s="211">
        <f t="shared" si="2"/>
        <v>0</v>
      </c>
      <c r="AD39" s="211">
        <f t="shared" si="2"/>
        <v>0</v>
      </c>
    </row>
    <row r="40" spans="1:30" customFormat="1" ht="15" customHeight="1" x14ac:dyDescent="0.25">
      <c r="A40" s="289"/>
      <c r="B40" s="8" t="s">
        <v>617</v>
      </c>
      <c r="C40" s="210">
        <f>+'OPER-MAJOR SP. REVENUE(54-56)'!C40-C39</f>
        <v>0</v>
      </c>
      <c r="D40" s="210">
        <f>+'OPER-MAJOR SP. REVENUE(54-56)'!D40-D39</f>
        <v>0</v>
      </c>
      <c r="E40" s="210">
        <f>+'OPER-MAJOR SP. REVENUE(54-56)'!E40-E39</f>
        <v>0</v>
      </c>
      <c r="F40" s="210">
        <f>+'OPER-MAJOR SP. REVENUE(54-56)'!F40+F39</f>
        <v>0</v>
      </c>
      <c r="G40" s="210">
        <f>+'OPER-MAJOR SP. REVENUE(54-56)'!G40-G39</f>
        <v>0</v>
      </c>
      <c r="H40" s="210">
        <f>+'OPER-MAJOR SP. REVENUE(54-56)'!H40-H39</f>
        <v>0</v>
      </c>
      <c r="I40" s="210">
        <f>+'OPER-MAJOR SP. REVENUE(54-56)'!I40-I39</f>
        <v>0</v>
      </c>
      <c r="J40" s="210">
        <f>+'OPER-MAJOR SP. REVENUE(54-56)'!J40+J39</f>
        <v>0</v>
      </c>
      <c r="K40" s="210">
        <f>+'OPER-MAJOR SP. REVENUE(54-56)'!K40-K39</f>
        <v>0</v>
      </c>
      <c r="L40" s="210">
        <f>+'OPER-MAJOR SP. REVENUE(54-56)'!L40-L39</f>
        <v>0</v>
      </c>
      <c r="M40" s="210">
        <f>+'OPER-MAJOR SP. REVENUE(54-56)'!M40-M39</f>
        <v>0</v>
      </c>
      <c r="N40" s="210">
        <f>+'OPER-MAJOR SP. REVENUE(54-56)'!N40+N39</f>
        <v>0</v>
      </c>
      <c r="O40" s="210">
        <f>+'OPER-MAJOR SP. REVENUE(54-56)'!O40-O39</f>
        <v>0</v>
      </c>
      <c r="P40" s="210">
        <f>+'OPER-MAJOR SP. REVENUE(54-56)'!P40-P39</f>
        <v>0</v>
      </c>
      <c r="Q40" s="210">
        <f>+'OPER-MAJOR SP. REVENUE(54-56)'!Q40-Q39</f>
        <v>0</v>
      </c>
      <c r="R40" s="210">
        <f>+'OPER-MAJOR SP. REVENUE(54-56)'!R40+R39</f>
        <v>0</v>
      </c>
      <c r="S40" s="210">
        <f>+'OPER-MAJOR SP. REVENUE(54-56)'!S40-S39</f>
        <v>0</v>
      </c>
      <c r="T40" s="210">
        <f>+'OPER-MAJOR SP. REVENUE(54-56)'!T40-T39</f>
        <v>0</v>
      </c>
      <c r="U40" s="210">
        <f>+'OPER-MAJOR SP. REVENUE(54-56)'!U40-U39</f>
        <v>0</v>
      </c>
      <c r="V40" s="210">
        <f>+'OPER-MAJOR SP. REVENUE(54-56)'!V40+V39</f>
        <v>0</v>
      </c>
      <c r="W40" s="210">
        <f>+'OPER-MAJOR SP. REVENUE(54-56)'!W40-W39</f>
        <v>0</v>
      </c>
      <c r="X40" s="210">
        <f>+'OPER-MAJOR SP. REVENUE(54-56)'!X40-X39</f>
        <v>0</v>
      </c>
      <c r="Y40" s="210">
        <f>+'OPER-MAJOR SP. REVENUE(54-56)'!Y40-Y39</f>
        <v>0</v>
      </c>
      <c r="Z40" s="210">
        <f>+'OPER-MAJOR SP. REVENUE(54-56)'!Z40+Z39</f>
        <v>0</v>
      </c>
      <c r="AA40" s="210">
        <f>+'OPER-MAJOR SP. REVENUE(54-56)'!AA40-AA39</f>
        <v>0</v>
      </c>
      <c r="AB40" s="210">
        <f>+'OPER-MAJOR SP. REVENUE(54-56)'!AB40-AB39</f>
        <v>0</v>
      </c>
      <c r="AC40" s="210">
        <f>+'OPER-MAJOR SP. REVENUE(54-56)'!AC40-AC39</f>
        <v>0</v>
      </c>
      <c r="AD40" s="210">
        <f>+'OPER-MAJOR SP. REVENUE(54-56)'!AD40+AD39</f>
        <v>0</v>
      </c>
    </row>
    <row r="41" spans="1:30" customFormat="1" ht="15" customHeight="1" x14ac:dyDescent="0.25">
      <c r="A41" s="289"/>
      <c r="B41" s="8" t="s">
        <v>861</v>
      </c>
      <c r="C41" s="210"/>
      <c r="D41" s="210"/>
      <c r="E41" s="210"/>
      <c r="F41" s="210"/>
      <c r="G41" s="210"/>
      <c r="H41" s="210"/>
      <c r="I41" s="210"/>
      <c r="J41" s="210"/>
      <c r="K41" s="210"/>
      <c r="L41" s="210"/>
      <c r="M41" s="210"/>
      <c r="N41" s="210"/>
      <c r="O41" s="210"/>
      <c r="P41" s="210"/>
      <c r="Q41" s="210"/>
      <c r="R41" s="210"/>
      <c r="S41" s="210"/>
      <c r="T41" s="210"/>
      <c r="U41" s="210"/>
      <c r="V41" s="210"/>
      <c r="W41" s="210"/>
      <c r="X41" s="210"/>
      <c r="Y41" s="210"/>
      <c r="Z41" s="210"/>
      <c r="AA41" s="210"/>
      <c r="AB41" s="210"/>
      <c r="AC41" s="210"/>
      <c r="AD41" s="210"/>
    </row>
    <row r="42" spans="1:30" ht="15" customHeight="1" x14ac:dyDescent="0.2">
      <c r="A42" s="289">
        <v>381000</v>
      </c>
      <c r="B42" s="6" t="s">
        <v>319</v>
      </c>
      <c r="C42" s="202"/>
      <c r="D42" s="202"/>
      <c r="E42" s="202"/>
      <c r="F42" s="237">
        <f t="shared" ref="F42:F51" si="3">-D42+E42</f>
        <v>0</v>
      </c>
      <c r="G42" s="202"/>
      <c r="H42" s="202"/>
      <c r="I42" s="202"/>
      <c r="J42" s="237">
        <f t="shared" ref="J42:J51" si="4">-H42+I42</f>
        <v>0</v>
      </c>
      <c r="K42" s="202"/>
      <c r="L42" s="202"/>
      <c r="M42" s="202"/>
      <c r="N42" s="237">
        <f t="shared" ref="N42:N51" si="5">-L42+M42</f>
        <v>0</v>
      </c>
      <c r="O42" s="202"/>
      <c r="P42" s="202"/>
      <c r="Q42" s="202"/>
      <c r="R42" s="237">
        <f t="shared" ref="R42:R51" si="6">-P42+Q42</f>
        <v>0</v>
      </c>
      <c r="S42" s="202"/>
      <c r="T42" s="202"/>
      <c r="U42" s="202"/>
      <c r="V42" s="237">
        <f t="shared" ref="V42:V51" si="7">-T42+U42</f>
        <v>0</v>
      </c>
      <c r="W42" s="202"/>
      <c r="X42" s="202"/>
      <c r="Y42" s="202"/>
      <c r="Z42" s="237">
        <f t="shared" ref="Z42:Z51" si="8">-X42+Y42</f>
        <v>0</v>
      </c>
      <c r="AA42" s="202"/>
      <c r="AB42" s="202"/>
      <c r="AC42" s="202"/>
      <c r="AD42" s="237">
        <f t="shared" ref="AD42:AD51" si="9">-AB42+AC42</f>
        <v>0</v>
      </c>
    </row>
    <row r="43" spans="1:30" ht="15" customHeight="1" x14ac:dyDescent="0.2">
      <c r="A43" s="289">
        <v>381000</v>
      </c>
      <c r="B43" s="6" t="s">
        <v>834</v>
      </c>
      <c r="C43" s="202"/>
      <c r="D43" s="202"/>
      <c r="E43" s="202"/>
      <c r="F43" s="237">
        <f t="shared" si="3"/>
        <v>0</v>
      </c>
      <c r="G43" s="202"/>
      <c r="H43" s="202"/>
      <c r="I43" s="202"/>
      <c r="J43" s="237">
        <f t="shared" si="4"/>
        <v>0</v>
      </c>
      <c r="K43" s="202"/>
      <c r="L43" s="202"/>
      <c r="M43" s="202"/>
      <c r="N43" s="237">
        <f t="shared" si="5"/>
        <v>0</v>
      </c>
      <c r="O43" s="202"/>
      <c r="P43" s="202"/>
      <c r="Q43" s="202"/>
      <c r="R43" s="237">
        <f t="shared" si="6"/>
        <v>0</v>
      </c>
      <c r="S43" s="202"/>
      <c r="T43" s="202"/>
      <c r="U43" s="202"/>
      <c r="V43" s="237">
        <f t="shared" si="7"/>
        <v>0</v>
      </c>
      <c r="W43" s="202"/>
      <c r="X43" s="202"/>
      <c r="Y43" s="202"/>
      <c r="Z43" s="237">
        <f t="shared" si="8"/>
        <v>0</v>
      </c>
      <c r="AA43" s="202"/>
      <c r="AB43" s="202"/>
      <c r="AC43" s="202"/>
      <c r="AD43" s="237">
        <f t="shared" si="9"/>
        <v>0</v>
      </c>
    </row>
    <row r="44" spans="1:30" ht="15" customHeight="1" x14ac:dyDescent="0.2">
      <c r="A44" s="289">
        <v>381050</v>
      </c>
      <c r="B44" s="6" t="s">
        <v>2714</v>
      </c>
      <c r="C44" s="202"/>
      <c r="D44" s="202"/>
      <c r="E44" s="202"/>
      <c r="F44" s="237">
        <f t="shared" si="3"/>
        <v>0</v>
      </c>
      <c r="G44" s="202"/>
      <c r="H44" s="202"/>
      <c r="I44" s="202"/>
      <c r="J44" s="237">
        <f t="shared" si="4"/>
        <v>0</v>
      </c>
      <c r="K44" s="202"/>
      <c r="L44" s="202"/>
      <c r="M44" s="202"/>
      <c r="N44" s="237">
        <f t="shared" si="5"/>
        <v>0</v>
      </c>
      <c r="O44" s="202"/>
      <c r="P44" s="202"/>
      <c r="Q44" s="202"/>
      <c r="R44" s="237">
        <f t="shared" si="6"/>
        <v>0</v>
      </c>
      <c r="S44" s="202"/>
      <c r="T44" s="202"/>
      <c r="U44" s="202"/>
      <c r="V44" s="237">
        <f t="shared" si="7"/>
        <v>0</v>
      </c>
      <c r="W44" s="202"/>
      <c r="X44" s="202"/>
      <c r="Y44" s="202"/>
      <c r="Z44" s="237">
        <f t="shared" si="8"/>
        <v>0</v>
      </c>
      <c r="AA44" s="202"/>
      <c r="AB44" s="202"/>
      <c r="AC44" s="202"/>
      <c r="AD44" s="237">
        <f t="shared" si="9"/>
        <v>0</v>
      </c>
    </row>
    <row r="45" spans="1:30" ht="15" customHeight="1" x14ac:dyDescent="0.2">
      <c r="A45" s="289">
        <v>381070</v>
      </c>
      <c r="B45" s="6" t="s">
        <v>374</v>
      </c>
      <c r="C45" s="202"/>
      <c r="D45" s="202"/>
      <c r="E45" s="202"/>
      <c r="F45" s="237">
        <f t="shared" si="3"/>
        <v>0</v>
      </c>
      <c r="G45" s="202"/>
      <c r="H45" s="202"/>
      <c r="I45" s="202"/>
      <c r="J45" s="237">
        <f t="shared" si="4"/>
        <v>0</v>
      </c>
      <c r="K45" s="202"/>
      <c r="L45" s="202"/>
      <c r="M45" s="202"/>
      <c r="N45" s="237">
        <f t="shared" si="5"/>
        <v>0</v>
      </c>
      <c r="O45" s="202"/>
      <c r="P45" s="202"/>
      <c r="Q45" s="202"/>
      <c r="R45" s="237">
        <f t="shared" si="6"/>
        <v>0</v>
      </c>
      <c r="S45" s="202"/>
      <c r="T45" s="202"/>
      <c r="U45" s="202"/>
      <c r="V45" s="237">
        <f t="shared" si="7"/>
        <v>0</v>
      </c>
      <c r="W45" s="202"/>
      <c r="X45" s="202"/>
      <c r="Y45" s="202"/>
      <c r="Z45" s="237">
        <f t="shared" si="8"/>
        <v>0</v>
      </c>
      <c r="AA45" s="202"/>
      <c r="AB45" s="202"/>
      <c r="AC45" s="202"/>
      <c r="AD45" s="237">
        <f t="shared" si="9"/>
        <v>0</v>
      </c>
    </row>
    <row r="46" spans="1:30" ht="15" customHeight="1" x14ac:dyDescent="0.2">
      <c r="A46" s="289">
        <v>382010</v>
      </c>
      <c r="B46" s="6" t="s">
        <v>862</v>
      </c>
      <c r="C46" s="202"/>
      <c r="D46" s="202"/>
      <c r="E46" s="202"/>
      <c r="F46" s="237">
        <f t="shared" si="3"/>
        <v>0</v>
      </c>
      <c r="G46" s="202"/>
      <c r="H46" s="202"/>
      <c r="I46" s="202"/>
      <c r="J46" s="237">
        <f t="shared" si="4"/>
        <v>0</v>
      </c>
      <c r="K46" s="202"/>
      <c r="L46" s="202"/>
      <c r="M46" s="202"/>
      <c r="N46" s="237">
        <f t="shared" si="5"/>
        <v>0</v>
      </c>
      <c r="O46" s="202"/>
      <c r="P46" s="202"/>
      <c r="Q46" s="202"/>
      <c r="R46" s="237">
        <f t="shared" si="6"/>
        <v>0</v>
      </c>
      <c r="S46" s="202"/>
      <c r="T46" s="202"/>
      <c r="U46" s="202"/>
      <c r="V46" s="237">
        <f t="shared" si="7"/>
        <v>0</v>
      </c>
      <c r="W46" s="202"/>
      <c r="X46" s="202"/>
      <c r="Y46" s="202"/>
      <c r="Z46" s="237">
        <f t="shared" si="8"/>
        <v>0</v>
      </c>
      <c r="AA46" s="202"/>
      <c r="AB46" s="202"/>
      <c r="AC46" s="202"/>
      <c r="AD46" s="237">
        <f t="shared" si="9"/>
        <v>0</v>
      </c>
    </row>
    <row r="47" spans="1:30" ht="15" customHeight="1" x14ac:dyDescent="0.2">
      <c r="A47" s="289">
        <v>383000</v>
      </c>
      <c r="B47" s="6" t="s">
        <v>863</v>
      </c>
      <c r="C47" s="202"/>
      <c r="D47" s="202"/>
      <c r="E47" s="202"/>
      <c r="F47" s="237">
        <f t="shared" si="3"/>
        <v>0</v>
      </c>
      <c r="G47" s="202"/>
      <c r="H47" s="202"/>
      <c r="I47" s="202"/>
      <c r="J47" s="237">
        <f t="shared" si="4"/>
        <v>0</v>
      </c>
      <c r="K47" s="202"/>
      <c r="L47" s="202"/>
      <c r="M47" s="202"/>
      <c r="N47" s="237">
        <f t="shared" si="5"/>
        <v>0</v>
      </c>
      <c r="O47" s="202"/>
      <c r="P47" s="202"/>
      <c r="Q47" s="202"/>
      <c r="R47" s="237">
        <f t="shared" si="6"/>
        <v>0</v>
      </c>
      <c r="S47" s="202"/>
      <c r="T47" s="202"/>
      <c r="U47" s="202"/>
      <c r="V47" s="237">
        <f t="shared" si="7"/>
        <v>0</v>
      </c>
      <c r="W47" s="202"/>
      <c r="X47" s="202"/>
      <c r="Y47" s="202"/>
      <c r="Z47" s="237">
        <f t="shared" si="8"/>
        <v>0</v>
      </c>
      <c r="AA47" s="202"/>
      <c r="AB47" s="202"/>
      <c r="AC47" s="202"/>
      <c r="AD47" s="237">
        <f t="shared" si="9"/>
        <v>0</v>
      </c>
    </row>
    <row r="48" spans="1:30" ht="15" customHeight="1" x14ac:dyDescent="0.2">
      <c r="A48" s="289">
        <v>520000</v>
      </c>
      <c r="B48" s="6" t="s">
        <v>1269</v>
      </c>
      <c r="C48" s="202"/>
      <c r="D48" s="202"/>
      <c r="E48" s="202"/>
      <c r="F48" s="237">
        <f t="shared" si="3"/>
        <v>0</v>
      </c>
      <c r="G48" s="202"/>
      <c r="H48" s="202"/>
      <c r="I48" s="202"/>
      <c r="J48" s="237">
        <f t="shared" si="4"/>
        <v>0</v>
      </c>
      <c r="K48" s="202"/>
      <c r="L48" s="202"/>
      <c r="M48" s="202"/>
      <c r="N48" s="237">
        <f t="shared" si="5"/>
        <v>0</v>
      </c>
      <c r="O48" s="202"/>
      <c r="P48" s="202"/>
      <c r="Q48" s="202"/>
      <c r="R48" s="237">
        <f t="shared" si="6"/>
        <v>0</v>
      </c>
      <c r="S48" s="202"/>
      <c r="T48" s="202"/>
      <c r="U48" s="202"/>
      <c r="V48" s="237">
        <f t="shared" si="7"/>
        <v>0</v>
      </c>
      <c r="W48" s="202"/>
      <c r="X48" s="202"/>
      <c r="Y48" s="202"/>
      <c r="Z48" s="237">
        <f t="shared" si="8"/>
        <v>0</v>
      </c>
      <c r="AA48" s="202"/>
      <c r="AB48" s="202"/>
      <c r="AC48" s="202"/>
      <c r="AD48" s="237">
        <f t="shared" si="9"/>
        <v>0</v>
      </c>
    </row>
    <row r="49" spans="1:30" ht="15" customHeight="1" x14ac:dyDescent="0.2">
      <c r="A49" s="289">
        <v>384000</v>
      </c>
      <c r="B49" s="6" t="s">
        <v>1244</v>
      </c>
      <c r="C49" s="202"/>
      <c r="D49" s="202"/>
      <c r="E49" s="202"/>
      <c r="F49" s="237">
        <f t="shared" si="3"/>
        <v>0</v>
      </c>
      <c r="G49" s="202"/>
      <c r="H49" s="202"/>
      <c r="I49" s="202"/>
      <c r="J49" s="237">
        <f t="shared" si="4"/>
        <v>0</v>
      </c>
      <c r="K49" s="202"/>
      <c r="L49" s="202"/>
      <c r="M49" s="202"/>
      <c r="N49" s="237">
        <f t="shared" si="5"/>
        <v>0</v>
      </c>
      <c r="O49" s="202"/>
      <c r="P49" s="202"/>
      <c r="Q49" s="202"/>
      <c r="R49" s="237">
        <f t="shared" si="6"/>
        <v>0</v>
      </c>
      <c r="S49" s="202"/>
      <c r="T49" s="202"/>
      <c r="U49" s="202"/>
      <c r="V49" s="237">
        <f t="shared" si="7"/>
        <v>0</v>
      </c>
      <c r="W49" s="202"/>
      <c r="X49" s="202"/>
      <c r="Y49" s="202"/>
      <c r="Z49" s="237">
        <f t="shared" si="8"/>
        <v>0</v>
      </c>
      <c r="AA49" s="202"/>
      <c r="AB49" s="202"/>
      <c r="AC49" s="202"/>
      <c r="AD49" s="237">
        <f t="shared" si="9"/>
        <v>0</v>
      </c>
    </row>
    <row r="50" spans="1:30" ht="15" customHeight="1" x14ac:dyDescent="0.2">
      <c r="A50" s="289">
        <v>385000</v>
      </c>
      <c r="B50" s="6" t="s">
        <v>1241</v>
      </c>
      <c r="C50" s="202"/>
      <c r="D50" s="202"/>
      <c r="E50" s="202"/>
      <c r="F50" s="237">
        <f t="shared" si="3"/>
        <v>0</v>
      </c>
      <c r="G50" s="202"/>
      <c r="H50" s="202"/>
      <c r="I50" s="202"/>
      <c r="J50" s="237">
        <f t="shared" si="4"/>
        <v>0</v>
      </c>
      <c r="K50" s="202"/>
      <c r="L50" s="202"/>
      <c r="M50" s="202"/>
      <c r="N50" s="237">
        <f t="shared" si="5"/>
        <v>0</v>
      </c>
      <c r="O50" s="202"/>
      <c r="P50" s="202"/>
      <c r="Q50" s="202"/>
      <c r="R50" s="237">
        <f t="shared" si="6"/>
        <v>0</v>
      </c>
      <c r="S50" s="202"/>
      <c r="T50" s="202"/>
      <c r="U50" s="202"/>
      <c r="V50" s="237">
        <f t="shared" si="7"/>
        <v>0</v>
      </c>
      <c r="W50" s="202"/>
      <c r="X50" s="202"/>
      <c r="Y50" s="202"/>
      <c r="Z50" s="237">
        <f t="shared" si="8"/>
        <v>0</v>
      </c>
      <c r="AA50" s="202"/>
      <c r="AB50" s="202"/>
      <c r="AC50" s="202"/>
      <c r="AD50" s="237">
        <f t="shared" si="9"/>
        <v>0</v>
      </c>
    </row>
    <row r="51" spans="1:30" ht="15" customHeight="1" x14ac:dyDescent="0.2">
      <c r="A51" s="289">
        <v>524000</v>
      </c>
      <c r="B51" s="6" t="s">
        <v>1245</v>
      </c>
      <c r="C51" s="202"/>
      <c r="D51" s="202"/>
      <c r="E51" s="202"/>
      <c r="F51" s="237">
        <f t="shared" si="3"/>
        <v>0</v>
      </c>
      <c r="G51" s="202"/>
      <c r="H51" s="202"/>
      <c r="I51" s="202"/>
      <c r="J51" s="237">
        <f t="shared" si="4"/>
        <v>0</v>
      </c>
      <c r="K51" s="202"/>
      <c r="L51" s="202"/>
      <c r="M51" s="202"/>
      <c r="N51" s="237">
        <f t="shared" si="5"/>
        <v>0</v>
      </c>
      <c r="O51" s="202"/>
      <c r="P51" s="202"/>
      <c r="Q51" s="202"/>
      <c r="R51" s="237">
        <f t="shared" si="6"/>
        <v>0</v>
      </c>
      <c r="S51" s="202"/>
      <c r="T51" s="202"/>
      <c r="U51" s="202"/>
      <c r="V51" s="237">
        <f t="shared" si="7"/>
        <v>0</v>
      </c>
      <c r="W51" s="202"/>
      <c r="X51" s="202"/>
      <c r="Y51" s="202"/>
      <c r="Z51" s="237">
        <f t="shared" si="8"/>
        <v>0</v>
      </c>
      <c r="AA51" s="202"/>
      <c r="AB51" s="202"/>
      <c r="AC51" s="202"/>
      <c r="AD51" s="237">
        <f t="shared" si="9"/>
        <v>0</v>
      </c>
    </row>
    <row r="52" spans="1:30" ht="15" customHeight="1" thickBot="1" x14ac:dyDescent="0.25">
      <c r="A52" s="288">
        <v>525000</v>
      </c>
      <c r="B52" s="6" t="s">
        <v>1247</v>
      </c>
      <c r="C52" s="204"/>
      <c r="D52" s="204"/>
      <c r="E52" s="204"/>
      <c r="F52" s="239">
        <f>-D52+E52</f>
        <v>0</v>
      </c>
      <c r="G52" s="204"/>
      <c r="H52" s="204"/>
      <c r="I52" s="204"/>
      <c r="J52" s="239">
        <f>-H52+I52</f>
        <v>0</v>
      </c>
      <c r="K52" s="204"/>
      <c r="L52" s="204"/>
      <c r="M52" s="204"/>
      <c r="N52" s="239">
        <f>-L52+M52</f>
        <v>0</v>
      </c>
      <c r="O52" s="204"/>
      <c r="P52" s="204"/>
      <c r="Q52" s="204"/>
      <c r="R52" s="239">
        <f>-P52+Q52</f>
        <v>0</v>
      </c>
      <c r="S52" s="204"/>
      <c r="T52" s="204"/>
      <c r="U52" s="204"/>
      <c r="V52" s="239">
        <f>-T52+U52</f>
        <v>0</v>
      </c>
      <c r="W52" s="204"/>
      <c r="X52" s="204"/>
      <c r="Y52" s="204"/>
      <c r="Z52" s="239">
        <f>-X52+Y52</f>
        <v>0</v>
      </c>
      <c r="AA52" s="204"/>
      <c r="AB52" s="204"/>
      <c r="AC52" s="204"/>
      <c r="AD52" s="239">
        <f>-AB52+AC52</f>
        <v>0</v>
      </c>
    </row>
    <row r="53" spans="1:30" customFormat="1" ht="15" customHeight="1" x14ac:dyDescent="0.2">
      <c r="A53" s="289"/>
      <c r="B53" s="6"/>
      <c r="C53" s="210"/>
      <c r="D53" s="210"/>
      <c r="E53" s="210"/>
      <c r="F53" s="210"/>
      <c r="G53" s="210"/>
      <c r="H53" s="210"/>
      <c r="I53" s="210"/>
      <c r="J53" s="210"/>
      <c r="K53" s="210"/>
      <c r="L53" s="210"/>
      <c r="M53" s="210"/>
      <c r="N53" s="210"/>
      <c r="O53" s="210"/>
      <c r="P53" s="210"/>
      <c r="Q53" s="210"/>
      <c r="R53" s="210"/>
      <c r="S53" s="210"/>
      <c r="T53" s="210"/>
      <c r="U53" s="210"/>
      <c r="V53" s="210"/>
      <c r="W53" s="210"/>
      <c r="X53" s="210"/>
      <c r="Y53" s="210"/>
      <c r="Z53" s="210"/>
      <c r="AA53" s="210"/>
      <c r="AB53" s="210"/>
      <c r="AC53" s="210"/>
      <c r="AD53" s="210"/>
    </row>
    <row r="54" spans="1:30" customFormat="1" ht="15" customHeight="1" thickBot="1" x14ac:dyDescent="0.3">
      <c r="A54" s="289"/>
      <c r="B54" s="9" t="s">
        <v>180</v>
      </c>
      <c r="C54" s="211">
        <f t="shared" ref="C54:N54" si="10">SUM(C42:C52)</f>
        <v>0</v>
      </c>
      <c r="D54" s="211">
        <f t="shared" si="10"/>
        <v>0</v>
      </c>
      <c r="E54" s="211">
        <f t="shared" si="10"/>
        <v>0</v>
      </c>
      <c r="F54" s="211">
        <f t="shared" si="10"/>
        <v>0</v>
      </c>
      <c r="G54" s="211">
        <f t="shared" si="10"/>
        <v>0</v>
      </c>
      <c r="H54" s="211">
        <f t="shared" si="10"/>
        <v>0</v>
      </c>
      <c r="I54" s="211">
        <f t="shared" si="10"/>
        <v>0</v>
      </c>
      <c r="J54" s="211">
        <f t="shared" si="10"/>
        <v>0</v>
      </c>
      <c r="K54" s="211">
        <f t="shared" si="10"/>
        <v>0</v>
      </c>
      <c r="L54" s="211">
        <f t="shared" si="10"/>
        <v>0</v>
      </c>
      <c r="M54" s="211">
        <f t="shared" si="10"/>
        <v>0</v>
      </c>
      <c r="N54" s="211">
        <f t="shared" si="10"/>
        <v>0</v>
      </c>
      <c r="O54" s="211">
        <f t="shared" ref="O54:AD54" si="11">SUM(O42:O52)</f>
        <v>0</v>
      </c>
      <c r="P54" s="211">
        <f t="shared" si="11"/>
        <v>0</v>
      </c>
      <c r="Q54" s="211">
        <f t="shared" si="11"/>
        <v>0</v>
      </c>
      <c r="R54" s="211">
        <f t="shared" si="11"/>
        <v>0</v>
      </c>
      <c r="S54" s="211">
        <f t="shared" si="11"/>
        <v>0</v>
      </c>
      <c r="T54" s="211">
        <f t="shared" si="11"/>
        <v>0</v>
      </c>
      <c r="U54" s="211">
        <f t="shared" si="11"/>
        <v>0</v>
      </c>
      <c r="V54" s="211">
        <f t="shared" si="11"/>
        <v>0</v>
      </c>
      <c r="W54" s="211">
        <f t="shared" si="11"/>
        <v>0</v>
      </c>
      <c r="X54" s="211">
        <f t="shared" si="11"/>
        <v>0</v>
      </c>
      <c r="Y54" s="211">
        <f t="shared" si="11"/>
        <v>0</v>
      </c>
      <c r="Z54" s="211">
        <f t="shared" si="11"/>
        <v>0</v>
      </c>
      <c r="AA54" s="211">
        <f t="shared" si="11"/>
        <v>0</v>
      </c>
      <c r="AB54" s="211">
        <f t="shared" si="11"/>
        <v>0</v>
      </c>
      <c r="AC54" s="211">
        <f t="shared" si="11"/>
        <v>0</v>
      </c>
      <c r="AD54" s="211">
        <f t="shared" si="11"/>
        <v>0</v>
      </c>
    </row>
    <row r="55" spans="1:30" customFormat="1" ht="15" customHeight="1" x14ac:dyDescent="0.25">
      <c r="A55" s="289"/>
      <c r="B55" s="9" t="s">
        <v>121</v>
      </c>
      <c r="C55" s="210">
        <f t="shared" ref="C55:N55" si="12">+C40+C54</f>
        <v>0</v>
      </c>
      <c r="D55" s="210">
        <f t="shared" si="12"/>
        <v>0</v>
      </c>
      <c r="E55" s="210">
        <f t="shared" si="12"/>
        <v>0</v>
      </c>
      <c r="F55" s="210">
        <f t="shared" si="12"/>
        <v>0</v>
      </c>
      <c r="G55" s="210">
        <f t="shared" si="12"/>
        <v>0</v>
      </c>
      <c r="H55" s="210">
        <f t="shared" si="12"/>
        <v>0</v>
      </c>
      <c r="I55" s="210">
        <f t="shared" si="12"/>
        <v>0</v>
      </c>
      <c r="J55" s="210">
        <f t="shared" si="12"/>
        <v>0</v>
      </c>
      <c r="K55" s="210">
        <f t="shared" si="12"/>
        <v>0</v>
      </c>
      <c r="L55" s="210">
        <f t="shared" si="12"/>
        <v>0</v>
      </c>
      <c r="M55" s="210">
        <f t="shared" si="12"/>
        <v>0</v>
      </c>
      <c r="N55" s="210">
        <f t="shared" si="12"/>
        <v>0</v>
      </c>
      <c r="O55" s="210">
        <f t="shared" ref="O55:AD55" si="13">+O40+O54</f>
        <v>0</v>
      </c>
      <c r="P55" s="210">
        <f t="shared" si="13"/>
        <v>0</v>
      </c>
      <c r="Q55" s="210">
        <f t="shared" si="13"/>
        <v>0</v>
      </c>
      <c r="R55" s="210">
        <f t="shared" si="13"/>
        <v>0</v>
      </c>
      <c r="S55" s="210">
        <f t="shared" si="13"/>
        <v>0</v>
      </c>
      <c r="T55" s="210">
        <f t="shared" si="13"/>
        <v>0</v>
      </c>
      <c r="U55" s="210">
        <f t="shared" si="13"/>
        <v>0</v>
      </c>
      <c r="V55" s="210">
        <f t="shared" si="13"/>
        <v>0</v>
      </c>
      <c r="W55" s="210">
        <f t="shared" si="13"/>
        <v>0</v>
      </c>
      <c r="X55" s="210">
        <f t="shared" si="13"/>
        <v>0</v>
      </c>
      <c r="Y55" s="210">
        <f t="shared" si="13"/>
        <v>0</v>
      </c>
      <c r="Z55" s="210">
        <f t="shared" si="13"/>
        <v>0</v>
      </c>
      <c r="AA55" s="210">
        <f t="shared" si="13"/>
        <v>0</v>
      </c>
      <c r="AB55" s="210">
        <f t="shared" si="13"/>
        <v>0</v>
      </c>
      <c r="AC55" s="210">
        <f t="shared" si="13"/>
        <v>0</v>
      </c>
      <c r="AD55" s="210">
        <f t="shared" si="13"/>
        <v>0</v>
      </c>
    </row>
    <row r="56" spans="1:30" ht="30" customHeight="1" x14ac:dyDescent="0.25">
      <c r="A56" s="229"/>
      <c r="B56" s="247" t="str">
        <f>+'GENERAL FUND-OPERATING(48-53)'!B295</f>
        <v>Fund balances - June 30, 2024, as previously reported</v>
      </c>
      <c r="C56" s="210"/>
      <c r="D56" s="210"/>
      <c r="E56" s="202"/>
      <c r="F56" s="210"/>
      <c r="G56" s="210"/>
      <c r="H56" s="210"/>
      <c r="I56" s="202"/>
      <c r="J56" s="210"/>
      <c r="K56" s="202"/>
      <c r="L56" s="202"/>
      <c r="M56" s="202"/>
      <c r="N56" s="210"/>
      <c r="O56" s="210"/>
      <c r="P56" s="210"/>
      <c r="Q56" s="202"/>
      <c r="R56" s="210"/>
      <c r="S56" s="210"/>
      <c r="T56" s="210"/>
      <c r="U56" s="202"/>
      <c r="V56" s="210"/>
      <c r="W56" s="210"/>
      <c r="X56" s="210"/>
      <c r="Y56" s="202"/>
      <c r="Z56" s="210"/>
      <c r="AA56" s="210"/>
      <c r="AB56" s="210"/>
      <c r="AC56" s="202"/>
      <c r="AD56" s="210"/>
    </row>
    <row r="57" spans="1:30" ht="30" customHeight="1" x14ac:dyDescent="0.25">
      <c r="A57" s="229"/>
      <c r="B57" s="247" t="str">
        <f>+'GENERAL FUND-OPERATING(48-53)'!B296</f>
        <v>Change within financial reporting entity (major to nonmajor fund)</v>
      </c>
      <c r="C57" s="210"/>
      <c r="D57" s="210"/>
      <c r="E57" s="202"/>
      <c r="F57" s="210"/>
      <c r="G57" s="210"/>
      <c r="H57" s="210"/>
      <c r="I57" s="202"/>
      <c r="J57" s="210"/>
      <c r="K57" s="202"/>
      <c r="L57" s="202"/>
      <c r="M57" s="202"/>
      <c r="N57" s="210"/>
      <c r="O57" s="210"/>
      <c r="P57" s="210"/>
      <c r="Q57" s="202"/>
      <c r="R57" s="210"/>
      <c r="S57" s="210"/>
      <c r="T57" s="210"/>
      <c r="U57" s="202"/>
      <c r="V57" s="210"/>
      <c r="W57" s="210"/>
      <c r="X57" s="210"/>
      <c r="Y57" s="202"/>
      <c r="Z57" s="210"/>
      <c r="AA57" s="210"/>
      <c r="AB57" s="210"/>
      <c r="AC57" s="202"/>
      <c r="AD57" s="210"/>
    </row>
    <row r="58" spans="1:30" ht="30" customHeight="1" x14ac:dyDescent="0.25">
      <c r="A58" s="229"/>
      <c r="B58" s="247" t="str">
        <f>+'GENERAL FUND-OPERATING(48-53)'!B297</f>
        <v>Change within financial reporting entity (nonmajor to major fund)</v>
      </c>
      <c r="C58" s="210"/>
      <c r="D58" s="210"/>
      <c r="E58" s="202"/>
      <c r="F58" s="210"/>
      <c r="G58" s="210"/>
      <c r="H58" s="210"/>
      <c r="I58" s="202"/>
      <c r="J58" s="210"/>
      <c r="K58" s="202"/>
      <c r="L58" s="202"/>
      <c r="M58" s="202"/>
      <c r="N58" s="210"/>
      <c r="O58" s="210"/>
      <c r="P58" s="210"/>
      <c r="Q58" s="202"/>
      <c r="R58" s="210"/>
      <c r="S58" s="210"/>
      <c r="T58" s="210"/>
      <c r="U58" s="202"/>
      <c r="V58" s="210"/>
      <c r="W58" s="210"/>
      <c r="X58" s="210"/>
      <c r="Y58" s="202"/>
      <c r="Z58" s="210"/>
      <c r="AA58" s="210"/>
      <c r="AB58" s="210"/>
      <c r="AC58" s="202"/>
      <c r="AD58" s="210"/>
    </row>
    <row r="59" spans="1:30" ht="15" customHeight="1" thickBot="1" x14ac:dyDescent="0.3">
      <c r="A59" s="229"/>
      <c r="B59" s="247" t="str">
        <f>+'GENERAL FUND-OPERATING(48-53)'!B298</f>
        <v>Error correction(s)</v>
      </c>
      <c r="C59" s="210"/>
      <c r="D59" s="210"/>
      <c r="E59" s="204"/>
      <c r="F59" s="210"/>
      <c r="G59" s="210"/>
      <c r="H59" s="210"/>
      <c r="I59" s="204"/>
      <c r="J59" s="210"/>
      <c r="K59" s="202"/>
      <c r="L59" s="202"/>
      <c r="M59" s="204"/>
      <c r="N59" s="210"/>
      <c r="O59" s="210"/>
      <c r="P59" s="210"/>
      <c r="Q59" s="204"/>
      <c r="R59" s="210"/>
      <c r="S59" s="210"/>
      <c r="T59" s="210"/>
      <c r="U59" s="204"/>
      <c r="V59" s="210"/>
      <c r="W59" s="210"/>
      <c r="X59" s="210"/>
      <c r="Y59" s="204"/>
      <c r="Z59" s="210"/>
      <c r="AA59" s="210"/>
      <c r="AB59" s="210"/>
      <c r="AC59" s="204"/>
      <c r="AD59" s="210"/>
    </row>
    <row r="60" spans="1:30" ht="32.25" customHeight="1" thickBot="1" x14ac:dyDescent="0.3">
      <c r="A60" s="196"/>
      <c r="B60" s="247" t="str">
        <f>+'GENERAL FUND-OPERATING(48-53)'!B299</f>
        <v>Fund balances - June 30, 2024, as adjusted or restated</v>
      </c>
      <c r="C60" s="210"/>
      <c r="D60" s="210"/>
      <c r="E60" s="210">
        <f>SUM(E56:E59)</f>
        <v>0</v>
      </c>
      <c r="F60" s="210"/>
      <c r="G60" s="210"/>
      <c r="H60" s="210"/>
      <c r="I60" s="210">
        <f>SUM(I56:I59)</f>
        <v>0</v>
      </c>
      <c r="J60" s="210"/>
      <c r="K60" s="210"/>
      <c r="L60" s="210"/>
      <c r="M60" s="210">
        <f>SUM(M56:M59)</f>
        <v>0</v>
      </c>
      <c r="N60" s="210"/>
      <c r="O60" s="210"/>
      <c r="P60" s="210"/>
      <c r="Q60" s="210">
        <f>SUM(Q56:Q59)</f>
        <v>0</v>
      </c>
      <c r="R60" s="210"/>
      <c r="S60" s="210"/>
      <c r="T60" s="210"/>
      <c r="U60" s="210">
        <f>SUM(U56:U59)</f>
        <v>0</v>
      </c>
      <c r="V60" s="210"/>
      <c r="W60" s="210"/>
      <c r="X60" s="210"/>
      <c r="Y60" s="210">
        <f>SUM(Y56:Y59)</f>
        <v>0</v>
      </c>
      <c r="Z60" s="210"/>
      <c r="AA60" s="210"/>
      <c r="AB60" s="210"/>
      <c r="AC60" s="210">
        <f>SUM(AC56:AC59)</f>
        <v>0</v>
      </c>
      <c r="AD60" s="210"/>
    </row>
    <row r="61" spans="1:30" ht="15" customHeight="1" thickBot="1" x14ac:dyDescent="0.3">
      <c r="A61" s="196"/>
      <c r="B61" s="201" t="str">
        <f>+'GENERAL FUND-OPERATING(48-53)'!B300</f>
        <v>Fund balances - June 30, 2025</v>
      </c>
      <c r="C61" s="210"/>
      <c r="D61" s="210"/>
      <c r="E61" s="213">
        <f>+E55+E60</f>
        <v>0</v>
      </c>
      <c r="F61" s="210"/>
      <c r="G61" s="210"/>
      <c r="H61" s="210"/>
      <c r="I61" s="213">
        <f>+I55+I60</f>
        <v>0</v>
      </c>
      <c r="J61" s="210"/>
      <c r="K61" s="210"/>
      <c r="L61" s="210"/>
      <c r="M61" s="213">
        <f>+M55+M60</f>
        <v>0</v>
      </c>
      <c r="N61" s="210"/>
      <c r="O61" s="210"/>
      <c r="P61" s="210"/>
      <c r="Q61" s="213">
        <f>+Q55+Q60</f>
        <v>0</v>
      </c>
      <c r="R61" s="210"/>
      <c r="S61" s="210"/>
      <c r="T61" s="210"/>
      <c r="U61" s="213">
        <f>+U55+U60</f>
        <v>0</v>
      </c>
      <c r="V61" s="210"/>
      <c r="W61" s="210"/>
      <c r="X61" s="210"/>
      <c r="Y61" s="213">
        <f>+Y55+Y60</f>
        <v>0</v>
      </c>
      <c r="Z61" s="210"/>
      <c r="AA61" s="210"/>
      <c r="AB61" s="210"/>
      <c r="AC61" s="213">
        <f>+AC55+AC60</f>
        <v>0</v>
      </c>
      <c r="AD61" s="210"/>
    </row>
    <row r="62" spans="1:30" ht="15.75" thickTop="1" x14ac:dyDescent="0.2">
      <c r="A62" s="196"/>
      <c r="B62" s="196"/>
      <c r="C62" s="196"/>
      <c r="D62" s="196"/>
      <c r="E62" s="196"/>
      <c r="F62" s="6"/>
      <c r="G62" s="6"/>
      <c r="H62" s="6"/>
      <c r="I62" s="196"/>
      <c r="J62" s="196"/>
      <c r="K62" s="196"/>
      <c r="L62" s="196"/>
      <c r="M62" s="196"/>
      <c r="N62" s="196"/>
      <c r="O62" s="196"/>
      <c r="P62" s="196"/>
      <c r="Q62" s="196"/>
      <c r="R62" s="196"/>
      <c r="S62" s="196"/>
      <c r="T62" s="196"/>
      <c r="U62" s="196"/>
      <c r="V62" s="196"/>
      <c r="W62" s="196"/>
      <c r="X62" s="196"/>
      <c r="Y62" s="196"/>
      <c r="Z62" s="196"/>
      <c r="AA62" s="196"/>
      <c r="AB62" s="196"/>
      <c r="AC62" s="196"/>
      <c r="AD62" s="196"/>
    </row>
    <row r="63" spans="1:30" ht="15.75" x14ac:dyDescent="0.25">
      <c r="A63" s="196"/>
      <c r="B63" s="196"/>
      <c r="C63" s="282" t="s">
        <v>951</v>
      </c>
      <c r="D63" s="196"/>
      <c r="E63" s="196"/>
      <c r="F63" s="196"/>
      <c r="G63" s="282" t="s">
        <v>952</v>
      </c>
      <c r="H63" s="196"/>
      <c r="I63" s="196"/>
      <c r="J63" s="196"/>
      <c r="K63" s="282" t="s">
        <v>953</v>
      </c>
      <c r="L63" s="196"/>
      <c r="M63" s="196"/>
      <c r="N63" s="196"/>
      <c r="O63" s="282" t="s">
        <v>953</v>
      </c>
      <c r="P63" s="196"/>
      <c r="Q63" s="196"/>
      <c r="R63" s="196"/>
      <c r="S63" s="282" t="s">
        <v>953</v>
      </c>
      <c r="T63" s="196"/>
      <c r="U63" s="196"/>
      <c r="V63" s="196"/>
      <c r="W63" s="282" t="s">
        <v>953</v>
      </c>
      <c r="X63" s="196"/>
      <c r="Y63" s="196"/>
      <c r="Z63" s="196"/>
      <c r="AA63" s="282" t="s">
        <v>953</v>
      </c>
      <c r="AB63" s="196"/>
      <c r="AC63" s="196"/>
      <c r="AD63" s="196"/>
    </row>
    <row r="64" spans="1:30" ht="15" x14ac:dyDescent="0.2">
      <c r="A64" s="196"/>
      <c r="B64" s="196"/>
      <c r="C64" s="196"/>
      <c r="D64" s="196"/>
      <c r="E64" s="196"/>
      <c r="F64" s="196"/>
      <c r="G64" s="196"/>
      <c r="H64" s="196"/>
      <c r="I64" s="196"/>
      <c r="J64" s="196"/>
      <c r="K64" s="196"/>
      <c r="L64" s="196"/>
      <c r="M64" s="196"/>
      <c r="N64" s="196"/>
    </row>
    <row r="65" spans="1:14" ht="15" x14ac:dyDescent="0.2">
      <c r="A65" s="196"/>
      <c r="B65" s="196"/>
      <c r="C65" s="196"/>
      <c r="D65" s="196"/>
      <c r="E65" s="196"/>
      <c r="F65" s="196"/>
      <c r="G65" s="196"/>
      <c r="H65" s="196"/>
      <c r="I65" s="196"/>
      <c r="J65" s="196"/>
      <c r="K65" s="196"/>
      <c r="L65" s="196"/>
      <c r="M65" s="196"/>
      <c r="N65" s="196"/>
    </row>
    <row r="66" spans="1:14" ht="15" x14ac:dyDescent="0.2">
      <c r="A66" s="196"/>
      <c r="B66" s="196"/>
      <c r="C66" s="196"/>
      <c r="D66" s="196"/>
      <c r="E66" s="196"/>
      <c r="F66" s="196"/>
      <c r="G66" s="196"/>
      <c r="H66" s="196"/>
      <c r="I66" s="196"/>
      <c r="J66" s="196"/>
      <c r="K66" s="196"/>
      <c r="L66" s="196"/>
      <c r="M66" s="196"/>
      <c r="N66" s="196"/>
    </row>
    <row r="67" spans="1:14" ht="15" x14ac:dyDescent="0.2">
      <c r="A67" s="196"/>
      <c r="B67" s="196"/>
      <c r="C67" s="196"/>
      <c r="D67" s="196"/>
      <c r="E67" s="196"/>
      <c r="F67" s="196"/>
      <c r="G67" s="196"/>
      <c r="H67" s="196"/>
      <c r="I67" s="196"/>
      <c r="J67" s="196"/>
      <c r="K67" s="196"/>
      <c r="L67" s="196"/>
      <c r="M67" s="196"/>
      <c r="N67" s="196"/>
    </row>
    <row r="68" spans="1:14" ht="15" x14ac:dyDescent="0.2">
      <c r="A68" s="196"/>
      <c r="B68" s="196"/>
      <c r="C68" s="196"/>
      <c r="D68" s="196"/>
      <c r="E68" s="196"/>
      <c r="F68" s="196"/>
      <c r="G68" s="196"/>
      <c r="H68" s="196"/>
      <c r="I68" s="196"/>
      <c r="J68" s="196"/>
      <c r="K68" s="196"/>
      <c r="L68" s="196"/>
      <c r="M68" s="196"/>
      <c r="N68" s="196"/>
    </row>
    <row r="69" spans="1:14" ht="15" x14ac:dyDescent="0.2">
      <c r="A69" s="196"/>
      <c r="B69" s="196"/>
      <c r="C69" s="196"/>
      <c r="D69" s="196"/>
      <c r="E69" s="196"/>
      <c r="F69" s="196"/>
      <c r="G69" s="196"/>
      <c r="H69" s="196"/>
      <c r="I69" s="196"/>
      <c r="J69" s="196"/>
      <c r="K69" s="196"/>
      <c r="L69" s="196"/>
      <c r="M69" s="196"/>
      <c r="N69" s="196"/>
    </row>
    <row r="70" spans="1:14" ht="15" x14ac:dyDescent="0.2">
      <c r="A70" s="196"/>
      <c r="B70" s="196"/>
      <c r="C70" s="196"/>
      <c r="D70" s="196"/>
      <c r="E70" s="196"/>
      <c r="F70" s="196"/>
      <c r="G70" s="196"/>
      <c r="H70" s="196"/>
      <c r="I70" s="196"/>
      <c r="J70" s="196"/>
      <c r="K70" s="196"/>
      <c r="L70" s="196"/>
      <c r="M70" s="196"/>
      <c r="N70" s="196"/>
    </row>
    <row r="71" spans="1:14" ht="15" x14ac:dyDescent="0.2">
      <c r="A71" s="196"/>
      <c r="B71" s="196"/>
      <c r="C71" s="196"/>
      <c r="D71" s="196"/>
      <c r="E71" s="196"/>
      <c r="F71" s="196"/>
      <c r="G71" s="196"/>
      <c r="H71" s="196"/>
      <c r="I71" s="196"/>
      <c r="J71" s="196"/>
      <c r="K71" s="196"/>
      <c r="L71" s="196"/>
      <c r="M71" s="196"/>
      <c r="N71" s="196"/>
    </row>
    <row r="72" spans="1:14" ht="15" x14ac:dyDescent="0.2">
      <c r="A72" s="196"/>
      <c r="B72" s="196"/>
      <c r="C72" s="196"/>
      <c r="D72" s="196"/>
      <c r="E72" s="196"/>
      <c r="F72" s="196"/>
      <c r="G72" s="196"/>
      <c r="H72" s="196"/>
      <c r="I72" s="196"/>
      <c r="J72" s="196"/>
      <c r="K72" s="196"/>
      <c r="L72" s="196"/>
      <c r="M72" s="196"/>
      <c r="N72" s="196"/>
    </row>
    <row r="73" spans="1:14" ht="15" x14ac:dyDescent="0.2">
      <c r="A73" s="196"/>
      <c r="B73" s="196"/>
      <c r="C73" s="196"/>
      <c r="D73" s="196"/>
      <c r="E73" s="196"/>
      <c r="F73" s="196"/>
      <c r="G73" s="196"/>
      <c r="H73" s="196"/>
      <c r="I73" s="196"/>
      <c r="J73" s="196"/>
      <c r="K73" s="196"/>
      <c r="L73" s="196"/>
      <c r="M73" s="196"/>
      <c r="N73" s="196"/>
    </row>
    <row r="74" spans="1:14" ht="15" x14ac:dyDescent="0.2">
      <c r="A74" s="196"/>
      <c r="B74" s="196"/>
      <c r="C74" s="196"/>
      <c r="D74" s="196"/>
      <c r="E74" s="196"/>
      <c r="F74" s="196"/>
      <c r="G74" s="196"/>
      <c r="H74" s="196"/>
      <c r="I74" s="196"/>
      <c r="J74" s="196"/>
      <c r="K74" s="196"/>
      <c r="L74" s="196"/>
      <c r="M74" s="196"/>
      <c r="N74" s="196"/>
    </row>
    <row r="75" spans="1:14" ht="15" x14ac:dyDescent="0.2">
      <c r="A75" s="196"/>
      <c r="B75" s="196"/>
      <c r="C75" s="196"/>
      <c r="D75" s="196"/>
      <c r="E75" s="196"/>
      <c r="F75" s="196"/>
      <c r="G75" s="196"/>
      <c r="H75" s="196"/>
      <c r="I75" s="196"/>
      <c r="J75" s="196"/>
      <c r="K75" s="196"/>
      <c r="L75" s="196"/>
      <c r="M75" s="196"/>
      <c r="N75" s="196"/>
    </row>
    <row r="76" spans="1:14" ht="15" x14ac:dyDescent="0.2">
      <c r="A76" s="196"/>
      <c r="B76" s="196"/>
      <c r="C76" s="196"/>
      <c r="D76" s="196"/>
      <c r="E76" s="196"/>
      <c r="F76" s="196"/>
      <c r="G76" s="196"/>
      <c r="H76" s="196"/>
      <c r="I76" s="196"/>
      <c r="J76" s="196"/>
      <c r="K76" s="196"/>
      <c r="L76" s="196"/>
      <c r="M76" s="196"/>
      <c r="N76" s="196"/>
    </row>
    <row r="77" spans="1:14" ht="15" x14ac:dyDescent="0.2">
      <c r="A77" s="196"/>
      <c r="B77" s="196"/>
      <c r="C77" s="196"/>
      <c r="D77" s="196"/>
      <c r="E77" s="196"/>
      <c r="F77" s="196"/>
      <c r="G77" s="196"/>
      <c r="H77" s="196"/>
      <c r="I77" s="196"/>
      <c r="J77" s="196"/>
      <c r="K77" s="196"/>
      <c r="L77" s="196"/>
      <c r="M77" s="196"/>
      <c r="N77" s="196"/>
    </row>
    <row r="78" spans="1:14" ht="15" x14ac:dyDescent="0.2">
      <c r="A78" s="196"/>
      <c r="B78" s="196"/>
      <c r="C78" s="196"/>
      <c r="D78" s="196"/>
      <c r="E78" s="196"/>
      <c r="F78" s="196"/>
      <c r="G78" s="196"/>
      <c r="H78" s="196"/>
      <c r="I78" s="196"/>
      <c r="J78" s="196"/>
      <c r="K78" s="196"/>
      <c r="L78" s="196"/>
      <c r="M78" s="196"/>
      <c r="N78" s="196"/>
    </row>
    <row r="79" spans="1:14" ht="15" x14ac:dyDescent="0.2">
      <c r="A79" s="196"/>
      <c r="B79" s="196"/>
      <c r="C79" s="196"/>
      <c r="D79" s="196"/>
      <c r="E79" s="196"/>
      <c r="F79" s="196"/>
      <c r="G79" s="196"/>
      <c r="H79" s="196"/>
      <c r="I79" s="196"/>
      <c r="J79" s="196"/>
      <c r="K79" s="196"/>
      <c r="L79" s="196"/>
      <c r="M79" s="196"/>
      <c r="N79" s="196"/>
    </row>
    <row r="80" spans="1:14" ht="15" x14ac:dyDescent="0.2">
      <c r="A80" s="196"/>
      <c r="B80" s="196"/>
      <c r="C80" s="196"/>
      <c r="D80" s="196"/>
      <c r="E80" s="196"/>
      <c r="F80" s="196"/>
      <c r="G80" s="196"/>
      <c r="H80" s="196"/>
      <c r="I80" s="196"/>
      <c r="J80" s="196"/>
      <c r="K80" s="196"/>
      <c r="L80" s="196"/>
      <c r="M80" s="196"/>
      <c r="N80" s="196"/>
    </row>
    <row r="81" spans="1:14" ht="15" x14ac:dyDescent="0.2">
      <c r="A81" s="196"/>
      <c r="B81" s="196"/>
      <c r="C81" s="196"/>
      <c r="D81" s="196"/>
      <c r="E81" s="196"/>
      <c r="F81" s="196"/>
      <c r="G81" s="196"/>
      <c r="H81" s="196"/>
      <c r="I81" s="196"/>
      <c r="J81" s="196"/>
      <c r="K81" s="196"/>
      <c r="L81" s="196"/>
      <c r="M81" s="196"/>
      <c r="N81" s="196"/>
    </row>
    <row r="82" spans="1:14" ht="15" x14ac:dyDescent="0.2">
      <c r="A82" s="196"/>
      <c r="B82" s="196"/>
      <c r="C82" s="196"/>
      <c r="D82" s="196"/>
      <c r="E82" s="196"/>
      <c r="F82" s="196"/>
      <c r="G82" s="196"/>
      <c r="H82" s="196"/>
      <c r="I82" s="196"/>
      <c r="J82" s="196"/>
      <c r="K82" s="196"/>
      <c r="L82" s="196"/>
      <c r="M82" s="196"/>
      <c r="N82" s="196"/>
    </row>
    <row r="83" spans="1:14" ht="15" x14ac:dyDescent="0.2">
      <c r="A83" s="196"/>
      <c r="B83" s="196"/>
      <c r="C83" s="196"/>
      <c r="D83" s="196"/>
      <c r="E83" s="196"/>
      <c r="F83" s="196"/>
      <c r="G83" s="196"/>
      <c r="H83" s="196"/>
      <c r="I83" s="196"/>
      <c r="J83" s="196"/>
      <c r="K83" s="196"/>
      <c r="L83" s="196"/>
      <c r="M83" s="196"/>
      <c r="N83" s="196"/>
    </row>
    <row r="84" spans="1:14" ht="15" x14ac:dyDescent="0.2">
      <c r="A84" s="196"/>
      <c r="B84" s="196"/>
      <c r="C84" s="196"/>
      <c r="D84" s="196"/>
      <c r="E84" s="196"/>
      <c r="F84" s="196"/>
      <c r="G84" s="196"/>
      <c r="H84" s="196"/>
      <c r="I84" s="196"/>
      <c r="J84" s="196"/>
      <c r="K84" s="196"/>
      <c r="L84" s="196"/>
      <c r="M84" s="196"/>
      <c r="N84" s="196"/>
    </row>
    <row r="85" spans="1:14" ht="15" x14ac:dyDescent="0.2">
      <c r="A85" s="196"/>
      <c r="B85" s="196"/>
      <c r="C85" s="196"/>
      <c r="D85" s="196"/>
      <c r="E85" s="196"/>
      <c r="F85" s="196"/>
      <c r="G85" s="196"/>
      <c r="H85" s="196"/>
      <c r="I85" s="196"/>
      <c r="J85" s="196"/>
      <c r="K85" s="196"/>
      <c r="L85" s="196"/>
      <c r="M85" s="196"/>
      <c r="N85" s="196"/>
    </row>
    <row r="86" spans="1:14" ht="15" x14ac:dyDescent="0.2">
      <c r="A86" s="196"/>
      <c r="B86" s="196"/>
      <c r="C86" s="196"/>
      <c r="D86" s="196"/>
      <c r="E86" s="196"/>
      <c r="F86" s="196"/>
      <c r="G86" s="196"/>
      <c r="H86" s="196"/>
      <c r="I86" s="196"/>
      <c r="J86" s="196"/>
      <c r="K86" s="196"/>
      <c r="L86" s="196"/>
      <c r="M86" s="196"/>
      <c r="N86" s="196"/>
    </row>
    <row r="87" spans="1:14" ht="15" x14ac:dyDescent="0.2">
      <c r="A87" s="196"/>
      <c r="B87" s="196"/>
      <c r="C87" s="196"/>
      <c r="D87" s="196"/>
      <c r="E87" s="196"/>
      <c r="F87" s="196"/>
      <c r="G87" s="196"/>
      <c r="H87" s="196"/>
      <c r="I87" s="196"/>
      <c r="J87" s="196"/>
      <c r="K87" s="196"/>
      <c r="L87" s="196"/>
      <c r="M87" s="196"/>
      <c r="N87" s="196"/>
    </row>
    <row r="88" spans="1:14" ht="15" x14ac:dyDescent="0.2">
      <c r="A88" s="196"/>
      <c r="B88" s="196"/>
      <c r="C88" s="196"/>
      <c r="D88" s="196"/>
      <c r="E88" s="196"/>
      <c r="F88" s="196"/>
      <c r="G88" s="196"/>
      <c r="H88" s="196"/>
      <c r="I88" s="196"/>
      <c r="J88" s="196"/>
      <c r="K88" s="196"/>
      <c r="L88" s="196"/>
      <c r="M88" s="196"/>
      <c r="N88" s="196"/>
    </row>
    <row r="89" spans="1:14" ht="15" x14ac:dyDescent="0.2">
      <c r="A89" s="196"/>
      <c r="B89" s="196"/>
      <c r="C89" s="196"/>
      <c r="D89" s="196"/>
      <c r="E89" s="196"/>
      <c r="F89" s="196"/>
      <c r="G89" s="196"/>
      <c r="H89" s="196"/>
      <c r="I89" s="196"/>
      <c r="J89" s="196"/>
      <c r="K89" s="196"/>
      <c r="L89" s="196"/>
      <c r="M89" s="196"/>
      <c r="N89" s="196"/>
    </row>
    <row r="90" spans="1:14" ht="15" x14ac:dyDescent="0.2">
      <c r="A90" s="196"/>
      <c r="B90" s="196"/>
      <c r="C90" s="196"/>
      <c r="D90" s="196"/>
      <c r="E90" s="196"/>
      <c r="F90" s="196"/>
      <c r="G90" s="196"/>
      <c r="H90" s="196"/>
      <c r="I90" s="196"/>
      <c r="J90" s="196"/>
      <c r="K90" s="196"/>
      <c r="L90" s="196"/>
      <c r="M90" s="196"/>
      <c r="N90" s="196"/>
    </row>
    <row r="91" spans="1:14" ht="15" x14ac:dyDescent="0.2">
      <c r="A91" s="196"/>
      <c r="B91" s="196"/>
      <c r="C91" s="196"/>
      <c r="D91" s="196"/>
      <c r="E91" s="196"/>
      <c r="F91" s="196"/>
      <c r="G91" s="196"/>
      <c r="H91" s="196"/>
      <c r="I91" s="196"/>
      <c r="J91" s="196"/>
      <c r="K91" s="196"/>
      <c r="L91" s="196"/>
      <c r="M91" s="196"/>
      <c r="N91" s="196"/>
    </row>
    <row r="92" spans="1:14" ht="15" x14ac:dyDescent="0.2">
      <c r="A92" s="196"/>
      <c r="B92" s="196"/>
      <c r="C92" s="196"/>
      <c r="D92" s="196"/>
      <c r="E92" s="196"/>
      <c r="F92" s="196"/>
      <c r="G92" s="196"/>
      <c r="H92" s="196"/>
      <c r="I92" s="196"/>
      <c r="J92" s="196"/>
      <c r="K92" s="196"/>
      <c r="L92" s="196"/>
      <c r="M92" s="196"/>
      <c r="N92" s="196"/>
    </row>
    <row r="93" spans="1:14" ht="15" x14ac:dyDescent="0.2">
      <c r="A93" s="196"/>
      <c r="B93" s="196"/>
      <c r="C93" s="196"/>
      <c r="D93" s="196"/>
      <c r="E93" s="196"/>
      <c r="F93" s="196"/>
      <c r="G93" s="196"/>
      <c r="H93" s="196"/>
      <c r="I93" s="196"/>
      <c r="J93" s="196"/>
      <c r="K93" s="196"/>
      <c r="L93" s="196"/>
      <c r="M93" s="196"/>
      <c r="N93" s="196"/>
    </row>
    <row r="94" spans="1:14" ht="15" x14ac:dyDescent="0.2">
      <c r="A94" s="196"/>
      <c r="B94" s="196"/>
      <c r="C94" s="196"/>
      <c r="D94" s="196"/>
      <c r="E94" s="196"/>
      <c r="F94" s="196"/>
      <c r="G94" s="196"/>
      <c r="H94" s="196"/>
      <c r="I94" s="196"/>
      <c r="J94" s="196"/>
      <c r="K94" s="196"/>
      <c r="L94" s="196"/>
      <c r="M94" s="196"/>
      <c r="N94" s="196"/>
    </row>
    <row r="95" spans="1:14" ht="15" x14ac:dyDescent="0.2">
      <c r="A95" s="196"/>
      <c r="B95" s="196"/>
      <c r="C95" s="196"/>
      <c r="D95" s="196"/>
      <c r="E95" s="196"/>
      <c r="F95" s="196"/>
      <c r="G95" s="196"/>
      <c r="H95" s="196"/>
      <c r="I95" s="196"/>
      <c r="J95" s="196"/>
      <c r="K95" s="196"/>
      <c r="L95" s="196"/>
      <c r="M95" s="196"/>
      <c r="N95" s="196"/>
    </row>
    <row r="96" spans="1:14" ht="15" x14ac:dyDescent="0.2">
      <c r="A96" s="196"/>
      <c r="B96" s="196"/>
      <c r="C96" s="196"/>
      <c r="D96" s="196"/>
      <c r="E96" s="196"/>
      <c r="F96" s="196"/>
      <c r="G96" s="196"/>
      <c r="H96" s="196"/>
      <c r="I96" s="196"/>
      <c r="J96" s="196"/>
      <c r="K96" s="196"/>
      <c r="L96" s="196"/>
      <c r="M96" s="196"/>
      <c r="N96" s="196"/>
    </row>
    <row r="97" spans="1:14" ht="15" x14ac:dyDescent="0.2">
      <c r="A97" s="196"/>
      <c r="B97" s="196"/>
      <c r="C97" s="196"/>
      <c r="D97" s="196"/>
      <c r="E97" s="196"/>
      <c r="F97" s="196"/>
      <c r="G97" s="196"/>
      <c r="H97" s="196"/>
      <c r="I97" s="196"/>
      <c r="J97" s="196"/>
      <c r="K97" s="196"/>
      <c r="L97" s="196"/>
      <c r="M97" s="196"/>
      <c r="N97" s="196"/>
    </row>
    <row r="98" spans="1:14" ht="15" x14ac:dyDescent="0.2">
      <c r="A98" s="196"/>
      <c r="B98" s="196"/>
      <c r="C98" s="196"/>
      <c r="D98" s="196"/>
      <c r="E98" s="196"/>
      <c r="F98" s="196"/>
      <c r="G98" s="196"/>
      <c r="H98" s="196"/>
      <c r="I98" s="196"/>
      <c r="J98" s="196"/>
      <c r="K98" s="196"/>
      <c r="L98" s="196"/>
      <c r="M98" s="196"/>
      <c r="N98" s="196"/>
    </row>
    <row r="99" spans="1:14" ht="15" x14ac:dyDescent="0.2">
      <c r="A99" s="196"/>
      <c r="B99" s="196"/>
      <c r="C99" s="196"/>
      <c r="D99" s="196"/>
      <c r="E99" s="196"/>
      <c r="F99" s="196"/>
      <c r="G99" s="196"/>
      <c r="H99" s="196"/>
      <c r="I99" s="196"/>
      <c r="J99" s="196"/>
      <c r="K99" s="196"/>
      <c r="L99" s="196"/>
      <c r="M99" s="196"/>
      <c r="N99" s="196"/>
    </row>
    <row r="100" spans="1:14" ht="15" x14ac:dyDescent="0.2">
      <c r="A100" s="196"/>
      <c r="B100" s="196"/>
      <c r="C100" s="196"/>
      <c r="D100" s="196"/>
      <c r="E100" s="196"/>
      <c r="F100" s="196"/>
      <c r="G100" s="196"/>
      <c r="H100" s="196"/>
      <c r="I100" s="196"/>
      <c r="J100" s="196"/>
      <c r="K100" s="196"/>
      <c r="L100" s="196"/>
      <c r="M100" s="196"/>
      <c r="N100" s="196"/>
    </row>
    <row r="101" spans="1:14" ht="15" x14ac:dyDescent="0.2">
      <c r="A101" s="196"/>
      <c r="B101" s="196"/>
      <c r="C101" s="196"/>
      <c r="D101" s="196"/>
      <c r="E101" s="196"/>
      <c r="F101" s="196"/>
      <c r="G101" s="196"/>
      <c r="H101" s="196"/>
      <c r="I101" s="196"/>
      <c r="J101" s="196"/>
      <c r="K101" s="196"/>
      <c r="L101" s="196"/>
      <c r="M101" s="196"/>
      <c r="N101" s="196"/>
    </row>
    <row r="102" spans="1:14" ht="15" x14ac:dyDescent="0.2">
      <c r="A102" s="196"/>
      <c r="B102" s="196"/>
      <c r="C102" s="196"/>
      <c r="D102" s="196"/>
      <c r="E102" s="196"/>
      <c r="F102" s="196"/>
      <c r="G102" s="196"/>
      <c r="H102" s="196"/>
      <c r="I102" s="196"/>
      <c r="J102" s="196"/>
      <c r="K102" s="196"/>
      <c r="L102" s="196"/>
      <c r="M102" s="196"/>
      <c r="N102" s="196"/>
    </row>
    <row r="103" spans="1:14" ht="15" x14ac:dyDescent="0.2">
      <c r="A103" s="196"/>
      <c r="B103" s="196"/>
      <c r="C103" s="196"/>
      <c r="D103" s="196"/>
      <c r="E103" s="196"/>
      <c r="F103" s="196"/>
      <c r="G103" s="196"/>
      <c r="H103" s="196"/>
      <c r="I103" s="196"/>
      <c r="J103" s="196"/>
      <c r="K103" s="196"/>
      <c r="L103" s="196"/>
      <c r="M103" s="196"/>
      <c r="N103" s="196"/>
    </row>
    <row r="104" spans="1:14" ht="15" x14ac:dyDescent="0.2">
      <c r="A104" s="196"/>
      <c r="B104" s="196"/>
      <c r="C104" s="196"/>
      <c r="D104" s="196"/>
      <c r="E104" s="196"/>
      <c r="F104" s="196"/>
      <c r="G104" s="196"/>
      <c r="H104" s="196"/>
      <c r="I104" s="196"/>
      <c r="J104" s="196"/>
      <c r="K104" s="196"/>
      <c r="L104" s="196"/>
      <c r="M104" s="196"/>
      <c r="N104" s="196"/>
    </row>
    <row r="105" spans="1:14" ht="15" x14ac:dyDescent="0.2">
      <c r="A105" s="196"/>
      <c r="B105" s="196"/>
      <c r="C105" s="196"/>
      <c r="D105" s="196"/>
      <c r="E105" s="196"/>
      <c r="F105" s="196"/>
      <c r="G105" s="196"/>
      <c r="H105" s="196"/>
      <c r="I105" s="196"/>
      <c r="J105" s="196"/>
      <c r="K105" s="196"/>
      <c r="L105" s="196"/>
      <c r="M105" s="196"/>
      <c r="N105" s="196"/>
    </row>
    <row r="106" spans="1:14" ht="15" x14ac:dyDescent="0.2">
      <c r="A106" s="196"/>
      <c r="B106" s="196"/>
      <c r="C106" s="196"/>
      <c r="D106" s="196"/>
      <c r="E106" s="196"/>
      <c r="F106" s="196"/>
      <c r="G106" s="196"/>
      <c r="H106" s="196"/>
      <c r="I106" s="196"/>
      <c r="J106" s="196"/>
      <c r="K106" s="196"/>
      <c r="L106" s="196"/>
      <c r="M106" s="196"/>
      <c r="N106" s="196"/>
    </row>
    <row r="107" spans="1:14" ht="15" x14ac:dyDescent="0.2">
      <c r="A107" s="196"/>
      <c r="B107" s="196"/>
      <c r="C107" s="196"/>
      <c r="D107" s="196"/>
      <c r="E107" s="196"/>
      <c r="F107" s="196"/>
      <c r="G107" s="196"/>
      <c r="H107" s="196"/>
      <c r="I107" s="196"/>
      <c r="J107" s="196"/>
      <c r="K107" s="196"/>
      <c r="L107" s="196"/>
      <c r="M107" s="196"/>
      <c r="N107" s="196"/>
    </row>
    <row r="108" spans="1:14" ht="15" x14ac:dyDescent="0.2">
      <c r="A108" s="196"/>
      <c r="B108" s="196"/>
      <c r="C108" s="196"/>
      <c r="D108" s="196"/>
      <c r="E108" s="196"/>
      <c r="F108" s="196"/>
      <c r="G108" s="196"/>
      <c r="H108" s="196"/>
      <c r="I108" s="196"/>
      <c r="J108" s="196"/>
      <c r="K108" s="196"/>
      <c r="L108" s="196"/>
      <c r="M108" s="196"/>
      <c r="N108" s="196"/>
    </row>
    <row r="109" spans="1:14" ht="15" x14ac:dyDescent="0.2">
      <c r="A109" s="196"/>
      <c r="B109" s="196"/>
      <c r="C109" s="196"/>
      <c r="D109" s="196"/>
      <c r="E109" s="196"/>
      <c r="F109" s="196"/>
      <c r="G109" s="196"/>
      <c r="H109" s="196"/>
      <c r="I109" s="196"/>
      <c r="J109" s="196"/>
      <c r="K109" s="196"/>
      <c r="L109" s="196"/>
      <c r="M109" s="196"/>
      <c r="N109" s="196"/>
    </row>
    <row r="110" spans="1:14" ht="15" x14ac:dyDescent="0.2">
      <c r="A110" s="196"/>
      <c r="B110" s="196"/>
      <c r="C110" s="196"/>
      <c r="D110" s="196"/>
      <c r="E110" s="196"/>
      <c r="F110" s="196"/>
      <c r="G110" s="196"/>
      <c r="H110" s="196"/>
      <c r="I110" s="196"/>
      <c r="J110" s="196"/>
      <c r="K110" s="196"/>
      <c r="L110" s="196"/>
      <c r="M110" s="196"/>
      <c r="N110" s="196"/>
    </row>
    <row r="111" spans="1:14" ht="15" x14ac:dyDescent="0.2">
      <c r="A111" s="196"/>
      <c r="B111" s="196"/>
      <c r="C111" s="196"/>
      <c r="D111" s="196"/>
      <c r="E111" s="196"/>
      <c r="F111" s="196"/>
      <c r="G111" s="196"/>
      <c r="H111" s="196"/>
      <c r="I111" s="196"/>
      <c r="J111" s="196"/>
      <c r="K111" s="196"/>
      <c r="L111" s="196"/>
      <c r="M111" s="196"/>
      <c r="N111" s="196"/>
    </row>
    <row r="112" spans="1:14" ht="15" x14ac:dyDescent="0.2">
      <c r="A112" s="196"/>
      <c r="B112" s="196"/>
      <c r="C112" s="196"/>
      <c r="D112" s="196"/>
      <c r="E112" s="196"/>
      <c r="F112" s="196"/>
      <c r="G112" s="196"/>
      <c r="H112" s="196"/>
      <c r="I112" s="196"/>
      <c r="J112" s="196"/>
      <c r="K112" s="196"/>
      <c r="L112" s="196"/>
      <c r="M112" s="196"/>
      <c r="N112" s="196"/>
    </row>
    <row r="113" spans="1:14" ht="15" x14ac:dyDescent="0.2">
      <c r="A113" s="196"/>
      <c r="B113" s="196"/>
      <c r="C113" s="196"/>
      <c r="D113" s="196"/>
      <c r="E113" s="196"/>
      <c r="F113" s="196"/>
      <c r="G113" s="196"/>
      <c r="H113" s="196"/>
      <c r="I113" s="196"/>
      <c r="J113" s="196"/>
      <c r="K113" s="196"/>
      <c r="L113" s="196"/>
      <c r="M113" s="196"/>
      <c r="N113" s="196"/>
    </row>
    <row r="114" spans="1:14" ht="15" x14ac:dyDescent="0.2">
      <c r="A114" s="196"/>
      <c r="B114" s="196"/>
      <c r="C114" s="196"/>
      <c r="D114" s="196"/>
      <c r="E114" s="196"/>
      <c r="F114" s="196"/>
      <c r="G114" s="196"/>
      <c r="H114" s="196"/>
      <c r="I114" s="196"/>
      <c r="J114" s="196"/>
      <c r="K114" s="196"/>
      <c r="L114" s="196"/>
      <c r="M114" s="196"/>
      <c r="N114" s="196"/>
    </row>
    <row r="115" spans="1:14" ht="15" x14ac:dyDescent="0.2">
      <c r="A115" s="196"/>
      <c r="B115" s="196"/>
      <c r="C115" s="196"/>
      <c r="D115" s="196"/>
      <c r="E115" s="196"/>
      <c r="F115" s="196"/>
      <c r="G115" s="196"/>
      <c r="H115" s="196"/>
      <c r="I115" s="196"/>
      <c r="J115" s="196"/>
      <c r="K115" s="196"/>
      <c r="L115" s="196"/>
      <c r="M115" s="196"/>
      <c r="N115" s="196"/>
    </row>
    <row r="116" spans="1:14" ht="15" x14ac:dyDescent="0.2">
      <c r="A116" s="196"/>
      <c r="B116" s="196"/>
      <c r="C116" s="196"/>
      <c r="D116" s="196"/>
      <c r="E116" s="196"/>
      <c r="F116" s="196"/>
      <c r="G116" s="196"/>
      <c r="H116" s="196"/>
      <c r="I116" s="196"/>
      <c r="J116" s="196"/>
      <c r="K116" s="196"/>
      <c r="L116" s="196"/>
      <c r="M116" s="196"/>
      <c r="N116" s="196"/>
    </row>
    <row r="117" spans="1:14" ht="15" x14ac:dyDescent="0.2">
      <c r="A117" s="196"/>
      <c r="B117" s="196"/>
      <c r="C117" s="196"/>
      <c r="D117" s="196"/>
      <c r="E117" s="196"/>
      <c r="F117" s="196"/>
      <c r="G117" s="196"/>
      <c r="H117" s="196"/>
      <c r="I117" s="196"/>
      <c r="J117" s="196"/>
      <c r="K117" s="196"/>
      <c r="L117" s="196"/>
      <c r="M117" s="196"/>
      <c r="N117" s="196"/>
    </row>
    <row r="118" spans="1:14" ht="15" x14ac:dyDescent="0.2">
      <c r="A118" s="196"/>
      <c r="B118" s="196"/>
      <c r="C118" s="196"/>
      <c r="D118" s="196"/>
      <c r="E118" s="196"/>
      <c r="F118" s="196"/>
      <c r="G118" s="196"/>
      <c r="H118" s="196"/>
      <c r="I118" s="196"/>
      <c r="J118" s="196"/>
      <c r="K118" s="196"/>
      <c r="L118" s="196"/>
      <c r="M118" s="196"/>
      <c r="N118" s="196"/>
    </row>
    <row r="119" spans="1:14" ht="15" x14ac:dyDescent="0.2">
      <c r="A119" s="196"/>
      <c r="B119" s="196"/>
      <c r="C119" s="196"/>
      <c r="D119" s="196"/>
      <c r="E119" s="196"/>
      <c r="F119" s="196"/>
      <c r="G119" s="196"/>
      <c r="H119" s="196"/>
      <c r="I119" s="196"/>
      <c r="J119" s="196"/>
      <c r="K119" s="196"/>
      <c r="L119" s="196"/>
      <c r="M119" s="196"/>
      <c r="N119" s="196"/>
    </row>
    <row r="120" spans="1:14" ht="15" x14ac:dyDescent="0.2">
      <c r="A120" s="196"/>
      <c r="B120" s="196"/>
      <c r="C120" s="196"/>
      <c r="D120" s="196"/>
      <c r="E120" s="196"/>
      <c r="F120" s="196"/>
      <c r="G120" s="196"/>
      <c r="H120" s="196"/>
      <c r="I120" s="196"/>
      <c r="J120" s="196"/>
      <c r="K120" s="196"/>
      <c r="L120" s="196"/>
      <c r="M120" s="196"/>
      <c r="N120" s="196"/>
    </row>
    <row r="121" spans="1:14" ht="15" x14ac:dyDescent="0.2">
      <c r="A121" s="196"/>
      <c r="B121" s="196"/>
      <c r="C121" s="196"/>
      <c r="D121" s="196"/>
      <c r="E121" s="196"/>
      <c r="F121" s="196"/>
      <c r="G121" s="196"/>
      <c r="H121" s="196"/>
      <c r="I121" s="196"/>
      <c r="J121" s="196"/>
      <c r="K121" s="196"/>
      <c r="L121" s="196"/>
      <c r="M121" s="196"/>
      <c r="N121" s="196"/>
    </row>
    <row r="122" spans="1:14" ht="15" x14ac:dyDescent="0.2">
      <c r="A122" s="196"/>
      <c r="B122" s="196"/>
      <c r="C122" s="196"/>
      <c r="D122" s="196"/>
      <c r="E122" s="196"/>
      <c r="F122" s="196"/>
      <c r="G122" s="196"/>
      <c r="H122" s="196"/>
      <c r="I122" s="196"/>
      <c r="J122" s="196"/>
      <c r="K122" s="196"/>
      <c r="L122" s="196"/>
      <c r="M122" s="196"/>
      <c r="N122" s="196"/>
    </row>
    <row r="123" spans="1:14" ht="15" x14ac:dyDescent="0.2">
      <c r="A123" s="196"/>
      <c r="B123" s="196"/>
      <c r="C123" s="196"/>
      <c r="D123" s="196"/>
      <c r="E123" s="196"/>
      <c r="F123" s="196"/>
      <c r="G123" s="196"/>
      <c r="H123" s="196"/>
      <c r="I123" s="196"/>
      <c r="J123" s="196"/>
      <c r="K123" s="196"/>
      <c r="L123" s="196"/>
      <c r="M123" s="196"/>
      <c r="N123" s="196"/>
    </row>
    <row r="124" spans="1:14" ht="15" x14ac:dyDescent="0.2">
      <c r="A124" s="196"/>
      <c r="B124" s="196"/>
      <c r="C124" s="196"/>
      <c r="D124" s="196"/>
      <c r="E124" s="196"/>
      <c r="F124" s="196"/>
      <c r="G124" s="196"/>
      <c r="H124" s="196"/>
      <c r="I124" s="196"/>
      <c r="J124" s="196"/>
      <c r="K124" s="196"/>
      <c r="L124" s="196"/>
      <c r="M124" s="196"/>
      <c r="N124" s="196"/>
    </row>
  </sheetData>
  <sheetProtection algorithmName="SHA-512" hashValue="+3J3vA1P/JBbrFdPwN09XxRVhOeM1SrNSgBpuKPsR2Jaq3GpESFu8G8Or447o6ujiO7UWJym/tOHgqDfNC/1eA==" saltValue="DD0CDOI2NIiZWXWR2BqvAA==" spinCount="100000" sheet="1" formatCells="0" formatColumns="0" formatRows="0"/>
  <customSheetViews>
    <customSheetView guid="{FC3B3501-CA52-40D7-B049-0E027A15B235}" showPageBreaks="1" printArea="1">
      <pane xSplit="2" ySplit="9" topLeftCell="C46" activePane="bottomRight" state="frozen"/>
      <selection pane="bottomRight" activeCell="E9" sqref="E9"/>
      <colBreaks count="2" manualBreakCount="2">
        <brk id="6" max="56" man="1"/>
        <brk id="10" max="56" man="1"/>
      </colBreaks>
      <pageMargins left="0.5" right="0.5" top="1" bottom="0.75" header="0.4" footer="0.5"/>
      <printOptions horizontalCentered="1" verticalCentered="1" gridLines="1"/>
      <pageSetup scale="70" orientation="portrait" r:id="rId1"/>
      <headerFooter alignWithMargins="0">
        <oddHeader xml:space="preserve">&amp;C&amp;"Arial,Bold"&amp;14COUNTY/CITY/TOWN OF ____________________
COMBINED STATEMENT OF REVENUES, EXPENDITURES, AND CHANGES IN FUND BALANCES
BUDGET AND ACTUAL
MAJOR SPECIAL REVENUE FUNDS
FISCAL YEAR ENDED JUNE 30, 2015
</oddHeader>
      </headerFooter>
    </customSheetView>
  </customSheetViews>
  <mergeCells count="7">
    <mergeCell ref="C2:F2"/>
    <mergeCell ref="AA2:AD2"/>
    <mergeCell ref="W2:Z2"/>
    <mergeCell ref="S2:V2"/>
    <mergeCell ref="O2:R2"/>
    <mergeCell ref="K2:N2"/>
    <mergeCell ref="G2:J2"/>
  </mergeCells>
  <phoneticPr fontId="0" type="noConversion"/>
  <printOptions horizontalCentered="1" verticalCentered="1" gridLines="1"/>
  <pageMargins left="0.5" right="0.5" top="1" bottom="0.75" header="0.3" footer="0.5"/>
  <pageSetup scale="70" orientation="portrait" r:id="rId2"/>
  <headerFooter alignWithMargins="0">
    <oddHeader>&amp;C&amp;"Arial,Bold"&amp;14COUNTY/CITY/TOWN OF ____________________
COMBINED STATEMENT OF REVENUES, EXPENDITURES, AND CHANGES IN FUND BALANCES
BUDGET AND ACTUAL
MAJOR SPECIAL REVENUE FUNDS
FISCAL YEAR ENDED JUNE 30, 2023</oddHeader>
  </headerFooter>
  <colBreaks count="2" manualBreakCount="2">
    <brk id="6" max="56" man="1"/>
    <brk id="10" max="56" man="1"/>
  </colBreaks>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C160"/>
  <sheetViews>
    <sheetView topLeftCell="A29" zoomScaleNormal="100" workbookViewId="0">
      <selection activeCell="A53" sqref="A53"/>
    </sheetView>
  </sheetViews>
  <sheetFormatPr defaultRowHeight="12.75" x14ac:dyDescent="0.2"/>
  <cols>
    <col min="1" max="1" width="100.7109375" customWidth="1"/>
  </cols>
  <sheetData>
    <row r="1" spans="1:3" ht="18" x14ac:dyDescent="0.25">
      <c r="A1" s="4" t="str">
        <f>'COVER PAGE'!A9</f>
        <v>LOCAL GOVERNMENT NAME:</v>
      </c>
      <c r="B1" s="2"/>
    </row>
    <row r="2" spans="1:3" ht="18" x14ac:dyDescent="0.25">
      <c r="A2" s="4" t="s">
        <v>2128</v>
      </c>
      <c r="B2" s="2"/>
    </row>
    <row r="3" spans="1:3" ht="18" x14ac:dyDescent="0.25">
      <c r="A3" s="4" t="s">
        <v>208</v>
      </c>
      <c r="B3" s="2"/>
    </row>
    <row r="4" spans="1:3" ht="18" x14ac:dyDescent="0.25">
      <c r="A4" s="5" t="str">
        <f>'COVER PAGE'!A30</f>
        <v>FISCAL YEAR ENDING JUNE 30, 2025</v>
      </c>
      <c r="B4" s="2"/>
    </row>
    <row r="6" spans="1:3" ht="15.75" x14ac:dyDescent="0.25">
      <c r="B6" s="9" t="s">
        <v>188</v>
      </c>
    </row>
    <row r="7" spans="1:3" ht="15.75" x14ac:dyDescent="0.25">
      <c r="B7" s="76" t="s">
        <v>189</v>
      </c>
    </row>
    <row r="8" spans="1:3" ht="15.75" x14ac:dyDescent="0.25">
      <c r="A8" s="77" t="s">
        <v>196</v>
      </c>
    </row>
    <row r="9" spans="1:3" ht="14.25" x14ac:dyDescent="0.2">
      <c r="A9" s="296" t="s">
        <v>297</v>
      </c>
      <c r="B9" s="499" t="s">
        <v>209</v>
      </c>
    </row>
    <row r="10" spans="1:3" ht="14.25" x14ac:dyDescent="0.2">
      <c r="A10" s="296" t="s">
        <v>1352</v>
      </c>
      <c r="B10" s="229">
        <v>3</v>
      </c>
      <c r="C10" s="17"/>
    </row>
    <row r="11" spans="1:3" ht="15" x14ac:dyDescent="0.2">
      <c r="A11" s="196"/>
      <c r="B11" s="228"/>
    </row>
    <row r="12" spans="1:3" ht="15.75" x14ac:dyDescent="0.25">
      <c r="A12" s="325" t="s">
        <v>210</v>
      </c>
      <c r="B12" s="228"/>
    </row>
    <row r="13" spans="1:3" ht="14.25" x14ac:dyDescent="0.2">
      <c r="A13" s="296" t="s">
        <v>5</v>
      </c>
      <c r="B13" s="499" t="s">
        <v>211</v>
      </c>
    </row>
    <row r="14" spans="1:3" ht="14.25" x14ac:dyDescent="0.2">
      <c r="A14" s="296" t="s">
        <v>212</v>
      </c>
      <c r="B14" s="229"/>
    </row>
    <row r="15" spans="1:3" ht="14.25" x14ac:dyDescent="0.2">
      <c r="A15" s="296" t="s">
        <v>213</v>
      </c>
      <c r="B15" s="229"/>
    </row>
    <row r="16" spans="1:3" ht="14.25" x14ac:dyDescent="0.2">
      <c r="A16" s="296" t="s">
        <v>1301</v>
      </c>
      <c r="B16" s="229">
        <v>13</v>
      </c>
      <c r="C16" s="38"/>
    </row>
    <row r="17" spans="1:3" ht="14.25" x14ac:dyDescent="0.2">
      <c r="A17" s="296" t="s">
        <v>6</v>
      </c>
      <c r="B17" s="229">
        <v>14</v>
      </c>
      <c r="C17" s="38"/>
    </row>
    <row r="18" spans="1:3" ht="14.25" x14ac:dyDescent="0.2">
      <c r="A18" s="296" t="s">
        <v>896</v>
      </c>
      <c r="B18" s="229"/>
    </row>
    <row r="19" spans="1:3" ht="14.25" x14ac:dyDescent="0.2">
      <c r="A19" s="296" t="s">
        <v>7</v>
      </c>
      <c r="B19" s="229">
        <v>15</v>
      </c>
    </row>
    <row r="20" spans="1:3" ht="14.25" x14ac:dyDescent="0.2">
      <c r="A20" s="296" t="s">
        <v>8</v>
      </c>
      <c r="B20" s="229">
        <v>16</v>
      </c>
    </row>
    <row r="21" spans="1:3" ht="14.25" x14ac:dyDescent="0.2">
      <c r="A21" s="296" t="s">
        <v>897</v>
      </c>
      <c r="B21" s="229"/>
    </row>
    <row r="22" spans="1:3" ht="14.25" x14ac:dyDescent="0.2">
      <c r="A22" s="296" t="s">
        <v>9</v>
      </c>
      <c r="B22" s="229">
        <v>17</v>
      </c>
    </row>
    <row r="23" spans="1:3" ht="14.25" x14ac:dyDescent="0.2">
      <c r="A23" s="296" t="s">
        <v>1302</v>
      </c>
      <c r="B23" s="229">
        <v>18</v>
      </c>
    </row>
    <row r="24" spans="1:3" ht="14.25" x14ac:dyDescent="0.2">
      <c r="A24" s="296" t="s">
        <v>1303</v>
      </c>
      <c r="B24" s="229">
        <v>19</v>
      </c>
    </row>
    <row r="25" spans="1:3" ht="14.25" x14ac:dyDescent="0.2">
      <c r="A25" s="296" t="s">
        <v>1030</v>
      </c>
      <c r="B25" s="229">
        <v>20</v>
      </c>
    </row>
    <row r="26" spans="1:3" ht="14.25" x14ac:dyDescent="0.2">
      <c r="A26" s="296" t="s">
        <v>1304</v>
      </c>
      <c r="B26" s="229">
        <v>21</v>
      </c>
    </row>
    <row r="27" spans="1:3" ht="14.25" x14ac:dyDescent="0.2">
      <c r="A27" s="296" t="s">
        <v>1305</v>
      </c>
      <c r="B27" s="229">
        <v>22</v>
      </c>
    </row>
    <row r="28" spans="1:3" ht="14.25" x14ac:dyDescent="0.2">
      <c r="A28" s="296" t="s">
        <v>1031</v>
      </c>
      <c r="B28" s="499" t="s">
        <v>1575</v>
      </c>
      <c r="C28" s="17"/>
    </row>
    <row r="29" spans="1:3" ht="14.25" x14ac:dyDescent="0.2">
      <c r="A29" s="296" t="s">
        <v>835</v>
      </c>
      <c r="B29" s="229"/>
    </row>
    <row r="30" spans="1:3" ht="14.25" x14ac:dyDescent="0.2">
      <c r="A30" s="296" t="s">
        <v>309</v>
      </c>
      <c r="B30" s="229"/>
    </row>
    <row r="31" spans="1:3" ht="14.25" x14ac:dyDescent="0.2">
      <c r="A31" s="296" t="s">
        <v>1032</v>
      </c>
      <c r="B31" s="499" t="s">
        <v>1576</v>
      </c>
    </row>
    <row r="32" spans="1:3" ht="14.25" x14ac:dyDescent="0.2">
      <c r="A32" s="296" t="s">
        <v>965</v>
      </c>
      <c r="B32" s="229"/>
    </row>
    <row r="33" spans="1:2" ht="14.25" x14ac:dyDescent="0.2">
      <c r="A33" s="296" t="s">
        <v>532</v>
      </c>
      <c r="B33" s="499" t="s">
        <v>1577</v>
      </c>
    </row>
    <row r="34" spans="1:2" ht="14.25" x14ac:dyDescent="0.2">
      <c r="A34" s="296" t="s">
        <v>1504</v>
      </c>
      <c r="B34" s="499">
        <v>60</v>
      </c>
    </row>
    <row r="35" spans="1:2" ht="14.25" x14ac:dyDescent="0.2">
      <c r="A35" s="296" t="s">
        <v>1647</v>
      </c>
      <c r="B35" s="499" t="s">
        <v>3</v>
      </c>
    </row>
    <row r="36" spans="1:2" ht="14.25" x14ac:dyDescent="0.2">
      <c r="A36" s="296" t="s">
        <v>378</v>
      </c>
      <c r="B36" s="499"/>
    </row>
    <row r="37" spans="1:2" ht="14.25" x14ac:dyDescent="0.2">
      <c r="A37" s="296" t="s">
        <v>82</v>
      </c>
      <c r="B37" s="229"/>
    </row>
    <row r="38" spans="1:2" ht="14.25" x14ac:dyDescent="0.2">
      <c r="A38" s="296" t="s">
        <v>533</v>
      </c>
      <c r="B38" s="499" t="s">
        <v>1578</v>
      </c>
    </row>
    <row r="39" spans="1:2" ht="14.25" x14ac:dyDescent="0.2">
      <c r="A39" s="296" t="s">
        <v>83</v>
      </c>
      <c r="B39" s="229"/>
    </row>
    <row r="40" spans="1:2" ht="14.25" x14ac:dyDescent="0.2">
      <c r="A40" s="296" t="s">
        <v>534</v>
      </c>
      <c r="B40" s="499" t="s">
        <v>1585</v>
      </c>
    </row>
    <row r="41" spans="1:2" ht="14.25" x14ac:dyDescent="0.2">
      <c r="A41" s="296" t="s">
        <v>535</v>
      </c>
      <c r="B41" s="499" t="s">
        <v>1579</v>
      </c>
    </row>
    <row r="42" spans="1:2" ht="14.25" x14ac:dyDescent="0.2">
      <c r="A42" s="296" t="s">
        <v>83</v>
      </c>
      <c r="B42" s="229"/>
    </row>
    <row r="43" spans="1:2" ht="14.25" x14ac:dyDescent="0.2">
      <c r="A43" s="296" t="s">
        <v>536</v>
      </c>
      <c r="B43" s="499" t="s">
        <v>1580</v>
      </c>
    </row>
    <row r="44" spans="1:2" ht="14.25" x14ac:dyDescent="0.2">
      <c r="A44" s="296" t="s">
        <v>537</v>
      </c>
      <c r="B44" s="499" t="s">
        <v>1581</v>
      </c>
    </row>
    <row r="45" spans="1:2" ht="14.25" x14ac:dyDescent="0.2">
      <c r="A45" s="296" t="s">
        <v>83</v>
      </c>
      <c r="B45" s="229"/>
    </row>
    <row r="46" spans="1:2" ht="14.25" x14ac:dyDescent="0.2">
      <c r="A46" s="296" t="s">
        <v>538</v>
      </c>
      <c r="B46" s="499" t="s">
        <v>1582</v>
      </c>
    </row>
    <row r="47" spans="1:2" ht="14.25" x14ac:dyDescent="0.2">
      <c r="A47" s="296" t="s">
        <v>539</v>
      </c>
      <c r="B47" s="499" t="s">
        <v>1583</v>
      </c>
    </row>
    <row r="48" spans="1:2" ht="14.25" x14ac:dyDescent="0.2">
      <c r="A48" s="296" t="s">
        <v>83</v>
      </c>
      <c r="B48" s="229"/>
    </row>
    <row r="49" spans="1:3" ht="14.25" x14ac:dyDescent="0.2">
      <c r="A49" s="296" t="s">
        <v>1072</v>
      </c>
      <c r="B49" s="499" t="s">
        <v>1584</v>
      </c>
    </row>
    <row r="50" spans="1:3" ht="14.25" x14ac:dyDescent="0.2">
      <c r="A50" s="296" t="s">
        <v>1306</v>
      </c>
      <c r="B50" s="499">
        <v>79</v>
      </c>
    </row>
    <row r="51" spans="1:3" ht="14.25" x14ac:dyDescent="0.2">
      <c r="A51" s="296" t="s">
        <v>1307</v>
      </c>
      <c r="B51" s="229"/>
    </row>
    <row r="52" spans="1:3" ht="14.25" x14ac:dyDescent="0.2">
      <c r="A52" s="296" t="s">
        <v>520</v>
      </c>
      <c r="B52" s="229">
        <v>80</v>
      </c>
    </row>
    <row r="53" spans="1:3" ht="14.25" x14ac:dyDescent="0.2">
      <c r="A53" s="296" t="s">
        <v>519</v>
      </c>
      <c r="B53" s="229">
        <v>81</v>
      </c>
    </row>
    <row r="54" spans="1:3" ht="14.25" x14ac:dyDescent="0.2">
      <c r="A54" s="296" t="s">
        <v>1308</v>
      </c>
      <c r="B54" s="229">
        <v>82</v>
      </c>
    </row>
    <row r="55" spans="1:3" ht="14.25" x14ac:dyDescent="0.2">
      <c r="A55" s="296" t="s">
        <v>1309</v>
      </c>
      <c r="B55" s="229"/>
    </row>
    <row r="56" spans="1:3" ht="14.25" x14ac:dyDescent="0.2">
      <c r="A56" s="296" t="s">
        <v>540</v>
      </c>
      <c r="B56" s="229">
        <v>83</v>
      </c>
    </row>
    <row r="57" spans="1:3" ht="14.25" x14ac:dyDescent="0.2">
      <c r="A57" s="296" t="s">
        <v>541</v>
      </c>
      <c r="B57" s="229">
        <v>84</v>
      </c>
    </row>
    <row r="58" spans="1:3" ht="14.25" x14ac:dyDescent="0.2">
      <c r="A58" s="296" t="s">
        <v>959</v>
      </c>
      <c r="B58" s="229">
        <v>85</v>
      </c>
      <c r="C58" s="17"/>
    </row>
    <row r="59" spans="1:3" ht="15" x14ac:dyDescent="0.2">
      <c r="A59" s="196" t="s">
        <v>1256</v>
      </c>
      <c r="B59" s="256"/>
    </row>
    <row r="60" spans="1:3" ht="15.75" x14ac:dyDescent="0.25">
      <c r="A60" s="325" t="s">
        <v>33</v>
      </c>
      <c r="B60" s="256"/>
    </row>
    <row r="61" spans="1:3" ht="14.25" x14ac:dyDescent="0.2">
      <c r="A61" s="296" t="s">
        <v>34</v>
      </c>
      <c r="B61" s="229">
        <v>86</v>
      </c>
      <c r="C61" s="17"/>
    </row>
    <row r="62" spans="1:3" ht="15" x14ac:dyDescent="0.2">
      <c r="A62" s="6"/>
      <c r="B62" s="30"/>
    </row>
    <row r="63" spans="1:3" ht="65.25" hidden="1" customHeight="1" x14ac:dyDescent="0.25">
      <c r="A63" s="1335" t="s">
        <v>2081</v>
      </c>
      <c r="B63" s="1335"/>
      <c r="C63" s="38"/>
    </row>
    <row r="64" spans="1:3" ht="15.75" x14ac:dyDescent="0.25">
      <c r="A64" s="8"/>
      <c r="B64" s="30"/>
      <c r="C64" s="38"/>
    </row>
    <row r="65" spans="1:2" ht="15.75" hidden="1" thickBot="1" x14ac:dyDescent="0.25">
      <c r="A65" s="446"/>
      <c r="B65" s="447"/>
    </row>
    <row r="66" spans="1:2" ht="18.75" hidden="1" thickBot="1" x14ac:dyDescent="0.3">
      <c r="A66" s="448" t="s">
        <v>2115</v>
      </c>
      <c r="B66" s="449"/>
    </row>
    <row r="67" spans="1:2" ht="15" hidden="1" x14ac:dyDescent="0.2">
      <c r="A67" s="6"/>
      <c r="B67" s="30"/>
    </row>
    <row r="68" spans="1:2" ht="34.5" hidden="1" customHeight="1" x14ac:dyDescent="0.25">
      <c r="A68" s="1334" t="s">
        <v>2077</v>
      </c>
      <c r="B68" s="1334"/>
    </row>
    <row r="69" spans="1:2" ht="60.75" hidden="1" customHeight="1" x14ac:dyDescent="0.2">
      <c r="A69" s="767" t="s">
        <v>2076</v>
      </c>
      <c r="B69" s="30"/>
    </row>
    <row r="70" spans="1:2" ht="15" hidden="1" x14ac:dyDescent="0.25">
      <c r="A70" s="498" t="s">
        <v>1920</v>
      </c>
      <c r="B70" s="30"/>
    </row>
    <row r="71" spans="1:2" ht="14.25" hidden="1" x14ac:dyDescent="0.2">
      <c r="A71" s="78"/>
      <c r="B71" s="30"/>
    </row>
    <row r="72" spans="1:2" ht="15" hidden="1" x14ac:dyDescent="0.2">
      <c r="A72" s="6" t="s">
        <v>1515</v>
      </c>
      <c r="B72" s="30"/>
    </row>
    <row r="73" spans="1:2" ht="15.75" hidden="1" x14ac:dyDescent="0.25">
      <c r="A73" s="77" t="s">
        <v>1358</v>
      </c>
      <c r="B73" s="30"/>
    </row>
    <row r="74" spans="1:2" ht="15.75" hidden="1" x14ac:dyDescent="0.25">
      <c r="A74" s="8" t="s">
        <v>2078</v>
      </c>
      <c r="B74" s="30"/>
    </row>
    <row r="75" spans="1:2" ht="15" hidden="1" x14ac:dyDescent="0.2">
      <c r="A75" s="6" t="s">
        <v>1359</v>
      </c>
      <c r="B75" s="30"/>
    </row>
    <row r="76" spans="1:2" ht="15" hidden="1" x14ac:dyDescent="0.2">
      <c r="A76" s="6"/>
      <c r="B76" s="30"/>
    </row>
    <row r="77" spans="1:2" ht="15.75" hidden="1" x14ac:dyDescent="0.25">
      <c r="A77" s="8" t="s">
        <v>1199</v>
      </c>
      <c r="B77" s="30"/>
    </row>
    <row r="78" spans="1:2" ht="15" hidden="1" x14ac:dyDescent="0.2">
      <c r="A78" s="6" t="s">
        <v>1360</v>
      </c>
      <c r="B78" s="30"/>
    </row>
    <row r="79" spans="1:2" ht="15" hidden="1" x14ac:dyDescent="0.2">
      <c r="A79" s="6" t="s">
        <v>1361</v>
      </c>
    </row>
    <row r="80" spans="1:2" ht="15" hidden="1" x14ac:dyDescent="0.2">
      <c r="A80" s="6" t="s">
        <v>1362</v>
      </c>
    </row>
    <row r="81" spans="1:1" ht="15" hidden="1" x14ac:dyDescent="0.2">
      <c r="A81" s="6" t="s">
        <v>1363</v>
      </c>
    </row>
    <row r="82" spans="1:1" ht="15" hidden="1" x14ac:dyDescent="0.2">
      <c r="A82" s="6" t="s">
        <v>1364</v>
      </c>
    </row>
    <row r="83" spans="1:1" ht="15" hidden="1" x14ac:dyDescent="0.2">
      <c r="A83" s="6" t="s">
        <v>1365</v>
      </c>
    </row>
    <row r="84" spans="1:1" ht="15" hidden="1" x14ac:dyDescent="0.2">
      <c r="A84" s="6" t="s">
        <v>1366</v>
      </c>
    </row>
    <row r="85" spans="1:1" ht="15" hidden="1" x14ac:dyDescent="0.2">
      <c r="A85" s="6" t="s">
        <v>1367</v>
      </c>
    </row>
    <row r="86" spans="1:1" ht="15" hidden="1" x14ac:dyDescent="0.2">
      <c r="A86" s="6" t="s">
        <v>1368</v>
      </c>
    </row>
    <row r="87" spans="1:1" ht="15.75" hidden="1" x14ac:dyDescent="0.25">
      <c r="A87" s="8" t="s">
        <v>1434</v>
      </c>
    </row>
    <row r="88" spans="1:1" ht="15" hidden="1" x14ac:dyDescent="0.2">
      <c r="A88" s="6" t="s">
        <v>1369</v>
      </c>
    </row>
    <row r="89" spans="1:1" ht="15" hidden="1" x14ac:dyDescent="0.2">
      <c r="A89" s="6" t="s">
        <v>1370</v>
      </c>
    </row>
    <row r="90" spans="1:1" ht="15" hidden="1" x14ac:dyDescent="0.2">
      <c r="A90" s="6" t="s">
        <v>1371</v>
      </c>
    </row>
    <row r="91" spans="1:1" ht="15" hidden="1" x14ac:dyDescent="0.2">
      <c r="A91" s="6" t="s">
        <v>1372</v>
      </c>
    </row>
    <row r="92" spans="1:1" ht="15" hidden="1" x14ac:dyDescent="0.2">
      <c r="A92" s="6"/>
    </row>
    <row r="93" spans="1:1" ht="15.75" hidden="1" x14ac:dyDescent="0.25">
      <c r="A93" s="8" t="s">
        <v>1373</v>
      </c>
    </row>
    <row r="94" spans="1:1" ht="15" hidden="1" x14ac:dyDescent="0.2">
      <c r="A94" s="6" t="s">
        <v>1387</v>
      </c>
    </row>
    <row r="95" spans="1:1" ht="14.25" hidden="1" x14ac:dyDescent="0.2">
      <c r="A95" s="78"/>
    </row>
    <row r="96" spans="1:1" ht="15.75" hidden="1" x14ac:dyDescent="0.25">
      <c r="A96" s="8" t="s">
        <v>1374</v>
      </c>
    </row>
    <row r="97" spans="1:1" ht="15" hidden="1" x14ac:dyDescent="0.2">
      <c r="A97" s="6" t="s">
        <v>1375</v>
      </c>
    </row>
    <row r="98" spans="1:1" ht="15" hidden="1" x14ac:dyDescent="0.2">
      <c r="A98" s="6" t="s">
        <v>1376</v>
      </c>
    </row>
    <row r="99" spans="1:1" ht="15" hidden="1" x14ac:dyDescent="0.2">
      <c r="A99" s="6" t="s">
        <v>1377</v>
      </c>
    </row>
    <row r="100" spans="1:1" ht="15" hidden="1" x14ac:dyDescent="0.2">
      <c r="A100" s="6" t="s">
        <v>1490</v>
      </c>
    </row>
    <row r="101" spans="1:1" ht="15" hidden="1" x14ac:dyDescent="0.2">
      <c r="A101" s="6" t="s">
        <v>1489</v>
      </c>
    </row>
    <row r="102" spans="1:1" ht="15" hidden="1" x14ac:dyDescent="0.2">
      <c r="A102" s="6"/>
    </row>
    <row r="103" spans="1:1" ht="15.75" hidden="1" x14ac:dyDescent="0.25">
      <c r="A103" s="77" t="s">
        <v>1378</v>
      </c>
    </row>
    <row r="104" spans="1:1" ht="15.75" hidden="1" x14ac:dyDescent="0.25">
      <c r="A104" s="6" t="s">
        <v>2079</v>
      </c>
    </row>
    <row r="105" spans="1:1" ht="15" hidden="1" x14ac:dyDescent="0.2">
      <c r="A105" s="6" t="s">
        <v>1379</v>
      </c>
    </row>
    <row r="106" spans="1:1" ht="15" hidden="1" x14ac:dyDescent="0.2">
      <c r="A106" s="6" t="s">
        <v>1380</v>
      </c>
    </row>
    <row r="107" spans="1:1" ht="15" hidden="1" x14ac:dyDescent="0.2">
      <c r="A107" s="6" t="s">
        <v>1381</v>
      </c>
    </row>
    <row r="108" spans="1:1" ht="15" hidden="1" x14ac:dyDescent="0.2">
      <c r="A108" s="6" t="s">
        <v>1382</v>
      </c>
    </row>
    <row r="109" spans="1:1" ht="15.75" hidden="1" x14ac:dyDescent="0.25">
      <c r="A109" s="6" t="s">
        <v>2080</v>
      </c>
    </row>
    <row r="110" spans="1:1" ht="15" hidden="1" x14ac:dyDescent="0.2">
      <c r="A110" s="6" t="s">
        <v>1383</v>
      </c>
    </row>
    <row r="111" spans="1:1" ht="15" hidden="1" x14ac:dyDescent="0.2">
      <c r="A111" s="6" t="s">
        <v>1384</v>
      </c>
    </row>
    <row r="112" spans="1:1" ht="15.75" hidden="1" x14ac:dyDescent="0.25">
      <c r="A112" s="6" t="s">
        <v>2114</v>
      </c>
    </row>
    <row r="113" spans="1:1" ht="15" hidden="1" x14ac:dyDescent="0.2">
      <c r="A113" s="6" t="s">
        <v>2485</v>
      </c>
    </row>
    <row r="114" spans="1:1" ht="15" hidden="1" x14ac:dyDescent="0.2">
      <c r="A114" s="6" t="s">
        <v>1955</v>
      </c>
    </row>
    <row r="115" spans="1:1" ht="15.75" hidden="1" x14ac:dyDescent="0.25">
      <c r="A115" s="6" t="s">
        <v>1385</v>
      </c>
    </row>
    <row r="116" spans="1:1" ht="15" hidden="1" x14ac:dyDescent="0.2">
      <c r="A116" s="6" t="s">
        <v>1386</v>
      </c>
    </row>
    <row r="117" spans="1:1" ht="15" hidden="1" x14ac:dyDescent="0.2">
      <c r="A117" s="6"/>
    </row>
    <row r="118" spans="1:1" ht="15" hidden="1" x14ac:dyDescent="0.2">
      <c r="A118" s="6"/>
    </row>
    <row r="119" spans="1:1" ht="15" hidden="1" x14ac:dyDescent="0.2">
      <c r="A119" s="6"/>
    </row>
    <row r="120" spans="1:1" ht="15" x14ac:dyDescent="0.2">
      <c r="A120" s="6"/>
    </row>
    <row r="121" spans="1:1" ht="15" x14ac:dyDescent="0.2">
      <c r="A121" s="6"/>
    </row>
    <row r="122" spans="1:1" ht="15" x14ac:dyDescent="0.2">
      <c r="A122" s="6"/>
    </row>
    <row r="123" spans="1:1" ht="15" x14ac:dyDescent="0.2">
      <c r="A123" s="6"/>
    </row>
    <row r="124" spans="1:1" ht="15" x14ac:dyDescent="0.2">
      <c r="A124" s="6"/>
    </row>
    <row r="125" spans="1:1" ht="15" x14ac:dyDescent="0.2">
      <c r="A125" s="6"/>
    </row>
    <row r="126" spans="1:1" ht="15" x14ac:dyDescent="0.2">
      <c r="A126" s="6"/>
    </row>
    <row r="127" spans="1:1" ht="15" x14ac:dyDescent="0.2">
      <c r="A127" s="6"/>
    </row>
    <row r="128" spans="1:1" ht="15" x14ac:dyDescent="0.2">
      <c r="A128" s="6"/>
    </row>
    <row r="129" spans="1:1" ht="15" x14ac:dyDescent="0.2">
      <c r="A129" s="6"/>
    </row>
    <row r="130" spans="1:1" ht="15" x14ac:dyDescent="0.2">
      <c r="A130" s="6"/>
    </row>
    <row r="131" spans="1:1" ht="15" x14ac:dyDescent="0.2">
      <c r="A131" s="6"/>
    </row>
    <row r="132" spans="1:1" ht="15" x14ac:dyDescent="0.2">
      <c r="A132" s="6"/>
    </row>
    <row r="133" spans="1:1" ht="15" x14ac:dyDescent="0.2">
      <c r="A133" s="6"/>
    </row>
    <row r="134" spans="1:1" ht="15" x14ac:dyDescent="0.2">
      <c r="A134" s="6"/>
    </row>
    <row r="135" spans="1:1" ht="15" x14ac:dyDescent="0.2">
      <c r="A135" s="6"/>
    </row>
    <row r="136" spans="1:1" ht="15" x14ac:dyDescent="0.2">
      <c r="A136" s="6"/>
    </row>
    <row r="137" spans="1:1" ht="15" x14ac:dyDescent="0.2">
      <c r="A137" s="6"/>
    </row>
    <row r="138" spans="1:1" ht="15" x14ac:dyDescent="0.2">
      <c r="A138" s="6"/>
    </row>
    <row r="139" spans="1:1" ht="15" x14ac:dyDescent="0.2">
      <c r="A139" s="6"/>
    </row>
    <row r="140" spans="1:1" ht="15" x14ac:dyDescent="0.2">
      <c r="A140" s="6"/>
    </row>
    <row r="141" spans="1:1" ht="15" x14ac:dyDescent="0.2">
      <c r="A141" s="6"/>
    </row>
    <row r="142" spans="1:1" ht="15" x14ac:dyDescent="0.2">
      <c r="A142" s="6"/>
    </row>
    <row r="143" spans="1:1" ht="15" x14ac:dyDescent="0.2">
      <c r="A143" s="6"/>
    </row>
    <row r="144" spans="1:1" ht="15" x14ac:dyDescent="0.2">
      <c r="A144" s="6"/>
    </row>
    <row r="145" spans="1:1" ht="15" x14ac:dyDescent="0.2">
      <c r="A145" s="6"/>
    </row>
    <row r="146" spans="1:1" ht="15" x14ac:dyDescent="0.2">
      <c r="A146" s="6"/>
    </row>
    <row r="147" spans="1:1" ht="15" x14ac:dyDescent="0.2">
      <c r="A147" s="6"/>
    </row>
    <row r="148" spans="1:1" ht="15" x14ac:dyDescent="0.2">
      <c r="A148" s="6"/>
    </row>
    <row r="149" spans="1:1" ht="15" x14ac:dyDescent="0.2">
      <c r="A149" s="6"/>
    </row>
    <row r="150" spans="1:1" ht="15" x14ac:dyDescent="0.2">
      <c r="A150" s="6"/>
    </row>
    <row r="151" spans="1:1" ht="15" x14ac:dyDescent="0.2">
      <c r="A151" s="6"/>
    </row>
    <row r="152" spans="1:1" ht="15" x14ac:dyDescent="0.2">
      <c r="A152" s="6"/>
    </row>
    <row r="153" spans="1:1" ht="15" x14ac:dyDescent="0.2">
      <c r="A153" s="6"/>
    </row>
    <row r="154" spans="1:1" ht="15" x14ac:dyDescent="0.2">
      <c r="A154" s="6"/>
    </row>
    <row r="155" spans="1:1" ht="15" x14ac:dyDescent="0.2">
      <c r="A155" s="6"/>
    </row>
    <row r="156" spans="1:1" ht="15" x14ac:dyDescent="0.2">
      <c r="A156" s="6"/>
    </row>
    <row r="157" spans="1:1" ht="15" x14ac:dyDescent="0.2">
      <c r="A157" s="6"/>
    </row>
    <row r="158" spans="1:1" ht="15" x14ac:dyDescent="0.2">
      <c r="A158" s="6"/>
    </row>
    <row r="159" spans="1:1" ht="15" x14ac:dyDescent="0.2">
      <c r="A159" s="6"/>
    </row>
    <row r="160" spans="1:1" ht="15" x14ac:dyDescent="0.2">
      <c r="A160" s="6"/>
    </row>
  </sheetData>
  <sheetProtection formatCells="0" formatColumns="0" formatRows="0"/>
  <customSheetViews>
    <customSheetView guid="{FC3B3501-CA52-40D7-B049-0E027A15B235}" fitToPage="1" topLeftCell="A49">
      <selection activeCell="D12" sqref="D12"/>
      <pageMargins left="0.5" right="0.5" top="0.5" bottom="0.5" header="0.5" footer="0.5"/>
      <printOptions horizontalCentered="1"/>
      <pageSetup scale="82" orientation="portrait" horizontalDpi="360" verticalDpi="360" r:id="rId1"/>
      <headerFooter alignWithMargins="0"/>
    </customSheetView>
  </customSheetViews>
  <mergeCells count="2">
    <mergeCell ref="A68:B68"/>
    <mergeCell ref="A63:B63"/>
  </mergeCells>
  <phoneticPr fontId="0" type="noConversion"/>
  <hyperlinks>
    <hyperlink ref="A70" r:id="rId2" xr:uid="{00000000-0004-0000-0300-000000000000}"/>
  </hyperlinks>
  <printOptions horizontalCentered="1"/>
  <pageMargins left="0.5" right="0.5" top="0.5" bottom="0.5" header="0.5" footer="0.5"/>
  <pageSetup scale="82" orientation="portrait" r:id="rId3"/>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6269E-C0C3-4452-BF9C-1E2050578C96}">
  <sheetPr codeName="Sheet87">
    <pageSetUpPr fitToPage="1"/>
  </sheetPr>
  <dimension ref="A1:K57"/>
  <sheetViews>
    <sheetView zoomScaleNormal="100" workbookViewId="0">
      <selection activeCell="A3" sqref="A3:K3"/>
    </sheetView>
  </sheetViews>
  <sheetFormatPr defaultRowHeight="12.75" x14ac:dyDescent="0.2"/>
  <cols>
    <col min="1" max="1" width="37.7109375" customWidth="1"/>
    <col min="2" max="11" width="11.28515625" customWidth="1"/>
  </cols>
  <sheetData>
    <row r="1" spans="1:11" ht="18" x14ac:dyDescent="0.25">
      <c r="A1" s="1374" t="str">
        <f>'COVER PAGE'!A9</f>
        <v>LOCAL GOVERNMENT NAME:</v>
      </c>
      <c r="B1" s="1374"/>
      <c r="C1" s="1374"/>
      <c r="D1" s="1374"/>
      <c r="E1" s="1374"/>
      <c r="F1" s="1374"/>
      <c r="G1" s="1374"/>
      <c r="H1" s="1374"/>
      <c r="I1" s="1374"/>
      <c r="J1" s="1374"/>
      <c r="K1" s="1374"/>
    </row>
    <row r="2" spans="1:11" ht="18" x14ac:dyDescent="0.25">
      <c r="A2" s="1471" t="s">
        <v>1076</v>
      </c>
      <c r="B2" s="1471"/>
      <c r="C2" s="1471"/>
      <c r="D2" s="1471"/>
      <c r="E2" s="1471"/>
      <c r="F2" s="1471"/>
      <c r="G2" s="1471"/>
      <c r="H2" s="1471"/>
      <c r="I2" s="1471"/>
      <c r="J2" s="1471"/>
      <c r="K2" s="1471"/>
    </row>
    <row r="3" spans="1:11" ht="18" x14ac:dyDescent="0.25">
      <c r="A3" s="1375" t="str">
        <f>'COVER PAGE'!A30</f>
        <v>FISCAL YEAR ENDING JUNE 30, 2025</v>
      </c>
      <c r="B3" s="1375"/>
      <c r="C3" s="1375"/>
      <c r="D3" s="1375"/>
      <c r="E3" s="1375"/>
      <c r="F3" s="1375"/>
      <c r="G3" s="1375"/>
      <c r="H3" s="1375"/>
      <c r="I3" s="1375"/>
      <c r="J3" s="1375"/>
      <c r="K3" s="1375"/>
    </row>
    <row r="4" spans="1:11" x14ac:dyDescent="0.2">
      <c r="A4" s="1236"/>
      <c r="B4" s="1236"/>
      <c r="C4" s="1236"/>
      <c r="D4" s="1236"/>
      <c r="E4" s="1236"/>
      <c r="F4" s="1236"/>
      <c r="G4" s="1236"/>
      <c r="H4" s="1236"/>
      <c r="I4" s="1236"/>
      <c r="J4" s="1236"/>
      <c r="K4" s="1236"/>
    </row>
    <row r="5" spans="1:11" ht="15.75" x14ac:dyDescent="0.25">
      <c r="A5" s="1522" t="s">
        <v>1846</v>
      </c>
      <c r="B5" s="1596"/>
      <c r="C5" s="1596"/>
      <c r="D5" s="1596"/>
      <c r="E5" s="1596"/>
      <c r="F5" s="1596"/>
      <c r="G5" s="1596"/>
      <c r="H5" s="1596"/>
      <c r="I5" s="1596"/>
      <c r="J5" s="1596"/>
      <c r="K5" s="1596"/>
    </row>
    <row r="6" spans="1:11" ht="15" x14ac:dyDescent="0.25">
      <c r="A6" s="1594"/>
      <c r="B6" s="1595"/>
      <c r="C6" s="1595"/>
      <c r="D6" s="1595"/>
      <c r="E6" s="1595"/>
      <c r="F6" s="1595"/>
      <c r="G6" s="1595"/>
      <c r="H6" s="1595"/>
      <c r="I6" s="1595"/>
      <c r="J6" s="1595"/>
      <c r="K6" s="1595"/>
    </row>
    <row r="7" spans="1:11" ht="46.5" customHeight="1" x14ac:dyDescent="0.2">
      <c r="A7" s="1599" t="s">
        <v>1922</v>
      </c>
      <c r="B7" s="1599"/>
      <c r="C7" s="1599"/>
      <c r="D7" s="1599"/>
      <c r="E7" s="1599"/>
      <c r="F7" s="1599"/>
      <c r="G7" s="1599"/>
      <c r="H7" s="1599"/>
      <c r="I7" s="1599"/>
      <c r="J7" s="1599"/>
      <c r="K7" s="1599"/>
    </row>
    <row r="9" spans="1:11" ht="18" customHeight="1" x14ac:dyDescent="0.25">
      <c r="A9" s="391" t="s">
        <v>1847</v>
      </c>
      <c r="B9" s="38"/>
    </row>
    <row r="10" spans="1:11" s="17" customFormat="1" ht="18" customHeight="1" x14ac:dyDescent="0.2">
      <c r="A10" s="553" t="s">
        <v>1848</v>
      </c>
      <c r="B10" s="553">
        <v>2023</v>
      </c>
      <c r="C10" s="670">
        <f>B10-1</f>
        <v>2022</v>
      </c>
      <c r="D10" s="670">
        <f t="shared" ref="D10:F10" si="0">C10-1</f>
        <v>2021</v>
      </c>
      <c r="E10" s="670">
        <f t="shared" si="0"/>
        <v>2020</v>
      </c>
      <c r="F10" s="670">
        <f t="shared" si="0"/>
        <v>2019</v>
      </c>
      <c r="G10" s="671">
        <v>2018</v>
      </c>
      <c r="H10" s="671"/>
      <c r="I10" s="671"/>
      <c r="J10" s="671"/>
      <c r="K10" s="671"/>
    </row>
    <row r="11" spans="1:11" ht="18" customHeight="1" x14ac:dyDescent="0.2">
      <c r="A11" s="672" t="s">
        <v>1764</v>
      </c>
      <c r="B11" s="673">
        <v>0</v>
      </c>
      <c r="C11" s="673"/>
      <c r="D11" s="673"/>
      <c r="E11" s="673"/>
      <c r="F11" s="673"/>
      <c r="G11" s="673"/>
      <c r="H11" s="673"/>
      <c r="I11" s="673"/>
      <c r="J11" s="673"/>
      <c r="K11" s="673"/>
    </row>
    <row r="12" spans="1:11" ht="18" customHeight="1" x14ac:dyDescent="0.2">
      <c r="A12" s="672" t="s">
        <v>302</v>
      </c>
      <c r="B12" s="674">
        <v>0</v>
      </c>
      <c r="C12" s="674"/>
      <c r="D12" s="674"/>
      <c r="E12" s="674"/>
      <c r="F12" s="674"/>
      <c r="G12" s="674"/>
      <c r="H12" s="674"/>
      <c r="I12" s="674"/>
      <c r="J12" s="674"/>
      <c r="K12" s="674"/>
    </row>
    <row r="13" spans="1:11" ht="18" customHeight="1" x14ac:dyDescent="0.2">
      <c r="A13" s="672" t="s">
        <v>1849</v>
      </c>
      <c r="B13" s="674">
        <v>0</v>
      </c>
      <c r="C13" s="674"/>
      <c r="D13" s="674"/>
      <c r="E13" s="674"/>
      <c r="F13" s="674"/>
      <c r="G13" s="674"/>
      <c r="H13" s="674"/>
      <c r="I13" s="674"/>
      <c r="J13" s="674"/>
      <c r="K13" s="674"/>
    </row>
    <row r="14" spans="1:11" ht="25.5" x14ac:dyDescent="0.2">
      <c r="A14" s="675" t="s">
        <v>1850</v>
      </c>
      <c r="B14" s="674">
        <v>0</v>
      </c>
      <c r="C14" s="674"/>
      <c r="D14" s="674"/>
      <c r="E14" s="674"/>
      <c r="F14" s="674"/>
      <c r="G14" s="674"/>
      <c r="H14" s="674"/>
      <c r="I14" s="674"/>
      <c r="J14" s="674"/>
      <c r="K14" s="674"/>
    </row>
    <row r="15" spans="1:11" ht="18" customHeight="1" x14ac:dyDescent="0.2">
      <c r="A15" s="675" t="s">
        <v>1851</v>
      </c>
      <c r="B15" s="674">
        <v>0</v>
      </c>
      <c r="C15" s="674"/>
      <c r="D15" s="674"/>
      <c r="E15" s="674"/>
      <c r="F15" s="674"/>
      <c r="G15" s="674"/>
      <c r="H15" s="674"/>
      <c r="I15" s="674"/>
      <c r="J15" s="674"/>
      <c r="K15" s="674"/>
    </row>
    <row r="16" spans="1:11" ht="18" customHeight="1" x14ac:dyDescent="0.2">
      <c r="A16" s="675" t="s">
        <v>740</v>
      </c>
      <c r="B16" s="674">
        <v>0</v>
      </c>
      <c r="C16" s="674"/>
      <c r="D16" s="674"/>
      <c r="E16" s="674"/>
      <c r="F16" s="674"/>
      <c r="G16" s="674"/>
      <c r="H16" s="674"/>
      <c r="I16" s="674"/>
      <c r="J16" s="674"/>
      <c r="K16" s="674"/>
    </row>
    <row r="17" spans="1:11" ht="18" customHeight="1" x14ac:dyDescent="0.2">
      <c r="A17" s="553" t="s">
        <v>1852</v>
      </c>
      <c r="B17" s="676">
        <f>SUM(B11:B16)</f>
        <v>0</v>
      </c>
      <c r="C17" s="676">
        <f t="shared" ref="C17:K17" si="1">SUM(C11:C16)</f>
        <v>0</v>
      </c>
      <c r="D17" s="676">
        <f t="shared" si="1"/>
        <v>0</v>
      </c>
      <c r="E17" s="676">
        <f t="shared" si="1"/>
        <v>0</v>
      </c>
      <c r="F17" s="676">
        <f t="shared" si="1"/>
        <v>0</v>
      </c>
      <c r="G17" s="676">
        <f t="shared" si="1"/>
        <v>0</v>
      </c>
      <c r="H17" s="676">
        <f t="shared" si="1"/>
        <v>0</v>
      </c>
      <c r="I17" s="676">
        <f t="shared" si="1"/>
        <v>0</v>
      </c>
      <c r="J17" s="676">
        <f t="shared" si="1"/>
        <v>0</v>
      </c>
      <c r="K17" s="676">
        <f t="shared" si="1"/>
        <v>0</v>
      </c>
    </row>
    <row r="18" spans="1:11" ht="18" customHeight="1" x14ac:dyDescent="0.2">
      <c r="A18" s="553" t="s">
        <v>1853</v>
      </c>
      <c r="B18" s="677"/>
      <c r="C18" s="677"/>
      <c r="D18" s="677"/>
      <c r="E18" s="677"/>
      <c r="F18" s="677"/>
      <c r="G18" s="677"/>
      <c r="H18" s="677"/>
      <c r="I18" s="677"/>
      <c r="J18" s="677"/>
      <c r="K18" s="677"/>
    </row>
    <row r="19" spans="1:11" ht="18" customHeight="1" x14ac:dyDescent="0.2">
      <c r="A19" s="678" t="s">
        <v>1854</v>
      </c>
      <c r="B19" s="676">
        <f>SUM(B17:B18)</f>
        <v>0</v>
      </c>
      <c r="C19" s="676">
        <f t="shared" ref="C19:K19" si="2">SUM(C17:C18)</f>
        <v>0</v>
      </c>
      <c r="D19" s="676">
        <f t="shared" si="2"/>
        <v>0</v>
      </c>
      <c r="E19" s="676">
        <f t="shared" si="2"/>
        <v>0</v>
      </c>
      <c r="F19" s="676">
        <f t="shared" si="2"/>
        <v>0</v>
      </c>
      <c r="G19" s="676">
        <f t="shared" si="2"/>
        <v>0</v>
      </c>
      <c r="H19" s="676">
        <f t="shared" si="2"/>
        <v>0</v>
      </c>
      <c r="I19" s="676">
        <f t="shared" si="2"/>
        <v>0</v>
      </c>
      <c r="J19" s="676">
        <f t="shared" si="2"/>
        <v>0</v>
      </c>
      <c r="K19" s="676">
        <f t="shared" si="2"/>
        <v>0</v>
      </c>
    </row>
    <row r="20" spans="1:11" ht="18" customHeight="1" x14ac:dyDescent="0.2">
      <c r="A20" s="678" t="s">
        <v>1921</v>
      </c>
      <c r="B20" s="673">
        <v>0</v>
      </c>
      <c r="C20" s="673">
        <v>0</v>
      </c>
      <c r="D20" s="673">
        <v>0</v>
      </c>
      <c r="E20" s="673"/>
      <c r="F20" s="673"/>
      <c r="G20" s="673"/>
      <c r="H20" s="673"/>
      <c r="I20" s="673"/>
      <c r="J20" s="673"/>
      <c r="K20" s="673"/>
    </row>
    <row r="21" spans="1:11" ht="15.75" customHeight="1" x14ac:dyDescent="0.2">
      <c r="A21" s="679"/>
    </row>
    <row r="22" spans="1:11" ht="33" customHeight="1" x14ac:dyDescent="0.2">
      <c r="A22" s="680" t="s">
        <v>1923</v>
      </c>
      <c r="B22" s="681">
        <f>IFERROR(B19/B20,0)</f>
        <v>0</v>
      </c>
      <c r="C22" s="681">
        <f t="shared" ref="C22:K22" si="3">IFERROR(C19/C20,0)</f>
        <v>0</v>
      </c>
      <c r="D22" s="681">
        <f t="shared" si="3"/>
        <v>0</v>
      </c>
      <c r="E22" s="681">
        <f t="shared" si="3"/>
        <v>0</v>
      </c>
      <c r="F22" s="681">
        <f t="shared" si="3"/>
        <v>0</v>
      </c>
      <c r="G22" s="681">
        <f t="shared" si="3"/>
        <v>0</v>
      </c>
      <c r="H22" s="681">
        <f t="shared" si="3"/>
        <v>0</v>
      </c>
      <c r="I22" s="681">
        <f t="shared" si="3"/>
        <v>0</v>
      </c>
      <c r="J22" s="681">
        <f t="shared" si="3"/>
        <v>0</v>
      </c>
      <c r="K22" s="681">
        <f t="shared" si="3"/>
        <v>0</v>
      </c>
    </row>
    <row r="23" spans="1:11" x14ac:dyDescent="0.2">
      <c r="A23" s="680"/>
    </row>
    <row r="24" spans="1:11" ht="25.5" customHeight="1" x14ac:dyDescent="0.2">
      <c r="A24" s="682" t="s">
        <v>1500</v>
      </c>
      <c r="B24" s="357"/>
    </row>
    <row r="25" spans="1:11" x14ac:dyDescent="0.2">
      <c r="A25" s="683"/>
    </row>
    <row r="26" spans="1:11" ht="31.5" customHeight="1" x14ac:dyDescent="0.2">
      <c r="A26" s="1599" t="s">
        <v>1855</v>
      </c>
      <c r="B26" s="1599"/>
      <c r="C26" s="1599"/>
      <c r="D26" s="1599"/>
      <c r="E26" s="1599"/>
      <c r="F26" s="1599"/>
      <c r="G26" s="1599"/>
      <c r="H26" s="1599"/>
      <c r="I26" s="1599"/>
      <c r="J26" s="1599"/>
      <c r="K26" s="1599"/>
    </row>
    <row r="27" spans="1:11" ht="26.25" customHeight="1" x14ac:dyDescent="0.2">
      <c r="A27" s="684"/>
      <c r="B27" s="684"/>
      <c r="C27" s="684"/>
      <c r="D27" s="684"/>
      <c r="E27" s="684"/>
      <c r="F27" s="684"/>
      <c r="G27" s="684"/>
      <c r="H27" s="684"/>
      <c r="I27" s="684"/>
      <c r="J27" s="684"/>
      <c r="K27" s="684"/>
    </row>
    <row r="28" spans="1:11" ht="15.75" x14ac:dyDescent="0.25">
      <c r="A28" s="687" t="s">
        <v>1856</v>
      </c>
    </row>
    <row r="29" spans="1:11" x14ac:dyDescent="0.2">
      <c r="A29" s="683"/>
    </row>
    <row r="30" spans="1:11" ht="15" customHeight="1" x14ac:dyDescent="0.2">
      <c r="A30" s="685" t="s">
        <v>1857</v>
      </c>
      <c r="B30" s="1600" t="s">
        <v>1858</v>
      </c>
      <c r="C30" s="1600"/>
      <c r="D30" s="1600"/>
      <c r="E30" s="1600"/>
      <c r="F30" s="1600"/>
      <c r="G30" s="1600"/>
      <c r="H30" s="1600"/>
      <c r="I30" s="1600"/>
      <c r="J30" s="1600"/>
      <c r="K30" s="1600"/>
    </row>
    <row r="31" spans="1:11" ht="15" customHeight="1" x14ac:dyDescent="0.2">
      <c r="A31" s="685"/>
      <c r="B31" s="1601"/>
      <c r="C31" s="1601"/>
      <c r="D31" s="1601"/>
      <c r="E31" s="1601"/>
      <c r="F31" s="1601"/>
      <c r="G31" s="1601"/>
      <c r="H31" s="1601"/>
      <c r="I31" s="1601"/>
      <c r="J31" s="1601"/>
      <c r="K31" s="1601"/>
    </row>
    <row r="32" spans="1:11" ht="15" customHeight="1" x14ac:dyDescent="0.2">
      <c r="A32" s="685"/>
      <c r="B32" s="1602"/>
      <c r="C32" s="1602"/>
      <c r="D32" s="1602"/>
      <c r="E32" s="1602"/>
      <c r="F32" s="1602"/>
      <c r="G32" s="1602"/>
      <c r="H32" s="1602"/>
      <c r="I32" s="1602"/>
      <c r="J32" s="1602"/>
      <c r="K32" s="1602"/>
    </row>
    <row r="33" spans="1:11" ht="15" customHeight="1" x14ac:dyDescent="0.2">
      <c r="A33" s="685"/>
    </row>
    <row r="34" spans="1:11" ht="15" customHeight="1" x14ac:dyDescent="0.2">
      <c r="A34" s="685" t="s">
        <v>1859</v>
      </c>
      <c r="B34" s="1600" t="s">
        <v>1858</v>
      </c>
      <c r="C34" s="1600"/>
      <c r="D34" s="1600"/>
      <c r="E34" s="1600"/>
      <c r="F34" s="1600"/>
      <c r="G34" s="1600"/>
      <c r="H34" s="1600"/>
      <c r="I34" s="1600"/>
      <c r="J34" s="1600"/>
      <c r="K34" s="1600"/>
    </row>
    <row r="35" spans="1:11" ht="15" customHeight="1" x14ac:dyDescent="0.2">
      <c r="A35" s="686"/>
      <c r="B35" s="1597"/>
      <c r="C35" s="1597"/>
      <c r="D35" s="1597"/>
      <c r="E35" s="1597"/>
      <c r="F35" s="1597"/>
      <c r="G35" s="1597"/>
      <c r="H35" s="1597"/>
      <c r="I35" s="1597"/>
      <c r="J35" s="1597"/>
      <c r="K35" s="1597"/>
    </row>
    <row r="36" spans="1:11" ht="15" customHeight="1" x14ac:dyDescent="0.2">
      <c r="B36" s="1597"/>
      <c r="C36" s="1597"/>
      <c r="D36" s="1597"/>
      <c r="E36" s="1597"/>
      <c r="F36" s="1597"/>
      <c r="G36" s="1597"/>
      <c r="H36" s="1597"/>
      <c r="I36" s="1597"/>
      <c r="J36" s="1597"/>
      <c r="K36" s="1597"/>
    </row>
    <row r="37" spans="1:11" ht="15" customHeight="1" x14ac:dyDescent="0.2"/>
    <row r="57" spans="1:11" x14ac:dyDescent="0.2">
      <c r="A57" s="1598" t="s">
        <v>954</v>
      </c>
      <c r="B57" s="1238"/>
      <c r="C57" s="1238"/>
      <c r="D57" s="1238"/>
      <c r="E57" s="1238"/>
      <c r="F57" s="1238"/>
      <c r="G57" s="1238"/>
      <c r="H57" s="1238"/>
      <c r="I57" s="1238"/>
      <c r="J57" s="1238"/>
      <c r="K57" s="1238"/>
    </row>
  </sheetData>
  <mergeCells count="15">
    <mergeCell ref="B35:K35"/>
    <mergeCell ref="B36:K36"/>
    <mergeCell ref="A57:K57"/>
    <mergeCell ref="A7:K7"/>
    <mergeCell ref="A26:K26"/>
    <mergeCell ref="B30:K30"/>
    <mergeCell ref="B31:K31"/>
    <mergeCell ref="B32:K32"/>
    <mergeCell ref="B34:K34"/>
    <mergeCell ref="A6:K6"/>
    <mergeCell ref="A1:K1"/>
    <mergeCell ref="A2:K2"/>
    <mergeCell ref="A3:K3"/>
    <mergeCell ref="A4:K4"/>
    <mergeCell ref="A5:K5"/>
  </mergeCells>
  <pageMargins left="0.25" right="0.25" top="0.75" bottom="0.75" header="0.3" footer="0.3"/>
  <pageSetup scale="69"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49CBF-60BD-4F5E-8C1E-28DC6F9C06E4}">
  <sheetPr codeName="Sheet88"/>
  <dimension ref="A1:AC107"/>
  <sheetViews>
    <sheetView zoomScaleNormal="100" workbookViewId="0">
      <selection activeCell="A2" sqref="A2:K2"/>
    </sheetView>
  </sheetViews>
  <sheetFormatPr defaultColWidth="9.140625" defaultRowHeight="12.75" x14ac:dyDescent="0.2"/>
  <cols>
    <col min="1" max="1" width="7.7109375" style="538" customWidth="1"/>
    <col min="2" max="2" width="13.7109375" style="538" customWidth="1"/>
    <col min="3" max="5" width="11.28515625" style="538" customWidth="1"/>
    <col min="6" max="11" width="11.7109375" style="538" customWidth="1"/>
    <col min="12" max="16384" width="9.140625" style="538"/>
  </cols>
  <sheetData>
    <row r="1" spans="1:11" ht="18" x14ac:dyDescent="0.25">
      <c r="A1" s="1365" t="str">
        <f>'COVER PAGE'!A9</f>
        <v>LOCAL GOVERNMENT NAME:</v>
      </c>
      <c r="B1" s="1365"/>
      <c r="C1" s="1365"/>
      <c r="D1" s="1365"/>
      <c r="E1" s="1365"/>
      <c r="F1" s="1365"/>
      <c r="G1" s="1365"/>
      <c r="H1" s="1365"/>
      <c r="I1" s="1365"/>
      <c r="J1" s="1365"/>
      <c r="K1" s="1365"/>
    </row>
    <row r="2" spans="1:11" ht="18" x14ac:dyDescent="0.25">
      <c r="A2" s="1365" t="str">
        <f>'COVER PAGE'!A30</f>
        <v>FISCAL YEAR ENDING JUNE 30, 2025</v>
      </c>
      <c r="B2" s="1365"/>
      <c r="C2" s="1365"/>
      <c r="D2" s="1365"/>
      <c r="E2" s="1365"/>
      <c r="F2" s="1365"/>
      <c r="G2" s="1365"/>
      <c r="H2" s="1365"/>
      <c r="I2" s="1365"/>
      <c r="J2" s="1365"/>
      <c r="K2" s="1365"/>
    </row>
    <row r="3" spans="1:11" x14ac:dyDescent="0.2">
      <c r="A3" s="707"/>
      <c r="B3" s="707"/>
      <c r="C3" s="707"/>
      <c r="D3" s="707"/>
      <c r="E3" s="707"/>
      <c r="F3" s="707"/>
      <c r="G3" s="707"/>
      <c r="H3" s="707"/>
      <c r="I3" s="707"/>
      <c r="J3" s="707"/>
    </row>
    <row r="4" spans="1:11" ht="15.75" x14ac:dyDescent="0.25">
      <c r="A4" s="1520" t="s">
        <v>1828</v>
      </c>
      <c r="B4" s="1520"/>
      <c r="C4" s="1520"/>
      <c r="D4" s="1520"/>
      <c r="E4" s="1520"/>
      <c r="F4" s="1520"/>
      <c r="G4" s="1520"/>
      <c r="H4" s="1520"/>
      <c r="I4" s="1520"/>
      <c r="J4" s="1520"/>
      <c r="K4" s="1520"/>
    </row>
    <row r="5" spans="1:11" ht="15.75" x14ac:dyDescent="0.25">
      <c r="A5" s="1520" t="s">
        <v>2126</v>
      </c>
      <c r="B5" s="1520"/>
      <c r="C5" s="1520"/>
      <c r="D5" s="1520"/>
      <c r="E5" s="1520"/>
      <c r="F5" s="1520"/>
      <c r="G5" s="1520"/>
      <c r="H5" s="1520"/>
      <c r="I5" s="1520"/>
      <c r="J5" s="1520"/>
      <c r="K5" s="1520"/>
    </row>
    <row r="6" spans="1:11" ht="15.75" x14ac:dyDescent="0.25">
      <c r="A6" s="1520" t="s">
        <v>1802</v>
      </c>
      <c r="B6" s="1520"/>
      <c r="C6" s="1520"/>
      <c r="D6" s="1520"/>
      <c r="E6" s="1520"/>
      <c r="F6" s="1520"/>
      <c r="G6" s="1520"/>
      <c r="H6" s="1520"/>
      <c r="I6" s="1520"/>
      <c r="J6" s="1520"/>
      <c r="K6" s="1520"/>
    </row>
    <row r="7" spans="1:11" ht="15.75" x14ac:dyDescent="0.25">
      <c r="A7" s="1520" t="s">
        <v>1803</v>
      </c>
      <c r="B7" s="1520"/>
      <c r="C7" s="1520"/>
      <c r="D7" s="1520"/>
      <c r="E7" s="1520"/>
      <c r="F7" s="1520"/>
      <c r="G7" s="1520"/>
      <c r="H7" s="1520"/>
      <c r="I7" s="1520"/>
      <c r="J7" s="1520"/>
      <c r="K7" s="1520"/>
    </row>
    <row r="8" spans="1:11" x14ac:dyDescent="0.2">
      <c r="A8" s="1482" t="s">
        <v>1804</v>
      </c>
      <c r="B8" s="1482"/>
      <c r="C8" s="1455"/>
      <c r="D8" s="1482"/>
      <c r="E8" s="1482"/>
      <c r="F8" s="1482"/>
      <c r="G8" s="1482"/>
      <c r="H8" s="1482"/>
      <c r="I8" s="1482"/>
      <c r="J8" s="1482"/>
      <c r="K8" s="1482"/>
    </row>
    <row r="9" spans="1:11" x14ac:dyDescent="0.2">
      <c r="A9" s="1609" t="s">
        <v>1805</v>
      </c>
      <c r="B9" s="1610"/>
      <c r="C9" s="1117">
        <v>2023</v>
      </c>
      <c r="D9" s="833">
        <v>2022</v>
      </c>
      <c r="E9" s="833">
        <v>2021</v>
      </c>
      <c r="F9" s="833">
        <v>2020</v>
      </c>
      <c r="G9" s="834">
        <v>2019</v>
      </c>
      <c r="H9" s="834">
        <v>2018</v>
      </c>
      <c r="I9" s="833">
        <v>2017</v>
      </c>
      <c r="J9" s="833">
        <v>2016</v>
      </c>
      <c r="K9" s="833">
        <v>2015</v>
      </c>
    </row>
    <row r="10" spans="1:11" ht="27" customHeight="1" x14ac:dyDescent="0.2">
      <c r="A10" s="1611" t="s">
        <v>1806</v>
      </c>
      <c r="B10" s="1612"/>
      <c r="C10" s="1118">
        <v>2022</v>
      </c>
      <c r="D10" s="835">
        <v>2021</v>
      </c>
      <c r="E10" s="835">
        <v>2020</v>
      </c>
      <c r="F10" s="835">
        <v>2019</v>
      </c>
      <c r="G10" s="836">
        <v>2018</v>
      </c>
      <c r="H10" s="836">
        <v>2017</v>
      </c>
      <c r="I10" s="835">
        <v>2016</v>
      </c>
      <c r="J10" s="835">
        <v>2015</v>
      </c>
      <c r="K10" s="835">
        <v>2014</v>
      </c>
    </row>
    <row r="11" spans="1:11" ht="42" customHeight="1" x14ac:dyDescent="0.2">
      <c r="A11" s="1526" t="s">
        <v>2086</v>
      </c>
      <c r="B11" s="1412"/>
      <c r="C11" s="1119"/>
      <c r="D11" s="613"/>
      <c r="E11" s="613"/>
      <c r="F11" s="837"/>
      <c r="G11" s="838"/>
      <c r="H11" s="838"/>
      <c r="I11" s="838"/>
      <c r="J11" s="838"/>
      <c r="K11" s="838"/>
    </row>
    <row r="12" spans="1:11" ht="27.75" customHeight="1" x14ac:dyDescent="0.2">
      <c r="A12" s="1526" t="s">
        <v>2085</v>
      </c>
      <c r="B12" s="1412"/>
      <c r="C12" s="1119"/>
      <c r="D12" s="613"/>
      <c r="E12" s="613"/>
      <c r="F12" s="839"/>
      <c r="G12" s="840"/>
      <c r="H12" s="840"/>
      <c r="I12" s="840"/>
      <c r="J12" s="840"/>
      <c r="K12" s="840"/>
    </row>
    <row r="13" spans="1:11" ht="39.75" customHeight="1" x14ac:dyDescent="0.2">
      <c r="A13" s="1526" t="s">
        <v>2088</v>
      </c>
      <c r="B13" s="1412"/>
      <c r="C13" s="1119"/>
      <c r="D13" s="613"/>
      <c r="E13" s="613"/>
      <c r="F13" s="839"/>
      <c r="G13" s="840"/>
      <c r="H13" s="840"/>
      <c r="I13" s="840"/>
      <c r="J13" s="840"/>
      <c r="K13" s="840"/>
    </row>
    <row r="14" spans="1:11" ht="25.5" customHeight="1" x14ac:dyDescent="0.2">
      <c r="A14" s="1603" t="s">
        <v>785</v>
      </c>
      <c r="B14" s="1604"/>
      <c r="C14" s="841">
        <f t="shared" ref="C14:I14" si="0">C13+C12</f>
        <v>0</v>
      </c>
      <c r="D14" s="841">
        <f t="shared" si="0"/>
        <v>0</v>
      </c>
      <c r="E14" s="841">
        <f t="shared" si="0"/>
        <v>0</v>
      </c>
      <c r="F14" s="841">
        <f t="shared" si="0"/>
        <v>0</v>
      </c>
      <c r="G14" s="841">
        <f t="shared" si="0"/>
        <v>0</v>
      </c>
      <c r="H14" s="841">
        <f t="shared" si="0"/>
        <v>0</v>
      </c>
      <c r="I14" s="841">
        <f t="shared" si="0"/>
        <v>0</v>
      </c>
      <c r="J14" s="841">
        <f>J13+J12</f>
        <v>0</v>
      </c>
      <c r="K14" s="841">
        <f>K13+K12</f>
        <v>0</v>
      </c>
    </row>
    <row r="15" spans="1:11" ht="6.75" customHeight="1" x14ac:dyDescent="0.2">
      <c r="G15" s="554"/>
      <c r="H15" s="554"/>
      <c r="I15" s="554"/>
      <c r="J15" s="842"/>
      <c r="K15" s="842"/>
    </row>
    <row r="16" spans="1:11" ht="28.5" customHeight="1" x14ac:dyDescent="0.2">
      <c r="A16" s="1526" t="s">
        <v>2486</v>
      </c>
      <c r="B16" s="1412"/>
      <c r="C16" s="1119"/>
      <c r="D16" s="598"/>
      <c r="E16" s="598"/>
      <c r="F16" s="843"/>
      <c r="G16" s="840"/>
      <c r="H16" s="840"/>
      <c r="I16" s="840"/>
      <c r="J16" s="840"/>
      <c r="K16" s="840"/>
    </row>
    <row r="17" spans="1:11" ht="43.5" customHeight="1" x14ac:dyDescent="0.2">
      <c r="A17" s="1526" t="s">
        <v>2493</v>
      </c>
      <c r="B17" s="1412"/>
      <c r="C17" s="1119"/>
      <c r="D17" s="613"/>
      <c r="E17" s="613"/>
      <c r="F17" s="844"/>
      <c r="G17" s="845"/>
      <c r="H17" s="845"/>
      <c r="I17" s="845"/>
      <c r="J17" s="845"/>
      <c r="K17" s="845"/>
    </row>
    <row r="18" spans="1:11" ht="51" customHeight="1" x14ac:dyDescent="0.2">
      <c r="A18" s="1526" t="s">
        <v>1808</v>
      </c>
      <c r="B18" s="1412"/>
      <c r="C18" s="1119"/>
      <c r="D18" s="613"/>
      <c r="E18" s="613"/>
      <c r="F18" s="844"/>
      <c r="G18" s="845"/>
      <c r="H18" s="845"/>
      <c r="I18" s="845"/>
      <c r="J18" s="845"/>
      <c r="K18" s="845"/>
    </row>
    <row r="19" spans="1:11" ht="6.75" customHeight="1" x14ac:dyDescent="0.2"/>
    <row r="20" spans="1:11" ht="12.75" customHeight="1" x14ac:dyDescent="0.2">
      <c r="A20" s="1607" t="s">
        <v>2089</v>
      </c>
      <c r="B20" s="1607"/>
      <c r="C20" s="1607"/>
      <c r="D20" s="1607"/>
      <c r="E20" s="1607"/>
      <c r="F20" s="1607"/>
      <c r="G20" s="1607"/>
      <c r="H20" s="1607"/>
      <c r="I20" s="1607"/>
      <c r="J20" s="1607"/>
      <c r="K20" s="1607"/>
    </row>
    <row r="21" spans="1:11" ht="27" customHeight="1" x14ac:dyDescent="0.2">
      <c r="A21" s="1607" t="s">
        <v>2573</v>
      </c>
      <c r="B21" s="1607"/>
      <c r="C21" s="1607"/>
      <c r="D21" s="1607"/>
      <c r="E21" s="1607"/>
      <c r="F21" s="1607"/>
      <c r="G21" s="1607"/>
      <c r="H21" s="1607"/>
      <c r="I21" s="1607"/>
      <c r="J21" s="1607"/>
      <c r="K21" s="1607"/>
    </row>
    <row r="22" spans="1:11" ht="15.75" customHeight="1" x14ac:dyDescent="0.2">
      <c r="A22" s="1608" t="s">
        <v>1818</v>
      </c>
      <c r="B22" s="1608"/>
      <c r="C22" s="1608"/>
      <c r="D22" s="1608"/>
      <c r="E22" s="1608"/>
      <c r="F22" s="1608"/>
      <c r="G22" s="1608"/>
      <c r="H22" s="1608"/>
      <c r="I22" s="1608"/>
      <c r="J22" s="1608"/>
      <c r="K22" s="1608"/>
    </row>
    <row r="23" spans="1:11" ht="25.5" customHeight="1" x14ac:dyDescent="0.25">
      <c r="A23" s="1520" t="str">
        <f>A1</f>
        <v>LOCAL GOVERNMENT NAME:</v>
      </c>
      <c r="B23" s="1520"/>
      <c r="C23" s="1520"/>
      <c r="D23" s="1520"/>
      <c r="E23" s="1520"/>
      <c r="F23" s="1520"/>
      <c r="G23" s="1520"/>
      <c r="H23" s="1520"/>
      <c r="I23" s="1520"/>
      <c r="J23" s="1520"/>
      <c r="K23" s="1520"/>
    </row>
    <row r="24" spans="1:11" ht="15.75" x14ac:dyDescent="0.25">
      <c r="A24" s="1520" t="s">
        <v>1801</v>
      </c>
      <c r="B24" s="1520"/>
      <c r="C24" s="1520"/>
      <c r="D24" s="1520"/>
      <c r="E24" s="1520"/>
      <c r="F24" s="1520"/>
      <c r="G24" s="1520"/>
      <c r="H24" s="1520"/>
      <c r="I24" s="1520"/>
      <c r="J24" s="1520"/>
      <c r="K24" s="1520"/>
    </row>
    <row r="25" spans="1:11" ht="15.75" x14ac:dyDescent="0.25">
      <c r="A25" s="1520" t="s">
        <v>1810</v>
      </c>
      <c r="B25" s="1520"/>
      <c r="C25" s="1520"/>
      <c r="D25" s="1520"/>
      <c r="E25" s="1520"/>
      <c r="F25" s="1520"/>
      <c r="G25" s="1520"/>
      <c r="H25" s="1520"/>
      <c r="I25" s="1520"/>
      <c r="J25" s="1520"/>
      <c r="K25" s="1520"/>
    </row>
    <row r="26" spans="1:11" ht="15.75" x14ac:dyDescent="0.25">
      <c r="A26" s="1520" t="s">
        <v>1803</v>
      </c>
      <c r="B26" s="1520"/>
      <c r="C26" s="1520"/>
      <c r="D26" s="1520"/>
      <c r="E26" s="1520"/>
      <c r="F26" s="1520"/>
      <c r="G26" s="1520"/>
      <c r="H26" s="1520"/>
      <c r="I26" s="1520"/>
      <c r="J26" s="1520"/>
      <c r="K26" s="1520"/>
    </row>
    <row r="27" spans="1:11" x14ac:dyDescent="0.2">
      <c r="A27" s="1536" t="s">
        <v>1811</v>
      </c>
      <c r="B27" s="1536"/>
      <c r="C27" s="1536"/>
      <c r="D27" s="1536"/>
      <c r="E27" s="1536"/>
      <c r="F27" s="1536"/>
      <c r="G27" s="1536"/>
      <c r="H27" s="1536"/>
      <c r="I27" s="1536"/>
      <c r="J27" s="1536"/>
      <c r="K27" s="1536"/>
    </row>
    <row r="28" spans="1:11" ht="30.75" customHeight="1" x14ac:dyDescent="0.2">
      <c r="A28" s="1605" t="s">
        <v>1812</v>
      </c>
      <c r="B28" s="1606"/>
      <c r="C28" s="1123">
        <v>2023</v>
      </c>
      <c r="D28" s="825">
        <v>2022</v>
      </c>
      <c r="E28" s="847">
        <v>2021</v>
      </c>
      <c r="F28" s="847">
        <v>2020</v>
      </c>
      <c r="G28" s="834">
        <v>2019</v>
      </c>
      <c r="H28" s="847">
        <v>2018</v>
      </c>
      <c r="I28" s="847">
        <v>2017</v>
      </c>
      <c r="J28" s="847">
        <v>2016</v>
      </c>
      <c r="K28" s="847">
        <v>2015</v>
      </c>
    </row>
    <row r="29" spans="1:11" ht="27" customHeight="1" x14ac:dyDescent="0.2">
      <c r="A29" s="1526" t="s">
        <v>1813</v>
      </c>
      <c r="B29" s="1412"/>
      <c r="C29" s="1119"/>
      <c r="D29" s="613"/>
      <c r="E29" s="613"/>
      <c r="F29" s="839"/>
      <c r="G29" s="840"/>
      <c r="H29" s="840"/>
      <c r="I29" s="840"/>
      <c r="J29" s="840"/>
      <c r="K29" s="840"/>
    </row>
    <row r="30" spans="1:11" ht="27" customHeight="1" x14ac:dyDescent="0.2">
      <c r="A30" s="1526" t="s">
        <v>1814</v>
      </c>
      <c r="B30" s="1412"/>
      <c r="C30" s="1119"/>
      <c r="D30" s="613"/>
      <c r="E30" s="613"/>
      <c r="F30" s="839"/>
      <c r="G30" s="840"/>
      <c r="H30" s="840"/>
      <c r="I30" s="840"/>
      <c r="J30" s="840"/>
      <c r="K30" s="840"/>
    </row>
    <row r="31" spans="1:11" ht="42.75" customHeight="1" x14ac:dyDescent="0.2">
      <c r="A31" s="1526" t="s">
        <v>1815</v>
      </c>
      <c r="B31" s="1412"/>
      <c r="C31" s="1119"/>
      <c r="D31" s="613"/>
      <c r="E31" s="613"/>
      <c r="F31" s="839"/>
      <c r="G31" s="840"/>
      <c r="H31" s="840"/>
      <c r="I31" s="840"/>
      <c r="J31" s="840"/>
      <c r="K31" s="840"/>
    </row>
    <row r="32" spans="1:11" ht="27.75" customHeight="1" x14ac:dyDescent="0.2">
      <c r="A32" s="1526" t="s">
        <v>1816</v>
      </c>
      <c r="B32" s="1412"/>
      <c r="C32" s="1119"/>
      <c r="D32" s="613"/>
      <c r="E32" s="613"/>
      <c r="F32" s="839"/>
      <c r="G32" s="840"/>
      <c r="H32" s="840"/>
      <c r="I32" s="840"/>
      <c r="J32" s="840"/>
      <c r="K32" s="840"/>
    </row>
    <row r="33" spans="1:12" ht="29.25" customHeight="1" x14ac:dyDescent="0.2">
      <c r="A33" s="1526" t="s">
        <v>2486</v>
      </c>
      <c r="B33" s="1412"/>
      <c r="C33" s="1119"/>
      <c r="D33" s="598"/>
      <c r="E33" s="833"/>
      <c r="F33" s="848"/>
      <c r="G33" s="840"/>
      <c r="H33" s="840"/>
      <c r="I33" s="840"/>
      <c r="J33" s="840"/>
      <c r="K33" s="840"/>
    </row>
    <row r="34" spans="1:12" ht="38.25" customHeight="1" x14ac:dyDescent="0.2">
      <c r="A34" s="1526" t="s">
        <v>1817</v>
      </c>
      <c r="B34" s="1412"/>
      <c r="C34" s="1119"/>
      <c r="D34" s="613"/>
      <c r="E34" s="598"/>
      <c r="F34" s="849"/>
      <c r="G34" s="845"/>
      <c r="H34" s="845"/>
      <c r="I34" s="845"/>
      <c r="J34" s="845"/>
      <c r="K34" s="845"/>
    </row>
    <row r="36" spans="1:12" x14ac:dyDescent="0.2">
      <c r="A36" s="1608" t="s">
        <v>2487</v>
      </c>
      <c r="B36" s="1608"/>
      <c r="C36" s="1608"/>
      <c r="D36" s="1608"/>
      <c r="E36" s="1608"/>
      <c r="F36" s="1608"/>
      <c r="G36" s="1608"/>
      <c r="H36" s="1608"/>
      <c r="I36" s="1608"/>
      <c r="J36" s="1608"/>
      <c r="K36" s="1608"/>
      <c r="L36" s="846"/>
    </row>
    <row r="37" spans="1:12" ht="25.5" customHeight="1" x14ac:dyDescent="0.2">
      <c r="A37" s="1607" t="s">
        <v>2573</v>
      </c>
      <c r="B37" s="1607"/>
      <c r="C37" s="1607"/>
      <c r="D37" s="1607"/>
      <c r="E37" s="1607"/>
      <c r="F37" s="1607"/>
      <c r="G37" s="1607"/>
      <c r="H37" s="1607"/>
      <c r="I37" s="1607"/>
      <c r="J37" s="1607"/>
      <c r="K37" s="1607"/>
    </row>
    <row r="38" spans="1:12" x14ac:dyDescent="0.2">
      <c r="A38" s="1608" t="s">
        <v>1818</v>
      </c>
      <c r="B38" s="1608"/>
      <c r="C38" s="1608"/>
      <c r="D38" s="1608"/>
      <c r="E38" s="1608"/>
      <c r="F38" s="1608"/>
      <c r="G38" s="1608"/>
      <c r="H38" s="1608"/>
      <c r="I38" s="1608"/>
      <c r="J38" s="1608"/>
      <c r="K38" s="1608"/>
    </row>
    <row r="40" spans="1:12" x14ac:dyDescent="0.2">
      <c r="A40" s="1613" t="s">
        <v>1646</v>
      </c>
      <c r="B40" s="1613"/>
      <c r="C40" s="1613"/>
      <c r="D40" s="1613"/>
      <c r="E40" s="1613"/>
      <c r="F40" s="1613"/>
      <c r="G40" s="1613"/>
      <c r="H40" s="1613"/>
      <c r="I40" s="1613"/>
      <c r="J40" s="1613"/>
      <c r="K40" s="1613"/>
    </row>
    <row r="42" spans="1:12" x14ac:dyDescent="0.2">
      <c r="A42" s="1536" t="str">
        <f>A1</f>
        <v>LOCAL GOVERNMENT NAME:</v>
      </c>
      <c r="B42" s="1536"/>
      <c r="C42" s="1536"/>
      <c r="D42" s="1536"/>
      <c r="E42" s="1536"/>
      <c r="F42" s="1536"/>
      <c r="G42" s="1536"/>
      <c r="H42" s="1536"/>
      <c r="I42" s="1536"/>
      <c r="J42" s="1536"/>
      <c r="K42" s="1536"/>
    </row>
    <row r="43" spans="1:12" x14ac:dyDescent="0.2">
      <c r="A43" s="1536" t="s">
        <v>1793</v>
      </c>
      <c r="B43" s="1536"/>
      <c r="C43" s="1536"/>
      <c r="D43" s="1536"/>
      <c r="E43" s="1536"/>
      <c r="F43" s="1536"/>
      <c r="G43" s="1536"/>
      <c r="H43" s="1536"/>
      <c r="I43" s="1536"/>
      <c r="J43" s="1536"/>
      <c r="K43" s="1536"/>
    </row>
    <row r="44" spans="1:12" x14ac:dyDescent="0.2">
      <c r="A44" s="1536" t="s">
        <v>2574</v>
      </c>
      <c r="B44" s="1536"/>
      <c r="C44" s="1536"/>
      <c r="D44" s="1536"/>
      <c r="E44" s="1536"/>
      <c r="F44" s="1536"/>
      <c r="G44" s="1536"/>
      <c r="H44" s="1536"/>
      <c r="I44" s="1536"/>
      <c r="J44" s="1536"/>
      <c r="K44" s="1536"/>
    </row>
    <row r="45" spans="1:12" x14ac:dyDescent="0.2">
      <c r="A45" s="1536">
        <v>82</v>
      </c>
      <c r="B45" s="1536"/>
      <c r="C45" s="1536"/>
      <c r="D45" s="1536"/>
      <c r="E45" s="1536"/>
      <c r="F45" s="1536"/>
      <c r="G45" s="1536"/>
      <c r="H45" s="1536"/>
      <c r="I45" s="1536"/>
      <c r="J45" s="1536"/>
      <c r="K45" s="1536"/>
    </row>
    <row r="46" spans="1:12" x14ac:dyDescent="0.2">
      <c r="A46" s="704"/>
      <c r="B46" s="704"/>
      <c r="C46" s="704"/>
      <c r="D46" s="704"/>
      <c r="E46" s="704"/>
      <c r="F46" s="704"/>
      <c r="G46" s="704"/>
      <c r="H46" s="704"/>
      <c r="I46" s="704"/>
      <c r="J46" s="704"/>
    </row>
    <row r="47" spans="1:12" x14ac:dyDescent="0.2">
      <c r="A47" s="540" t="s">
        <v>2037</v>
      </c>
      <c r="B47" s="704"/>
      <c r="C47" s="704"/>
      <c r="D47" s="704"/>
      <c r="E47" s="704"/>
      <c r="F47" s="704"/>
      <c r="G47" s="704"/>
      <c r="H47" s="704"/>
      <c r="I47" s="704"/>
      <c r="J47" s="704"/>
    </row>
    <row r="48" spans="1:12" x14ac:dyDescent="0.2">
      <c r="A48" s="538" t="s">
        <v>2038</v>
      </c>
      <c r="B48" s="704"/>
      <c r="C48" s="704"/>
      <c r="D48" s="704"/>
      <c r="E48" s="704"/>
      <c r="F48" s="704"/>
      <c r="G48" s="704"/>
      <c r="H48" s="704"/>
      <c r="I48" s="704"/>
      <c r="J48" s="704"/>
    </row>
    <row r="49" spans="1:29" x14ac:dyDescent="0.2">
      <c r="A49" s="704"/>
      <c r="B49" s="704"/>
      <c r="C49" s="704"/>
      <c r="D49" s="704"/>
      <c r="E49" s="704"/>
      <c r="F49" s="704"/>
      <c r="G49" s="704"/>
      <c r="H49" s="704"/>
      <c r="I49" s="704"/>
      <c r="J49" s="704"/>
    </row>
    <row r="50" spans="1:29" x14ac:dyDescent="0.2">
      <c r="A50" s="1223">
        <v>2017</v>
      </c>
      <c r="B50" s="1223"/>
      <c r="C50" s="1223"/>
      <c r="D50" s="1223"/>
      <c r="E50" s="1223"/>
      <c r="F50" s="1223"/>
      <c r="G50" s="1223"/>
      <c r="H50" s="1223"/>
      <c r="I50" s="1223"/>
      <c r="J50" s="1223"/>
    </row>
    <row r="51" spans="1:29" x14ac:dyDescent="0.2">
      <c r="A51" s="540" t="s">
        <v>2045</v>
      </c>
      <c r="B51" s="704"/>
      <c r="C51" s="704"/>
      <c r="D51" s="704"/>
      <c r="E51" s="704"/>
      <c r="F51" s="704"/>
      <c r="G51" s="704"/>
      <c r="H51" s="704"/>
      <c r="I51" s="704"/>
      <c r="J51" s="704"/>
    </row>
    <row r="52" spans="1:29" ht="28.5" customHeight="1" x14ac:dyDescent="0.2">
      <c r="A52" s="1217" t="s">
        <v>2039</v>
      </c>
      <c r="B52" s="1217"/>
      <c r="C52" s="1217"/>
      <c r="D52" s="1217"/>
      <c r="E52" s="1217"/>
      <c r="F52" s="1217"/>
      <c r="G52" s="1217"/>
      <c r="H52" s="1217"/>
      <c r="I52" s="1217"/>
      <c r="J52" s="1217"/>
      <c r="K52" s="1217"/>
    </row>
    <row r="53" spans="1:29" x14ac:dyDescent="0.2">
      <c r="A53" s="543"/>
      <c r="B53" s="704"/>
      <c r="C53" s="704"/>
      <c r="D53" s="704"/>
      <c r="E53" s="704"/>
      <c r="F53" s="704"/>
      <c r="G53" s="704"/>
      <c r="H53" s="704"/>
      <c r="I53" s="704"/>
      <c r="J53" s="704"/>
    </row>
    <row r="54" spans="1:29" x14ac:dyDescent="0.2">
      <c r="A54" s="540" t="s">
        <v>2040</v>
      </c>
      <c r="B54" s="704"/>
      <c r="C54" s="704"/>
      <c r="D54" s="704"/>
      <c r="E54" s="704"/>
      <c r="F54" s="704"/>
      <c r="G54" s="704"/>
      <c r="H54" s="704"/>
      <c r="I54" s="704"/>
      <c r="J54" s="704"/>
    </row>
    <row r="55" spans="1:29" ht="25.5" customHeight="1" x14ac:dyDescent="0.2">
      <c r="A55" s="1217" t="s">
        <v>2047</v>
      </c>
      <c r="B55" s="1217"/>
      <c r="C55" s="1217"/>
      <c r="D55" s="1217"/>
      <c r="E55" s="1217"/>
      <c r="F55" s="1217"/>
      <c r="G55" s="1217"/>
      <c r="H55" s="1217"/>
      <c r="I55" s="1217"/>
      <c r="J55" s="1217"/>
      <c r="K55" s="1217"/>
    </row>
    <row r="56" spans="1:29" ht="26.25" customHeight="1" x14ac:dyDescent="0.2">
      <c r="A56" s="1217" t="s">
        <v>2048</v>
      </c>
      <c r="B56" s="1217"/>
      <c r="C56" s="1217"/>
      <c r="D56" s="1217"/>
      <c r="E56" s="1217"/>
      <c r="F56" s="1217"/>
      <c r="G56" s="1217"/>
      <c r="H56" s="1217"/>
      <c r="I56" s="1217"/>
      <c r="J56" s="1217"/>
      <c r="K56" s="1217"/>
    </row>
    <row r="57" spans="1:29" ht="13.5" customHeight="1" x14ac:dyDescent="0.2">
      <c r="A57" s="1217" t="s">
        <v>2049</v>
      </c>
      <c r="B57" s="1217"/>
      <c r="C57" s="1217"/>
      <c r="D57" s="1217"/>
      <c r="E57" s="1217"/>
      <c r="F57" s="1217"/>
      <c r="G57" s="1217"/>
      <c r="H57" s="1217"/>
      <c r="I57" s="1217"/>
      <c r="J57" s="1217"/>
      <c r="K57" s="1217"/>
    </row>
    <row r="58" spans="1:29" x14ac:dyDescent="0.2">
      <c r="B58" s="704"/>
      <c r="C58" s="704"/>
      <c r="D58" s="704"/>
      <c r="E58" s="704"/>
      <c r="F58" s="704"/>
      <c r="G58" s="704"/>
      <c r="H58" s="704"/>
      <c r="I58" s="704"/>
      <c r="J58" s="704"/>
    </row>
    <row r="59" spans="1:29" ht="26.25" customHeight="1" x14ac:dyDescent="0.2">
      <c r="A59" s="1224" t="s">
        <v>2046</v>
      </c>
      <c r="B59" s="1224"/>
      <c r="C59" s="1224"/>
      <c r="D59" s="1224"/>
      <c r="E59" s="1224"/>
      <c r="F59" s="1224"/>
      <c r="G59" s="1224"/>
      <c r="H59" s="1224"/>
      <c r="I59" s="1224"/>
      <c r="J59" s="1224"/>
      <c r="K59" s="1224"/>
    </row>
    <row r="60" spans="1:29" x14ac:dyDescent="0.2">
      <c r="A60" s="704"/>
      <c r="B60" s="704"/>
      <c r="C60" s="704"/>
      <c r="D60" s="704"/>
      <c r="E60" s="704"/>
      <c r="F60" s="704"/>
      <c r="G60" s="704"/>
      <c r="H60" s="704"/>
      <c r="I60" s="704"/>
      <c r="J60" s="704"/>
    </row>
    <row r="61" spans="1:29" x14ac:dyDescent="0.2">
      <c r="A61" s="540" t="s">
        <v>2041</v>
      </c>
      <c r="B61" s="704"/>
      <c r="C61" s="704"/>
      <c r="D61" s="704"/>
      <c r="E61" s="704"/>
      <c r="F61" s="704"/>
      <c r="G61" s="704"/>
      <c r="H61" s="704"/>
      <c r="I61" s="704"/>
      <c r="J61" s="704"/>
    </row>
    <row r="62" spans="1:29" ht="26.25" customHeight="1" x14ac:dyDescent="0.2">
      <c r="A62" s="1217" t="s">
        <v>2042</v>
      </c>
      <c r="B62" s="1217"/>
      <c r="C62" s="1217"/>
      <c r="D62" s="1217"/>
      <c r="E62" s="1217"/>
      <c r="F62" s="1217"/>
      <c r="G62" s="1217"/>
      <c r="H62" s="1217"/>
      <c r="I62" s="1217"/>
      <c r="J62" s="1217"/>
      <c r="K62" s="1217"/>
      <c r="L62" s="580"/>
      <c r="M62" s="580"/>
      <c r="N62" s="580"/>
      <c r="O62" s="580"/>
      <c r="P62" s="580"/>
      <c r="Q62" s="580"/>
      <c r="R62" s="580"/>
      <c r="S62" s="580"/>
      <c r="T62" s="580"/>
      <c r="U62" s="580"/>
      <c r="V62" s="580"/>
      <c r="W62" s="580"/>
      <c r="X62" s="580"/>
      <c r="Y62" s="580"/>
      <c r="Z62" s="580"/>
      <c r="AA62" s="580"/>
      <c r="AB62" s="580"/>
      <c r="AC62" s="580"/>
    </row>
    <row r="63" spans="1:29" ht="12.75" customHeight="1" x14ac:dyDescent="0.2">
      <c r="K63" s="580"/>
      <c r="L63" s="580"/>
      <c r="M63" s="580"/>
      <c r="N63" s="580"/>
      <c r="O63" s="580"/>
      <c r="P63" s="580"/>
      <c r="Q63" s="580"/>
      <c r="R63" s="580"/>
      <c r="S63" s="580"/>
      <c r="T63" s="580"/>
      <c r="U63" s="580"/>
      <c r="V63" s="580"/>
      <c r="W63" s="580"/>
      <c r="X63" s="580"/>
      <c r="Y63" s="580"/>
      <c r="Z63" s="580"/>
      <c r="AA63" s="580"/>
      <c r="AB63" s="580"/>
      <c r="AC63" s="580"/>
    </row>
    <row r="64" spans="1:29" x14ac:dyDescent="0.2">
      <c r="A64" s="540" t="s">
        <v>2043</v>
      </c>
      <c r="K64" s="580"/>
      <c r="L64" s="580"/>
      <c r="M64" s="580"/>
      <c r="N64" s="580"/>
      <c r="O64" s="580"/>
      <c r="P64" s="580"/>
      <c r="Q64" s="580"/>
      <c r="R64" s="580"/>
      <c r="S64" s="580"/>
      <c r="T64" s="580"/>
      <c r="U64" s="580"/>
      <c r="V64" s="580"/>
      <c r="W64" s="580"/>
      <c r="X64" s="580"/>
      <c r="Y64" s="580"/>
      <c r="Z64" s="580"/>
      <c r="AA64" s="580"/>
      <c r="AB64" s="580"/>
      <c r="AC64" s="580"/>
    </row>
    <row r="65" spans="1:29" ht="54" customHeight="1" x14ac:dyDescent="0.2">
      <c r="A65" s="1217" t="s">
        <v>2044</v>
      </c>
      <c r="B65" s="1217"/>
      <c r="C65" s="1217"/>
      <c r="D65" s="1217"/>
      <c r="E65" s="1217"/>
      <c r="F65" s="1217"/>
      <c r="G65" s="1217"/>
      <c r="H65" s="1217"/>
      <c r="I65" s="1217"/>
      <c r="J65" s="1217"/>
      <c r="K65" s="1217"/>
    </row>
    <row r="66" spans="1:29" ht="15" customHeight="1" x14ac:dyDescent="0.2"/>
    <row r="67" spans="1:29" ht="39.75" customHeight="1" x14ac:dyDescent="0.2">
      <c r="A67" s="1217" t="s">
        <v>2490</v>
      </c>
      <c r="B67" s="1217"/>
      <c r="C67" s="1217"/>
      <c r="D67" s="1217"/>
      <c r="E67" s="1217"/>
      <c r="F67" s="1217"/>
      <c r="G67" s="1217"/>
      <c r="H67" s="1217"/>
      <c r="I67" s="1217"/>
      <c r="J67" s="1217"/>
      <c r="K67" s="1217"/>
      <c r="L67" s="580"/>
      <c r="M67" s="580"/>
      <c r="N67" s="580"/>
      <c r="O67" s="580"/>
      <c r="P67" s="580"/>
      <c r="Q67" s="580"/>
      <c r="R67" s="580"/>
      <c r="S67" s="580"/>
      <c r="T67" s="580"/>
      <c r="U67" s="580"/>
      <c r="V67" s="580"/>
      <c r="W67" s="580"/>
      <c r="X67" s="580"/>
      <c r="Y67" s="580"/>
      <c r="Z67" s="580"/>
      <c r="AA67" s="580"/>
      <c r="AB67" s="580"/>
      <c r="AC67" s="580"/>
    </row>
    <row r="68" spans="1:29" ht="15" customHeight="1" x14ac:dyDescent="0.2">
      <c r="A68" s="612"/>
      <c r="B68" s="612"/>
      <c r="C68" s="612"/>
      <c r="D68" s="612"/>
      <c r="E68" s="612"/>
      <c r="F68" s="612"/>
      <c r="G68" s="612"/>
      <c r="H68" s="612"/>
      <c r="I68" s="612"/>
      <c r="J68" s="612"/>
      <c r="K68" s="612"/>
      <c r="L68" s="580"/>
      <c r="M68" s="580"/>
      <c r="N68" s="580"/>
      <c r="O68" s="580"/>
      <c r="P68" s="580"/>
      <c r="Q68" s="580"/>
      <c r="R68" s="580"/>
      <c r="S68" s="580"/>
      <c r="T68" s="580"/>
      <c r="U68" s="580"/>
      <c r="V68" s="580"/>
      <c r="W68" s="580"/>
      <c r="X68" s="580"/>
      <c r="Y68" s="580"/>
      <c r="Z68" s="580"/>
      <c r="AA68" s="580"/>
      <c r="AB68" s="580"/>
      <c r="AC68" s="580"/>
    </row>
    <row r="69" spans="1:29" ht="15.75" customHeight="1" x14ac:dyDescent="0.25">
      <c r="B69" s="1614" t="s">
        <v>1795</v>
      </c>
      <c r="C69" s="1615"/>
      <c r="D69" s="1616"/>
      <c r="E69" s="1616"/>
      <c r="F69" s="1617"/>
      <c r="G69" s="1620">
        <v>3.5000000000000003E-2</v>
      </c>
      <c r="H69" s="1621"/>
      <c r="I69" s="1621"/>
      <c r="J69" s="1621"/>
      <c r="K69" s="1622"/>
      <c r="L69" s="1001"/>
      <c r="M69" s="1001"/>
      <c r="N69" s="1001"/>
      <c r="O69" s="1001"/>
      <c r="P69" s="1001"/>
      <c r="Q69" s="1001"/>
    </row>
    <row r="70" spans="1:29" ht="15.75" customHeight="1" x14ac:dyDescent="0.25">
      <c r="B70" s="1614" t="s">
        <v>1930</v>
      </c>
      <c r="C70" s="1615"/>
      <c r="D70" s="1616"/>
      <c r="E70" s="1616"/>
      <c r="F70" s="1617"/>
      <c r="G70" s="1620">
        <v>7.6499999999999999E-2</v>
      </c>
      <c r="H70" s="1621"/>
      <c r="I70" s="1621"/>
      <c r="J70" s="1621"/>
      <c r="K70" s="1622"/>
      <c r="L70" s="1001"/>
      <c r="M70" s="1001"/>
      <c r="N70" s="1001"/>
      <c r="O70" s="1001"/>
      <c r="P70" s="1001"/>
      <c r="Q70" s="1001"/>
    </row>
    <row r="71" spans="1:29" ht="15.75" customHeight="1" x14ac:dyDescent="0.25">
      <c r="B71" s="1614" t="s">
        <v>1931</v>
      </c>
      <c r="C71" s="1615"/>
      <c r="D71" s="1616"/>
      <c r="E71" s="1616"/>
      <c r="F71" s="1617"/>
      <c r="G71" s="1620">
        <v>2.75E-2</v>
      </c>
      <c r="H71" s="1621"/>
      <c r="I71" s="1621"/>
      <c r="J71" s="1621"/>
      <c r="K71" s="1622"/>
      <c r="L71" s="1001"/>
      <c r="M71" s="1001"/>
      <c r="N71" s="1001"/>
      <c r="O71" s="1001"/>
      <c r="P71" s="1001"/>
      <c r="Q71" s="1001"/>
    </row>
    <row r="72" spans="1:29" ht="15.75" customHeight="1" x14ac:dyDescent="0.25">
      <c r="B72" s="1614" t="s">
        <v>1942</v>
      </c>
      <c r="C72" s="1615"/>
      <c r="D72" s="1616"/>
      <c r="E72" s="1616"/>
      <c r="F72" s="1617"/>
      <c r="G72" s="1620" t="s">
        <v>2127</v>
      </c>
      <c r="H72" s="1621"/>
      <c r="I72" s="1621"/>
      <c r="J72" s="1621"/>
      <c r="K72" s="1622"/>
      <c r="L72" s="1002"/>
      <c r="M72" s="1002"/>
      <c r="N72" s="1002"/>
      <c r="O72" s="1002"/>
      <c r="P72" s="1002"/>
      <c r="Q72" s="1002"/>
    </row>
    <row r="73" spans="1:29" ht="15.75" customHeight="1" x14ac:dyDescent="0.25">
      <c r="B73" s="1614" t="s">
        <v>1796</v>
      </c>
      <c r="C73" s="1615"/>
      <c r="D73" s="1616"/>
      <c r="E73" s="1616"/>
      <c r="F73" s="1617"/>
      <c r="G73" s="1620" t="s">
        <v>2494</v>
      </c>
      <c r="H73" s="1621"/>
      <c r="I73" s="1621"/>
      <c r="J73" s="1621"/>
      <c r="K73" s="1622"/>
      <c r="L73" s="1002"/>
      <c r="M73" s="1002"/>
      <c r="N73" s="1002"/>
      <c r="O73" s="1002"/>
      <c r="P73" s="1002"/>
      <c r="Q73" s="1002"/>
    </row>
    <row r="74" spans="1:29" ht="15.75" customHeight="1" x14ac:dyDescent="0.25">
      <c r="B74" s="1614" t="s">
        <v>1798</v>
      </c>
      <c r="C74" s="1615"/>
      <c r="D74" s="1616"/>
      <c r="E74" s="1616"/>
      <c r="F74" s="1617"/>
      <c r="G74" s="1620" t="s">
        <v>1939</v>
      </c>
      <c r="H74" s="1621"/>
      <c r="I74" s="1621"/>
      <c r="J74" s="1621"/>
      <c r="K74" s="1622"/>
      <c r="L74" s="1002"/>
      <c r="M74" s="1002"/>
      <c r="N74" s="1002"/>
      <c r="O74" s="1002"/>
      <c r="P74" s="1002"/>
      <c r="Q74" s="1002"/>
    </row>
    <row r="75" spans="1:29" ht="15.75" customHeight="1" x14ac:dyDescent="0.25">
      <c r="B75" s="1614" t="s">
        <v>1799</v>
      </c>
      <c r="C75" s="1615"/>
      <c r="D75" s="1616"/>
      <c r="E75" s="1616"/>
      <c r="F75" s="1617"/>
      <c r="G75" s="1620" t="s">
        <v>1940</v>
      </c>
      <c r="H75" s="1621"/>
      <c r="I75" s="1621"/>
      <c r="J75" s="1621"/>
      <c r="K75" s="1622"/>
      <c r="L75" s="1002"/>
      <c r="M75" s="1002"/>
      <c r="N75" s="1002"/>
      <c r="O75" s="1002"/>
      <c r="P75" s="1002"/>
      <c r="Q75" s="1002"/>
    </row>
    <row r="76" spans="1:29" ht="15.75" customHeight="1" x14ac:dyDescent="0.25">
      <c r="B76" s="1614" t="s">
        <v>2488</v>
      </c>
      <c r="C76" s="1615"/>
      <c r="D76" s="1616"/>
      <c r="E76" s="1616"/>
      <c r="F76" s="1617"/>
      <c r="G76" s="1620" t="s">
        <v>2489</v>
      </c>
      <c r="H76" s="1621"/>
      <c r="I76" s="1621"/>
      <c r="J76" s="1621"/>
      <c r="K76" s="1622"/>
      <c r="L76" s="1002"/>
      <c r="M76" s="1002"/>
      <c r="N76" s="1002"/>
      <c r="O76" s="1002"/>
      <c r="P76" s="1002"/>
      <c r="Q76" s="1002"/>
    </row>
    <row r="77" spans="1:29" ht="27" customHeight="1" x14ac:dyDescent="0.25">
      <c r="B77" s="1614" t="s">
        <v>1936</v>
      </c>
      <c r="C77" s="1615"/>
      <c r="D77" s="1616"/>
      <c r="E77" s="1616"/>
      <c r="F77" s="1617"/>
      <c r="G77" s="1623" t="s">
        <v>2491</v>
      </c>
      <c r="H77" s="1624"/>
      <c r="I77" s="1624"/>
      <c r="J77" s="1624"/>
      <c r="K77" s="1625"/>
      <c r="L77" s="1002"/>
      <c r="M77" s="1002"/>
      <c r="N77" s="1002"/>
      <c r="O77" s="1002"/>
      <c r="P77" s="1002"/>
      <c r="Q77" s="1002"/>
    </row>
    <row r="78" spans="1:29" ht="29.25" customHeight="1" x14ac:dyDescent="0.2">
      <c r="B78" s="1614" t="s">
        <v>1937</v>
      </c>
      <c r="C78" s="1615"/>
      <c r="D78" s="1616"/>
      <c r="E78" s="1616"/>
      <c r="F78" s="1617"/>
      <c r="G78" s="1623" t="s">
        <v>2492</v>
      </c>
      <c r="H78" s="1624"/>
      <c r="I78" s="1624"/>
      <c r="J78" s="1624"/>
      <c r="K78" s="1625"/>
      <c r="L78" s="580"/>
      <c r="M78" s="580"/>
      <c r="N78" s="580"/>
      <c r="O78" s="580"/>
      <c r="P78" s="580"/>
      <c r="Q78" s="580"/>
    </row>
    <row r="79" spans="1:29" ht="15.75" customHeight="1" x14ac:dyDescent="0.25">
      <c r="B79" s="1614" t="s">
        <v>1794</v>
      </c>
      <c r="C79" s="1615"/>
      <c r="D79" s="1616"/>
      <c r="E79" s="1616"/>
      <c r="F79" s="1617"/>
      <c r="G79" s="1623">
        <v>3.0000000000000001E-3</v>
      </c>
      <c r="H79" s="1624"/>
      <c r="I79" s="1624"/>
      <c r="J79" s="1624"/>
      <c r="K79" s="1625"/>
      <c r="L79" s="1001"/>
      <c r="M79" s="1001"/>
      <c r="N79" s="1001"/>
      <c r="O79" s="1001"/>
      <c r="P79" s="1001"/>
      <c r="Q79" s="1001"/>
    </row>
    <row r="80" spans="1:29" ht="26.25" customHeight="1" x14ac:dyDescent="0.2">
      <c r="B80" s="1618" t="s">
        <v>1929</v>
      </c>
      <c r="C80" s="1619"/>
      <c r="D80" s="1618"/>
      <c r="E80" s="1618"/>
      <c r="F80" s="1618"/>
      <c r="G80" s="1618"/>
      <c r="H80" s="1618"/>
      <c r="I80" s="1618"/>
      <c r="J80" s="1618"/>
      <c r="K80" s="1618"/>
    </row>
    <row r="82" spans="1:10" ht="38.25" customHeight="1" x14ac:dyDescent="0.2">
      <c r="A82" s="1217"/>
      <c r="B82" s="1217"/>
      <c r="C82" s="1217"/>
      <c r="D82" s="1217"/>
      <c r="E82" s="1217"/>
      <c r="F82" s="1217"/>
      <c r="G82" s="1217"/>
      <c r="H82" s="1217"/>
      <c r="I82" s="1217"/>
      <c r="J82" s="1217"/>
    </row>
    <row r="83" spans="1:10" ht="12.75" customHeight="1" x14ac:dyDescent="0.2">
      <c r="A83" s="853"/>
      <c r="B83" s="1217"/>
      <c r="C83" s="1217"/>
      <c r="D83" s="1217"/>
      <c r="E83" s="1217"/>
      <c r="F83" s="1217"/>
      <c r="G83" s="1217"/>
      <c r="H83" s="1217"/>
      <c r="I83" s="1217"/>
      <c r="J83" s="1217"/>
    </row>
    <row r="84" spans="1:10" x14ac:dyDescent="0.2">
      <c r="A84" s="554"/>
    </row>
    <row r="85" spans="1:10" x14ac:dyDescent="0.2">
      <c r="A85" s="554"/>
    </row>
    <row r="86" spans="1:10" x14ac:dyDescent="0.2">
      <c r="A86" s="554"/>
    </row>
    <row r="88" spans="1:10" ht="27" customHeight="1" x14ac:dyDescent="0.2">
      <c r="A88" s="1217"/>
      <c r="B88" s="1217"/>
      <c r="C88" s="1217"/>
      <c r="D88" s="1217"/>
      <c r="E88" s="1217"/>
      <c r="F88" s="1217"/>
      <c r="G88" s="1217"/>
      <c r="H88" s="1217"/>
      <c r="I88" s="1217"/>
      <c r="J88" s="1217"/>
    </row>
    <row r="89" spans="1:10" ht="12" customHeight="1" x14ac:dyDescent="0.2">
      <c r="A89" s="853"/>
      <c r="B89" s="1217"/>
      <c r="C89" s="1217"/>
      <c r="D89" s="1217"/>
      <c r="E89" s="1217"/>
      <c r="F89" s="1217"/>
      <c r="G89" s="1217"/>
      <c r="H89" s="1217"/>
      <c r="I89" s="1217"/>
      <c r="J89" s="1217"/>
    </row>
    <row r="90" spans="1:10" x14ac:dyDescent="0.2">
      <c r="A90" s="554"/>
    </row>
    <row r="92" spans="1:10" ht="25.5" customHeight="1" x14ac:dyDescent="0.2">
      <c r="A92" s="1217"/>
      <c r="B92" s="1217"/>
      <c r="C92" s="1217"/>
      <c r="D92" s="1217"/>
      <c r="E92" s="1217"/>
      <c r="F92" s="1217"/>
      <c r="G92" s="1217"/>
      <c r="H92" s="1217"/>
      <c r="I92" s="1217"/>
      <c r="J92" s="1217"/>
    </row>
    <row r="93" spans="1:10" ht="13.5" customHeight="1" x14ac:dyDescent="0.2">
      <c r="A93" s="853"/>
      <c r="B93" s="1217"/>
      <c r="C93" s="1217"/>
      <c r="D93" s="1217"/>
      <c r="E93" s="1217"/>
      <c r="F93" s="1217"/>
      <c r="G93" s="1217"/>
      <c r="H93" s="1217"/>
      <c r="I93" s="1217"/>
      <c r="J93" s="1217"/>
    </row>
    <row r="94" spans="1:10" x14ac:dyDescent="0.2">
      <c r="A94" s="853"/>
    </row>
    <row r="95" spans="1:10" x14ac:dyDescent="0.2">
      <c r="A95" s="853"/>
    </row>
    <row r="96" spans="1:10" x14ac:dyDescent="0.2">
      <c r="A96" s="853"/>
    </row>
    <row r="98" spans="1:10" ht="25.5" customHeight="1" x14ac:dyDescent="0.2">
      <c r="A98" s="1217"/>
      <c r="B98" s="1217"/>
      <c r="C98" s="1217"/>
      <c r="D98" s="1217"/>
      <c r="E98" s="1217"/>
      <c r="F98" s="1217"/>
      <c r="G98" s="1217"/>
      <c r="H98" s="1217"/>
      <c r="I98" s="1217"/>
      <c r="J98" s="1217"/>
    </row>
    <row r="99" spans="1:10" x14ac:dyDescent="0.2">
      <c r="A99" s="853"/>
    </row>
    <row r="100" spans="1:10" ht="25.5" customHeight="1" x14ac:dyDescent="0.2">
      <c r="A100" s="853"/>
      <c r="B100" s="1217"/>
      <c r="C100" s="1217"/>
      <c r="D100" s="1217"/>
      <c r="E100" s="1217"/>
      <c r="F100" s="1217"/>
      <c r="G100" s="1217"/>
      <c r="H100" s="1217"/>
      <c r="I100" s="1217"/>
      <c r="J100" s="1217"/>
    </row>
    <row r="101" spans="1:10" ht="15" customHeight="1" x14ac:dyDescent="0.2">
      <c r="A101" s="853"/>
      <c r="B101" s="1217"/>
      <c r="C101" s="1217"/>
      <c r="D101" s="1217"/>
      <c r="E101" s="1217"/>
      <c r="F101" s="1217"/>
      <c r="G101" s="1217"/>
      <c r="H101" s="1217"/>
      <c r="I101" s="1217"/>
      <c r="J101" s="1217"/>
    </row>
    <row r="106" spans="1:10" ht="24" customHeight="1" x14ac:dyDescent="0.2">
      <c r="A106" s="1217"/>
      <c r="B106" s="1217"/>
      <c r="C106" s="1217"/>
      <c r="D106" s="1217"/>
      <c r="E106" s="1217"/>
      <c r="F106" s="1217"/>
      <c r="G106" s="1217"/>
      <c r="H106" s="1217"/>
      <c r="I106" s="1217"/>
      <c r="J106" s="1217"/>
    </row>
    <row r="107" spans="1:10" ht="24" customHeight="1" x14ac:dyDescent="0.2">
      <c r="A107" s="612"/>
      <c r="B107" s="612"/>
      <c r="C107" s="612"/>
      <c r="D107" s="612"/>
      <c r="E107" s="612"/>
      <c r="F107" s="612"/>
      <c r="G107" s="612"/>
      <c r="H107" s="612"/>
      <c r="I107" s="612"/>
      <c r="J107" s="612"/>
    </row>
  </sheetData>
  <mergeCells count="81">
    <mergeCell ref="B80:K80"/>
    <mergeCell ref="G69:K69"/>
    <mergeCell ref="G70:K70"/>
    <mergeCell ref="G71:K71"/>
    <mergeCell ref="G72:K72"/>
    <mergeCell ref="G73:K73"/>
    <mergeCell ref="G74:K74"/>
    <mergeCell ref="G75:K75"/>
    <mergeCell ref="G76:K76"/>
    <mergeCell ref="G77:K77"/>
    <mergeCell ref="G78:K78"/>
    <mergeCell ref="G79:K79"/>
    <mergeCell ref="B69:F69"/>
    <mergeCell ref="B70:F70"/>
    <mergeCell ref="B77:F77"/>
    <mergeCell ref="B78:F78"/>
    <mergeCell ref="A57:K57"/>
    <mergeCell ref="A50:J50"/>
    <mergeCell ref="A52:K52"/>
    <mergeCell ref="A55:K55"/>
    <mergeCell ref="A56:K56"/>
    <mergeCell ref="B93:J93"/>
    <mergeCell ref="A98:J98"/>
    <mergeCell ref="B100:J100"/>
    <mergeCell ref="B101:J101"/>
    <mergeCell ref="A106:J106"/>
    <mergeCell ref="B79:F79"/>
    <mergeCell ref="A59:K59"/>
    <mergeCell ref="A62:K62"/>
    <mergeCell ref="A65:K65"/>
    <mergeCell ref="B72:F72"/>
    <mergeCell ref="B73:F73"/>
    <mergeCell ref="B74:F74"/>
    <mergeCell ref="B75:F75"/>
    <mergeCell ref="B71:F71"/>
    <mergeCell ref="A67:K67"/>
    <mergeCell ref="B76:F76"/>
    <mergeCell ref="A92:J92"/>
    <mergeCell ref="A82:J82"/>
    <mergeCell ref="B83:J83"/>
    <mergeCell ref="A88:J88"/>
    <mergeCell ref="B89:J89"/>
    <mergeCell ref="A45:K45"/>
    <mergeCell ref="A42:K42"/>
    <mergeCell ref="A43:K43"/>
    <mergeCell ref="A23:K23"/>
    <mergeCell ref="A24:K24"/>
    <mergeCell ref="A25:K25"/>
    <mergeCell ref="A26:K26"/>
    <mergeCell ref="A27:K27"/>
    <mergeCell ref="A40:K40"/>
    <mergeCell ref="A44:K44"/>
    <mergeCell ref="A37:K37"/>
    <mergeCell ref="A38:K38"/>
    <mergeCell ref="A34:B34"/>
    <mergeCell ref="A36:K36"/>
    <mergeCell ref="A29:B29"/>
    <mergeCell ref="A30:B30"/>
    <mergeCell ref="A8:K8"/>
    <mergeCell ref="A7:K7"/>
    <mergeCell ref="A1:K1"/>
    <mergeCell ref="A2:K2"/>
    <mergeCell ref="A4:K4"/>
    <mergeCell ref="A5:K5"/>
    <mergeCell ref="A6:K6"/>
    <mergeCell ref="A9:B9"/>
    <mergeCell ref="A10:B10"/>
    <mergeCell ref="A11:B11"/>
    <mergeCell ref="A12:B12"/>
    <mergeCell ref="A13:B13"/>
    <mergeCell ref="A31:B31"/>
    <mergeCell ref="A32:B32"/>
    <mergeCell ref="A33:B33"/>
    <mergeCell ref="A14:B14"/>
    <mergeCell ref="A16:B16"/>
    <mergeCell ref="A17:B17"/>
    <mergeCell ref="A18:B18"/>
    <mergeCell ref="A28:B28"/>
    <mergeCell ref="A20:K20"/>
    <mergeCell ref="A21:K21"/>
    <mergeCell ref="A22:K22"/>
  </mergeCells>
  <pageMargins left="0.25" right="0.25" top="0" bottom="0" header="0" footer="0"/>
  <pageSetup scale="81" orientation="portrait" r:id="rId1"/>
  <rowBreaks count="1" manualBreakCount="1">
    <brk id="40" max="9" man="1"/>
  </rowBreak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E36DE-3A6D-4629-9E71-90D3EF85625B}">
  <sheetPr codeName="Sheet89">
    <pageSetUpPr fitToPage="1"/>
  </sheetPr>
  <dimension ref="A1:U119"/>
  <sheetViews>
    <sheetView zoomScaleNormal="100" workbookViewId="0">
      <selection activeCell="A3" sqref="A3"/>
    </sheetView>
  </sheetViews>
  <sheetFormatPr defaultColWidth="9.140625" defaultRowHeight="12.75" x14ac:dyDescent="0.2"/>
  <cols>
    <col min="1" max="1" width="7.7109375" style="538" customWidth="1"/>
    <col min="2" max="2" width="13.85546875" style="538" customWidth="1"/>
    <col min="3" max="4" width="10.7109375" style="538" customWidth="1"/>
    <col min="5" max="5" width="11.28515625" style="538" customWidth="1"/>
    <col min="6" max="11" width="11.7109375" style="538" customWidth="1"/>
    <col min="12" max="16384" width="9.140625" style="538"/>
  </cols>
  <sheetData>
    <row r="1" spans="1:11" ht="18" x14ac:dyDescent="0.25">
      <c r="A1" s="1365" t="str">
        <f>'COVER PAGE'!A9</f>
        <v>LOCAL GOVERNMENT NAME:</v>
      </c>
      <c r="B1" s="1365"/>
      <c r="C1" s="1365"/>
      <c r="D1" s="1365"/>
      <c r="E1" s="1365"/>
      <c r="F1" s="1365"/>
      <c r="G1" s="1365"/>
      <c r="H1" s="1365"/>
      <c r="I1" s="1365"/>
      <c r="J1" s="1365"/>
      <c r="K1" s="1365"/>
    </row>
    <row r="2" spans="1:11" ht="18" x14ac:dyDescent="0.25">
      <c r="A2" s="1365" t="str">
        <f>'COVER PAGE'!A30</f>
        <v>FISCAL YEAR ENDING JUNE 30, 2025</v>
      </c>
      <c r="B2" s="1365"/>
      <c r="C2" s="1365"/>
      <c r="D2" s="1365"/>
      <c r="E2" s="1365"/>
      <c r="F2" s="1365"/>
      <c r="G2" s="1365"/>
      <c r="H2" s="1365"/>
      <c r="I2" s="1365"/>
      <c r="J2" s="1365"/>
      <c r="K2" s="1365"/>
    </row>
    <row r="3" spans="1:11" ht="7.5" customHeight="1" x14ac:dyDescent="0.2">
      <c r="A3" s="707"/>
      <c r="B3" s="707"/>
      <c r="C3" s="707"/>
      <c r="D3" s="707"/>
      <c r="E3" s="707"/>
      <c r="F3" s="707"/>
      <c r="G3" s="707"/>
      <c r="H3" s="707"/>
      <c r="I3" s="707"/>
      <c r="J3" s="707"/>
    </row>
    <row r="4" spans="1:11" ht="15.75" x14ac:dyDescent="0.25">
      <c r="A4" s="1520" t="s">
        <v>1823</v>
      </c>
      <c r="B4" s="1520"/>
      <c r="C4" s="1520"/>
      <c r="D4" s="1520"/>
      <c r="E4" s="1520"/>
      <c r="F4" s="1520"/>
      <c r="G4" s="1520"/>
      <c r="H4" s="1520"/>
      <c r="I4" s="1520"/>
      <c r="J4" s="1520"/>
      <c r="K4" s="1520"/>
    </row>
    <row r="5" spans="1:11" ht="15.75" x14ac:dyDescent="0.25">
      <c r="A5" s="1520" t="s">
        <v>2126</v>
      </c>
      <c r="B5" s="1520"/>
      <c r="C5" s="1520"/>
      <c r="D5" s="1520"/>
      <c r="E5" s="1520"/>
      <c r="F5" s="1520"/>
      <c r="G5" s="1520"/>
      <c r="H5" s="1520"/>
      <c r="I5" s="1520"/>
      <c r="J5" s="1520"/>
      <c r="K5" s="1520"/>
    </row>
    <row r="6" spans="1:11" ht="15.75" x14ac:dyDescent="0.25">
      <c r="A6" s="1520" t="s">
        <v>1802</v>
      </c>
      <c r="B6" s="1520"/>
      <c r="C6" s="1520"/>
      <c r="D6" s="1520"/>
      <c r="E6" s="1520"/>
      <c r="F6" s="1520"/>
      <c r="G6" s="1520"/>
      <c r="H6" s="1520"/>
      <c r="I6" s="1520"/>
      <c r="J6" s="1520"/>
      <c r="K6" s="1520"/>
    </row>
    <row r="7" spans="1:11" ht="15.75" x14ac:dyDescent="0.25">
      <c r="A7" s="1520" t="s">
        <v>1803</v>
      </c>
      <c r="B7" s="1520"/>
      <c r="C7" s="1520"/>
      <c r="D7" s="1520"/>
      <c r="E7" s="1520"/>
      <c r="F7" s="1520"/>
      <c r="G7" s="1520"/>
      <c r="H7" s="1520"/>
      <c r="I7" s="1520"/>
      <c r="J7" s="1520"/>
      <c r="K7" s="1520"/>
    </row>
    <row r="8" spans="1:11" x14ac:dyDescent="0.2">
      <c r="A8" s="1536" t="s">
        <v>1804</v>
      </c>
      <c r="B8" s="1536"/>
      <c r="C8" s="1536"/>
      <c r="D8" s="1536"/>
      <c r="E8" s="1536"/>
      <c r="F8" s="1536"/>
      <c r="G8" s="1536"/>
      <c r="H8" s="1536"/>
      <c r="I8" s="1536"/>
      <c r="J8" s="1536"/>
      <c r="K8" s="1536"/>
    </row>
    <row r="9" spans="1:11" ht="4.5" customHeight="1" x14ac:dyDescent="0.2">
      <c r="A9" s="704"/>
      <c r="B9" s="704"/>
      <c r="C9" s="704"/>
      <c r="D9" s="704"/>
      <c r="E9" s="704"/>
      <c r="F9" s="704"/>
      <c r="G9" s="704"/>
      <c r="H9" s="704"/>
      <c r="I9" s="704"/>
      <c r="J9" s="704"/>
      <c r="K9" s="704"/>
    </row>
    <row r="10" spans="1:11" x14ac:dyDescent="0.2">
      <c r="A10" s="1609" t="s">
        <v>1805</v>
      </c>
      <c r="B10" s="1610"/>
      <c r="C10" s="1117">
        <v>2023</v>
      </c>
      <c r="D10" s="847">
        <v>2022</v>
      </c>
      <c r="E10" s="847">
        <v>2021</v>
      </c>
      <c r="F10" s="847">
        <v>2020</v>
      </c>
      <c r="G10" s="834">
        <v>2019</v>
      </c>
      <c r="H10" s="834">
        <v>2018</v>
      </c>
      <c r="I10" s="847">
        <v>2017</v>
      </c>
      <c r="J10" s="847">
        <v>2016</v>
      </c>
      <c r="K10" s="847">
        <v>2015</v>
      </c>
    </row>
    <row r="11" spans="1:11" ht="25.5" customHeight="1" x14ac:dyDescent="0.2">
      <c r="A11" s="1611" t="s">
        <v>1806</v>
      </c>
      <c r="B11" s="1612"/>
      <c r="C11" s="1118">
        <v>2022</v>
      </c>
      <c r="D11" s="854">
        <v>2021</v>
      </c>
      <c r="E11" s="854">
        <v>2020</v>
      </c>
      <c r="F11" s="854">
        <v>2019</v>
      </c>
      <c r="G11" s="836">
        <v>2018</v>
      </c>
      <c r="H11" s="836">
        <v>2017</v>
      </c>
      <c r="I11" s="854">
        <v>2016</v>
      </c>
      <c r="J11" s="854">
        <v>2015</v>
      </c>
      <c r="K11" s="854">
        <v>2014</v>
      </c>
    </row>
    <row r="12" spans="1:11" ht="39.75" customHeight="1" x14ac:dyDescent="0.2">
      <c r="A12" s="1526" t="s">
        <v>2090</v>
      </c>
      <c r="B12" s="1412"/>
      <c r="C12" s="1119"/>
      <c r="D12" s="613"/>
      <c r="E12" s="855"/>
      <c r="F12" s="613"/>
      <c r="G12" s="856"/>
      <c r="H12" s="857"/>
      <c r="I12" s="838"/>
      <c r="J12" s="838"/>
      <c r="K12" s="838"/>
    </row>
    <row r="13" spans="1:11" ht="27.75" customHeight="1" x14ac:dyDescent="0.2">
      <c r="A13" s="1526" t="s">
        <v>2085</v>
      </c>
      <c r="B13" s="1412"/>
      <c r="C13" s="1119"/>
      <c r="D13" s="613"/>
      <c r="E13" s="855"/>
      <c r="F13" s="613"/>
      <c r="G13" s="858"/>
      <c r="H13" s="859"/>
      <c r="I13" s="840"/>
      <c r="J13" s="840"/>
      <c r="K13" s="840"/>
    </row>
    <row r="14" spans="1:11" ht="39" customHeight="1" x14ac:dyDescent="0.2">
      <c r="A14" s="1526" t="s">
        <v>2088</v>
      </c>
      <c r="B14" s="1412"/>
      <c r="C14" s="1119"/>
      <c r="D14" s="613"/>
      <c r="E14" s="855"/>
      <c r="F14" s="613"/>
      <c r="G14" s="858"/>
      <c r="H14" s="859"/>
      <c r="I14" s="840"/>
      <c r="J14" s="840"/>
      <c r="K14" s="840"/>
    </row>
    <row r="15" spans="1:11" ht="20.25" customHeight="1" x14ac:dyDescent="0.2">
      <c r="A15" s="1603" t="s">
        <v>785</v>
      </c>
      <c r="B15" s="1604"/>
      <c r="C15" s="841">
        <f t="shared" ref="C15:J15" si="0">C14+C13</f>
        <v>0</v>
      </c>
      <c r="D15" s="841">
        <f t="shared" si="0"/>
        <v>0</v>
      </c>
      <c r="E15" s="841">
        <f t="shared" si="0"/>
        <v>0</v>
      </c>
      <c r="F15" s="841">
        <f t="shared" si="0"/>
        <v>0</v>
      </c>
      <c r="G15" s="841">
        <f t="shared" si="0"/>
        <v>0</v>
      </c>
      <c r="H15" s="841">
        <f t="shared" si="0"/>
        <v>0</v>
      </c>
      <c r="I15" s="841">
        <f t="shared" si="0"/>
        <v>0</v>
      </c>
      <c r="J15" s="841">
        <f t="shared" si="0"/>
        <v>0</v>
      </c>
      <c r="K15" s="841">
        <f>K14+K13</f>
        <v>0</v>
      </c>
    </row>
    <row r="16" spans="1:11" ht="7.5" customHeight="1" x14ac:dyDescent="0.2">
      <c r="I16" s="554"/>
      <c r="J16" s="554"/>
      <c r="K16" s="554"/>
    </row>
    <row r="17" spans="1:11" ht="28.5" customHeight="1" x14ac:dyDescent="0.2">
      <c r="A17" s="1526" t="s">
        <v>2486</v>
      </c>
      <c r="B17" s="1412"/>
      <c r="C17" s="1119"/>
      <c r="D17" s="598"/>
      <c r="E17" s="860"/>
      <c r="F17" s="598"/>
      <c r="G17" s="861"/>
      <c r="H17" s="862"/>
      <c r="I17" s="840"/>
      <c r="J17" s="840"/>
      <c r="K17" s="840"/>
    </row>
    <row r="18" spans="1:11" ht="40.5" customHeight="1" x14ac:dyDescent="0.2">
      <c r="A18" s="1526" t="s">
        <v>1807</v>
      </c>
      <c r="B18" s="1412"/>
      <c r="C18" s="1119"/>
      <c r="D18" s="613"/>
      <c r="E18" s="855"/>
      <c r="F18" s="613"/>
      <c r="G18" s="863"/>
      <c r="H18" s="864"/>
      <c r="I18" s="845"/>
      <c r="J18" s="845"/>
      <c r="K18" s="845"/>
    </row>
    <row r="19" spans="1:11" ht="55.5" customHeight="1" x14ac:dyDescent="0.2">
      <c r="A19" s="1526" t="s">
        <v>1808</v>
      </c>
      <c r="B19" s="1412"/>
      <c r="C19" s="1119"/>
      <c r="D19" s="613"/>
      <c r="E19" s="855"/>
      <c r="F19" s="613"/>
      <c r="G19" s="863"/>
      <c r="H19" s="864"/>
      <c r="I19" s="845"/>
      <c r="J19" s="845"/>
      <c r="K19" s="845"/>
    </row>
    <row r="21" spans="1:11" x14ac:dyDescent="0.2">
      <c r="A21" s="1608" t="s">
        <v>2089</v>
      </c>
      <c r="B21" s="1608"/>
      <c r="C21" s="1608"/>
      <c r="D21" s="1608"/>
      <c r="E21" s="1608"/>
      <c r="F21" s="1608"/>
      <c r="G21" s="1608"/>
      <c r="H21" s="1608"/>
      <c r="I21" s="1608"/>
      <c r="J21" s="1608"/>
      <c r="K21" s="1608"/>
    </row>
    <row r="22" spans="1:11" ht="26.25" customHeight="1" x14ac:dyDescent="0.2">
      <c r="A22" s="1607" t="s">
        <v>2573</v>
      </c>
      <c r="B22" s="1607"/>
      <c r="C22" s="1607"/>
      <c r="D22" s="1607"/>
      <c r="E22" s="1607"/>
      <c r="F22" s="1607"/>
      <c r="G22" s="1607"/>
      <c r="H22" s="1607"/>
      <c r="I22" s="1607"/>
      <c r="J22" s="1607"/>
      <c r="K22" s="1607"/>
    </row>
    <row r="23" spans="1:11" x14ac:dyDescent="0.2">
      <c r="A23" s="1608" t="s">
        <v>1818</v>
      </c>
      <c r="B23" s="1608"/>
      <c r="C23" s="1608"/>
      <c r="D23" s="1608"/>
      <c r="E23" s="1608"/>
      <c r="F23" s="1608"/>
      <c r="G23" s="1608"/>
      <c r="H23" s="1608"/>
      <c r="I23" s="1608"/>
      <c r="J23" s="1608"/>
      <c r="K23" s="1608"/>
    </row>
    <row r="24" spans="1:11" ht="7.5" customHeight="1" x14ac:dyDescent="0.2">
      <c r="B24" s="846"/>
      <c r="C24" s="846"/>
    </row>
    <row r="25" spans="1:11" ht="15.75" x14ac:dyDescent="0.25">
      <c r="A25" s="1520" t="str">
        <f>A1</f>
        <v>LOCAL GOVERNMENT NAME:</v>
      </c>
      <c r="B25" s="1520"/>
      <c r="C25" s="1520"/>
      <c r="D25" s="1520"/>
      <c r="E25" s="1520"/>
      <c r="F25" s="1520"/>
      <c r="G25" s="1520"/>
      <c r="H25" s="1520"/>
      <c r="I25" s="1520"/>
      <c r="J25" s="1520"/>
      <c r="K25" s="1520"/>
    </row>
    <row r="26" spans="1:11" ht="15.75" x14ac:dyDescent="0.25">
      <c r="A26" s="1520" t="s">
        <v>1801</v>
      </c>
      <c r="B26" s="1520"/>
      <c r="C26" s="1520"/>
      <c r="D26" s="1520"/>
      <c r="E26" s="1520"/>
      <c r="F26" s="1520"/>
      <c r="G26" s="1520"/>
      <c r="H26" s="1520"/>
      <c r="I26" s="1520"/>
      <c r="J26" s="1520"/>
      <c r="K26" s="1520"/>
    </row>
    <row r="27" spans="1:11" ht="15.75" x14ac:dyDescent="0.25">
      <c r="A27" s="1520" t="s">
        <v>1810</v>
      </c>
      <c r="B27" s="1520"/>
      <c r="C27" s="1520"/>
      <c r="D27" s="1520"/>
      <c r="E27" s="1520"/>
      <c r="F27" s="1520"/>
      <c r="G27" s="1520"/>
      <c r="H27" s="1520"/>
      <c r="I27" s="1520"/>
      <c r="J27" s="1520"/>
      <c r="K27" s="1520"/>
    </row>
    <row r="28" spans="1:11" ht="15.75" x14ac:dyDescent="0.25">
      <c r="A28" s="1520" t="s">
        <v>1803</v>
      </c>
      <c r="B28" s="1520"/>
      <c r="C28" s="1520"/>
      <c r="D28" s="1520"/>
      <c r="E28" s="1520"/>
      <c r="F28" s="1520"/>
      <c r="G28" s="1520"/>
      <c r="H28" s="1520"/>
      <c r="I28" s="1520"/>
      <c r="J28" s="1520"/>
      <c r="K28" s="1520"/>
    </row>
    <row r="29" spans="1:11" x14ac:dyDescent="0.2">
      <c r="A29" s="1536" t="s">
        <v>1811</v>
      </c>
      <c r="B29" s="1536"/>
      <c r="C29" s="1536"/>
      <c r="D29" s="1536"/>
      <c r="E29" s="1536"/>
      <c r="F29" s="1536"/>
      <c r="G29" s="1536"/>
      <c r="H29" s="1536"/>
      <c r="I29" s="1536"/>
      <c r="J29" s="1536"/>
      <c r="K29" s="1536"/>
    </row>
    <row r="30" spans="1:11" ht="3" customHeight="1" x14ac:dyDescent="0.2"/>
    <row r="31" spans="1:11" ht="26.25" customHeight="1" x14ac:dyDescent="0.2">
      <c r="A31" s="1605" t="s">
        <v>1812</v>
      </c>
      <c r="B31" s="1606"/>
      <c r="C31" s="1123">
        <v>2023</v>
      </c>
      <c r="D31" s="825">
        <v>2022</v>
      </c>
      <c r="E31" s="825">
        <v>2021</v>
      </c>
      <c r="F31" s="847">
        <v>2020</v>
      </c>
      <c r="G31" s="834">
        <v>2019</v>
      </c>
      <c r="H31" s="834">
        <v>2018</v>
      </c>
      <c r="I31" s="847">
        <v>2017</v>
      </c>
      <c r="J31" s="847">
        <v>2016</v>
      </c>
      <c r="K31" s="847">
        <v>2015</v>
      </c>
    </row>
    <row r="32" spans="1:11" ht="27" customHeight="1" x14ac:dyDescent="0.2">
      <c r="A32" s="1526" t="s">
        <v>1819</v>
      </c>
      <c r="B32" s="1412"/>
      <c r="C32" s="1119"/>
      <c r="D32" s="613"/>
      <c r="E32" s="855"/>
      <c r="F32" s="613"/>
      <c r="G32" s="858"/>
      <c r="H32" s="859"/>
      <c r="I32" s="840"/>
      <c r="J32" s="840"/>
      <c r="K32" s="840"/>
    </row>
    <row r="33" spans="1:11" ht="38.25" customHeight="1" x14ac:dyDescent="0.2">
      <c r="A33" s="1526" t="s">
        <v>1815</v>
      </c>
      <c r="B33" s="1412"/>
      <c r="C33" s="1119"/>
      <c r="D33" s="613"/>
      <c r="E33" s="855"/>
      <c r="F33" s="613"/>
      <c r="G33" s="858"/>
      <c r="H33" s="859"/>
      <c r="I33" s="840"/>
      <c r="J33" s="840"/>
      <c r="K33" s="840"/>
    </row>
    <row r="34" spans="1:11" ht="28.5" customHeight="1" x14ac:dyDescent="0.2">
      <c r="A34" s="1526" t="s">
        <v>1816</v>
      </c>
      <c r="B34" s="1412"/>
      <c r="C34" s="1119"/>
      <c r="D34" s="613"/>
      <c r="E34" s="855"/>
      <c r="F34" s="613"/>
      <c r="G34" s="858"/>
      <c r="H34" s="859"/>
      <c r="I34" s="840"/>
      <c r="J34" s="840"/>
      <c r="K34" s="840"/>
    </row>
    <row r="35" spans="1:11" ht="28.5" customHeight="1" x14ac:dyDescent="0.2">
      <c r="A35" s="1526" t="s">
        <v>2486</v>
      </c>
      <c r="B35" s="1412"/>
      <c r="C35" s="1119"/>
      <c r="D35" s="598"/>
      <c r="E35" s="860"/>
      <c r="F35" s="598"/>
      <c r="G35" s="861"/>
      <c r="H35" s="865"/>
      <c r="I35" s="840"/>
      <c r="J35" s="840"/>
      <c r="K35" s="840"/>
    </row>
    <row r="36" spans="1:11" ht="39" customHeight="1" x14ac:dyDescent="0.2">
      <c r="A36" s="1526" t="s">
        <v>1817</v>
      </c>
      <c r="B36" s="1412"/>
      <c r="C36" s="1119"/>
      <c r="D36" s="613"/>
      <c r="E36" s="855"/>
      <c r="F36" s="613"/>
      <c r="G36" s="866"/>
      <c r="H36" s="867"/>
      <c r="I36" s="845"/>
      <c r="J36" s="845"/>
      <c r="K36" s="845"/>
    </row>
    <row r="37" spans="1:11" ht="8.25" customHeight="1" x14ac:dyDescent="0.2"/>
    <row r="38" spans="1:11" ht="15" customHeight="1" x14ac:dyDescent="0.2">
      <c r="A38" s="1608" t="s">
        <v>2487</v>
      </c>
      <c r="B38" s="1608"/>
      <c r="C38" s="1608"/>
      <c r="D38" s="1608"/>
      <c r="E38" s="1608"/>
      <c r="F38" s="1608"/>
      <c r="G38" s="1608"/>
      <c r="H38" s="1608"/>
      <c r="I38" s="1608"/>
      <c r="J38" s="1608"/>
      <c r="K38" s="1608"/>
    </row>
    <row r="39" spans="1:11" ht="27" customHeight="1" x14ac:dyDescent="0.2">
      <c r="A39" s="1607" t="s">
        <v>2573</v>
      </c>
      <c r="B39" s="1607"/>
      <c r="C39" s="1607"/>
      <c r="D39" s="1607"/>
      <c r="E39" s="1607"/>
      <c r="F39" s="1607"/>
      <c r="G39" s="1607"/>
      <c r="H39" s="1607"/>
      <c r="I39" s="1607"/>
      <c r="J39" s="1607"/>
      <c r="K39" s="1607"/>
    </row>
    <row r="40" spans="1:11" x14ac:dyDescent="0.2">
      <c r="A40" s="1608" t="s">
        <v>1818</v>
      </c>
      <c r="B40" s="1608"/>
      <c r="C40" s="1608"/>
      <c r="D40" s="1608"/>
      <c r="E40" s="1608"/>
      <c r="F40" s="1608"/>
      <c r="G40" s="1608"/>
      <c r="H40" s="1608"/>
      <c r="I40" s="1608"/>
      <c r="J40" s="1608"/>
      <c r="K40" s="1608"/>
    </row>
    <row r="41" spans="1:11" x14ac:dyDescent="0.2">
      <c r="A41" s="1613" t="s">
        <v>1645</v>
      </c>
      <c r="B41" s="1536"/>
      <c r="C41" s="1536"/>
      <c r="D41" s="1536"/>
      <c r="E41" s="1536"/>
      <c r="F41" s="1536"/>
      <c r="G41" s="1536"/>
      <c r="H41" s="1536"/>
      <c r="I41" s="1536"/>
      <c r="J41" s="1536"/>
      <c r="K41" s="1536"/>
    </row>
    <row r="43" spans="1:11" x14ac:dyDescent="0.2">
      <c r="A43" s="1536" t="str">
        <f>A1</f>
        <v>LOCAL GOVERNMENT NAME:</v>
      </c>
      <c r="B43" s="1536"/>
      <c r="C43" s="1536"/>
      <c r="D43" s="1536"/>
      <c r="E43" s="1536"/>
      <c r="F43" s="1536"/>
      <c r="G43" s="1536"/>
      <c r="H43" s="1536"/>
      <c r="I43" s="1536"/>
      <c r="J43" s="1536"/>
      <c r="K43" s="1536"/>
    </row>
    <row r="44" spans="1:11" x14ac:dyDescent="0.2">
      <c r="A44" s="1536" t="s">
        <v>1793</v>
      </c>
      <c r="B44" s="1536"/>
      <c r="C44" s="1536"/>
      <c r="D44" s="1536"/>
      <c r="E44" s="1536"/>
      <c r="F44" s="1536"/>
      <c r="G44" s="1536"/>
      <c r="H44" s="1536"/>
      <c r="I44" s="1536"/>
      <c r="J44" s="1536"/>
      <c r="K44" s="1536"/>
    </row>
    <row r="45" spans="1:11" x14ac:dyDescent="0.2">
      <c r="A45" s="1536" t="s">
        <v>2574</v>
      </c>
      <c r="B45" s="1536"/>
      <c r="C45" s="1536"/>
      <c r="D45" s="1536"/>
      <c r="E45" s="1536"/>
      <c r="F45" s="1536"/>
      <c r="G45" s="1536"/>
      <c r="H45" s="1536"/>
      <c r="I45" s="1536"/>
      <c r="J45" s="1536"/>
      <c r="K45" s="1536"/>
    </row>
    <row r="46" spans="1:11" x14ac:dyDescent="0.2">
      <c r="A46" s="1536">
        <v>82</v>
      </c>
      <c r="B46" s="1536"/>
      <c r="C46" s="1536"/>
      <c r="D46" s="1536"/>
      <c r="E46" s="1536"/>
      <c r="F46" s="1536"/>
      <c r="G46" s="1536"/>
      <c r="H46" s="1536"/>
      <c r="I46" s="1536"/>
      <c r="J46" s="1536"/>
      <c r="K46" s="1536"/>
    </row>
    <row r="48" spans="1:11" x14ac:dyDescent="0.2">
      <c r="A48" s="540" t="s">
        <v>2037</v>
      </c>
    </row>
    <row r="49" spans="1:11" ht="13.5" customHeight="1" x14ac:dyDescent="0.2">
      <c r="A49" s="565" t="s">
        <v>2050</v>
      </c>
    </row>
    <row r="51" spans="1:11" x14ac:dyDescent="0.2">
      <c r="A51" s="850">
        <v>2017</v>
      </c>
    </row>
    <row r="52" spans="1:11" ht="15" customHeight="1" x14ac:dyDescent="0.2">
      <c r="A52" s="540" t="s">
        <v>2156</v>
      </c>
    </row>
    <row r="53" spans="1:11" ht="24.75" customHeight="1" x14ac:dyDescent="0.2">
      <c r="A53" s="1637" t="s">
        <v>2051</v>
      </c>
      <c r="B53" s="1637"/>
      <c r="C53" s="1637"/>
      <c r="D53" s="1637"/>
      <c r="E53" s="1637"/>
      <c r="F53" s="1637"/>
      <c r="G53" s="1637"/>
      <c r="H53" s="1637"/>
      <c r="I53" s="1637"/>
      <c r="J53" s="1637"/>
      <c r="K53" s="1637"/>
    </row>
    <row r="54" spans="1:11" ht="15" customHeight="1" x14ac:dyDescent="0.25">
      <c r="A54" s="560" t="s">
        <v>2157</v>
      </c>
    </row>
    <row r="55" spans="1:11" x14ac:dyDescent="0.2">
      <c r="A55" s="868" t="s">
        <v>2054</v>
      </c>
    </row>
    <row r="56" spans="1:11" ht="27" customHeight="1" x14ac:dyDescent="0.2">
      <c r="A56" s="1638" t="s">
        <v>2055</v>
      </c>
      <c r="B56" s="1638"/>
      <c r="C56" s="1638"/>
      <c r="D56" s="1638"/>
      <c r="E56" s="1638"/>
      <c r="F56" s="1638"/>
      <c r="G56" s="1638"/>
      <c r="H56" s="1638"/>
      <c r="I56" s="1638"/>
      <c r="J56" s="1638"/>
      <c r="K56" s="1638"/>
    </row>
    <row r="57" spans="1:11" ht="18" x14ac:dyDescent="0.25">
      <c r="A57" s="560" t="s">
        <v>2158</v>
      </c>
    </row>
    <row r="58" spans="1:11" x14ac:dyDescent="0.2">
      <c r="A58" s="869" t="s">
        <v>2056</v>
      </c>
    </row>
    <row r="59" spans="1:11" x14ac:dyDescent="0.2">
      <c r="A59" s="869" t="s">
        <v>2057</v>
      </c>
    </row>
    <row r="60" spans="1:11" ht="26.25" customHeight="1" x14ac:dyDescent="0.2">
      <c r="A60" s="1632" t="s">
        <v>2058</v>
      </c>
      <c r="B60" s="1632"/>
      <c r="C60" s="1632"/>
      <c r="D60" s="1632"/>
      <c r="E60" s="1632"/>
      <c r="F60" s="1632"/>
      <c r="G60" s="1632"/>
      <c r="H60" s="1632"/>
      <c r="I60" s="1632"/>
      <c r="J60" s="1632"/>
      <c r="K60" s="1632"/>
    </row>
    <row r="61" spans="1:11" ht="12.75" customHeight="1" x14ac:dyDescent="0.25">
      <c r="A61" s="560" t="s">
        <v>2159</v>
      </c>
    </row>
    <row r="62" spans="1:11" x14ac:dyDescent="0.2">
      <c r="A62" s="869" t="s">
        <v>2059</v>
      </c>
    </row>
    <row r="63" spans="1:11" ht="27.75" customHeight="1" x14ac:dyDescent="0.2">
      <c r="A63" s="1632" t="s">
        <v>2073</v>
      </c>
      <c r="B63" s="1632"/>
      <c r="C63" s="1632"/>
      <c r="D63" s="1632"/>
      <c r="E63" s="1632"/>
      <c r="F63" s="1632"/>
      <c r="G63" s="1632"/>
      <c r="H63" s="1632"/>
      <c r="I63" s="1632"/>
      <c r="J63" s="1632"/>
      <c r="K63" s="1632"/>
    </row>
    <row r="64" spans="1:11" x14ac:dyDescent="0.2">
      <c r="A64" s="870"/>
    </row>
    <row r="65" spans="1:11" x14ac:dyDescent="0.2">
      <c r="A65" s="540" t="s">
        <v>2160</v>
      </c>
    </row>
    <row r="66" spans="1:11" ht="27" customHeight="1" x14ac:dyDescent="0.2">
      <c r="A66" s="1637" t="s">
        <v>2052</v>
      </c>
      <c r="B66" s="1637"/>
      <c r="C66" s="1637"/>
      <c r="D66" s="1637"/>
      <c r="E66" s="1637"/>
      <c r="F66" s="1637"/>
      <c r="G66" s="1637"/>
      <c r="H66" s="1637"/>
      <c r="I66" s="1637"/>
      <c r="J66" s="1637"/>
      <c r="K66" s="1637"/>
    </row>
    <row r="67" spans="1:11" ht="25.5" customHeight="1" x14ac:dyDescent="0.2">
      <c r="A67" s="1631" t="s">
        <v>2161</v>
      </c>
      <c r="B67" s="1631"/>
      <c r="C67" s="1631"/>
      <c r="D67" s="1631"/>
      <c r="E67" s="1631"/>
      <c r="F67" s="1631"/>
      <c r="G67" s="1631"/>
      <c r="H67" s="1631"/>
      <c r="I67" s="1631"/>
      <c r="J67" s="1631"/>
      <c r="K67" s="1631"/>
    </row>
    <row r="68" spans="1:11" x14ac:dyDescent="0.2">
      <c r="A68" s="871" t="s">
        <v>2060</v>
      </c>
    </row>
    <row r="69" spans="1:11" x14ac:dyDescent="0.2">
      <c r="A69" s="871" t="s">
        <v>2061</v>
      </c>
    </row>
    <row r="70" spans="1:11" ht="24" customHeight="1" x14ac:dyDescent="0.2">
      <c r="A70" s="1630" t="s">
        <v>2062</v>
      </c>
      <c r="B70" s="1630"/>
      <c r="C70" s="1630"/>
      <c r="D70" s="1630"/>
      <c r="E70" s="1630"/>
      <c r="F70" s="1630"/>
      <c r="G70" s="1630"/>
      <c r="H70" s="1630"/>
      <c r="I70" s="1630"/>
      <c r="J70" s="1630"/>
      <c r="K70" s="1630"/>
    </row>
    <row r="71" spans="1:11" ht="24.75" customHeight="1" x14ac:dyDescent="0.2">
      <c r="A71" s="1630" t="s">
        <v>2063</v>
      </c>
      <c r="B71" s="1630"/>
      <c r="C71" s="1630"/>
      <c r="D71" s="1630"/>
      <c r="E71" s="1630"/>
      <c r="F71" s="1630"/>
      <c r="G71" s="1630"/>
      <c r="H71" s="1630"/>
      <c r="I71" s="1630"/>
      <c r="J71" s="1630"/>
      <c r="K71" s="1630"/>
    </row>
    <row r="72" spans="1:11" ht="26.25" customHeight="1" x14ac:dyDescent="0.2">
      <c r="A72" s="1631" t="s">
        <v>2162</v>
      </c>
      <c r="B72" s="1631"/>
      <c r="C72" s="1631"/>
      <c r="D72" s="1631"/>
      <c r="E72" s="1631"/>
      <c r="F72" s="1631"/>
      <c r="G72" s="1631"/>
      <c r="H72" s="1631"/>
      <c r="I72" s="1631"/>
      <c r="J72" s="1631"/>
      <c r="K72" s="1631"/>
    </row>
    <row r="73" spans="1:11" x14ac:dyDescent="0.2">
      <c r="A73" s="871" t="s">
        <v>2064</v>
      </c>
    </row>
    <row r="74" spans="1:11" x14ac:dyDescent="0.2">
      <c r="A74" s="871" t="s">
        <v>2065</v>
      </c>
    </row>
    <row r="75" spans="1:11" x14ac:dyDescent="0.2">
      <c r="A75" s="869" t="s">
        <v>2066</v>
      </c>
    </row>
    <row r="76" spans="1:11" ht="25.5" customHeight="1" x14ac:dyDescent="0.2">
      <c r="A76" s="1632" t="s">
        <v>2067</v>
      </c>
      <c r="B76" s="1632"/>
      <c r="C76" s="1632"/>
      <c r="D76" s="1632"/>
      <c r="E76" s="1632"/>
      <c r="F76" s="1632"/>
      <c r="G76" s="1632"/>
      <c r="H76" s="1632"/>
      <c r="I76" s="1632"/>
      <c r="J76" s="1632"/>
      <c r="K76" s="1632"/>
    </row>
    <row r="77" spans="1:11" x14ac:dyDescent="0.2">
      <c r="A77" s="1630" t="s">
        <v>2068</v>
      </c>
      <c r="B77" s="1630"/>
      <c r="C77" s="1630"/>
      <c r="D77" s="1630"/>
      <c r="E77" s="1630"/>
      <c r="F77" s="1630"/>
      <c r="G77" s="1630"/>
      <c r="H77" s="1630"/>
      <c r="I77" s="1630"/>
      <c r="J77" s="1630"/>
      <c r="K77" s="1630"/>
    </row>
    <row r="78" spans="1:11" x14ac:dyDescent="0.2">
      <c r="A78" s="869" t="s">
        <v>2069</v>
      </c>
    </row>
    <row r="79" spans="1:11" x14ac:dyDescent="0.2">
      <c r="A79" s="1632" t="s">
        <v>2070</v>
      </c>
      <c r="B79" s="1632"/>
      <c r="C79" s="1632"/>
      <c r="D79" s="1632"/>
      <c r="E79" s="1632"/>
      <c r="F79" s="1632"/>
      <c r="G79" s="1632"/>
      <c r="H79" s="1632"/>
      <c r="I79" s="1632"/>
      <c r="J79" s="1632"/>
      <c r="K79" s="1632"/>
    </row>
    <row r="80" spans="1:11" ht="15.75" customHeight="1" x14ac:dyDescent="0.25">
      <c r="A80" s="560" t="s">
        <v>2163</v>
      </c>
    </row>
    <row r="81" spans="1:21" ht="12.75" customHeight="1" x14ac:dyDescent="0.2">
      <c r="A81" s="565"/>
    </row>
    <row r="82" spans="1:21" x14ac:dyDescent="0.2">
      <c r="A82" s="540" t="s">
        <v>2040</v>
      </c>
    </row>
    <row r="83" spans="1:21" ht="25.5" customHeight="1" x14ac:dyDescent="0.2">
      <c r="A83" s="1631" t="s">
        <v>2164</v>
      </c>
      <c r="B83" s="1631"/>
      <c r="C83" s="1631"/>
      <c r="D83" s="1631"/>
      <c r="E83" s="1631"/>
      <c r="F83" s="1631"/>
      <c r="G83" s="1631"/>
      <c r="H83" s="1631"/>
      <c r="I83" s="1631"/>
      <c r="J83" s="1631"/>
      <c r="K83" s="1631"/>
    </row>
    <row r="84" spans="1:21" ht="27" customHeight="1" x14ac:dyDescent="0.2">
      <c r="A84" s="1631" t="s">
        <v>2165</v>
      </c>
      <c r="B84" s="1631"/>
      <c r="C84" s="1631"/>
      <c r="D84" s="1631"/>
      <c r="E84" s="1631"/>
      <c r="F84" s="1631"/>
      <c r="G84" s="1631"/>
      <c r="H84" s="1631"/>
      <c r="I84" s="1631"/>
      <c r="J84" s="1631"/>
      <c r="K84" s="1631"/>
    </row>
    <row r="85" spans="1:21" x14ac:dyDescent="0.2">
      <c r="A85" s="1631" t="s">
        <v>2166</v>
      </c>
      <c r="B85" s="1631"/>
      <c r="C85" s="1631"/>
      <c r="D85" s="1631"/>
      <c r="E85" s="1631"/>
      <c r="F85" s="1631"/>
      <c r="G85" s="1631"/>
      <c r="H85" s="1631"/>
      <c r="I85" s="1631"/>
      <c r="J85" s="1631"/>
      <c r="K85" s="1631"/>
    </row>
    <row r="86" spans="1:21" ht="12.75" customHeight="1" x14ac:dyDescent="0.2">
      <c r="A86" s="870"/>
    </row>
    <row r="87" spans="1:21" x14ac:dyDescent="0.2">
      <c r="A87" s="540" t="s">
        <v>2053</v>
      </c>
    </row>
    <row r="88" spans="1:21" ht="12.75" customHeight="1" x14ac:dyDescent="0.25">
      <c r="A88" s="872" t="s">
        <v>2167</v>
      </c>
    </row>
    <row r="89" spans="1:21" x14ac:dyDescent="0.2">
      <c r="A89" s="565"/>
    </row>
    <row r="90" spans="1:21" x14ac:dyDescent="0.2">
      <c r="A90" s="540" t="s">
        <v>2041</v>
      </c>
    </row>
    <row r="91" spans="1:21" ht="26.25" customHeight="1" x14ac:dyDescent="0.2">
      <c r="A91" s="1217" t="s">
        <v>2168</v>
      </c>
      <c r="B91" s="1217"/>
      <c r="C91" s="1217"/>
      <c r="D91" s="1217"/>
      <c r="E91" s="1217"/>
      <c r="F91" s="1217"/>
      <c r="G91" s="1217"/>
      <c r="H91" s="1217"/>
      <c r="I91" s="1217"/>
      <c r="J91" s="1217"/>
      <c r="K91" s="1217"/>
    </row>
    <row r="92" spans="1:21" ht="12.75" customHeight="1" x14ac:dyDescent="0.2">
      <c r="A92" s="1368"/>
      <c r="B92" s="1368"/>
      <c r="C92" s="1368"/>
      <c r="D92" s="1368"/>
      <c r="E92" s="1368"/>
      <c r="F92" s="1368"/>
      <c r="G92" s="1368"/>
      <c r="H92" s="1368"/>
      <c r="I92" s="1368"/>
      <c r="J92" s="1368"/>
      <c r="K92" s="1368"/>
    </row>
    <row r="93" spans="1:21" ht="43.5" customHeight="1" x14ac:dyDescent="0.2">
      <c r="A93" s="1217" t="s">
        <v>2495</v>
      </c>
      <c r="B93" s="1217"/>
      <c r="C93" s="1217"/>
      <c r="D93" s="1217"/>
      <c r="E93" s="1217"/>
      <c r="F93" s="1217"/>
      <c r="G93" s="1217"/>
      <c r="H93" s="1217"/>
      <c r="I93" s="1217"/>
      <c r="J93" s="1217"/>
      <c r="K93" s="1217"/>
      <c r="L93" s="606"/>
      <c r="M93" s="606"/>
      <c r="N93" s="606"/>
      <c r="O93" s="606"/>
      <c r="P93" s="606"/>
      <c r="Q93" s="606"/>
      <c r="R93" s="606"/>
      <c r="S93" s="606"/>
      <c r="T93" s="606"/>
      <c r="U93" s="606"/>
    </row>
    <row r="94" spans="1:21" ht="15" customHeight="1" x14ac:dyDescent="0.2">
      <c r="A94" s="612"/>
      <c r="B94" s="612"/>
      <c r="C94" s="612"/>
      <c r="D94" s="612"/>
      <c r="E94" s="612"/>
      <c r="F94" s="612"/>
      <c r="G94" s="612"/>
      <c r="H94" s="612"/>
      <c r="I94" s="612"/>
      <c r="J94" s="612"/>
      <c r="K94" s="612"/>
      <c r="L94" s="606"/>
      <c r="M94" s="606"/>
      <c r="N94" s="606"/>
      <c r="O94" s="606"/>
      <c r="P94" s="606"/>
      <c r="Q94" s="606"/>
      <c r="R94" s="606"/>
      <c r="S94" s="606"/>
      <c r="T94" s="606"/>
      <c r="U94" s="606"/>
    </row>
    <row r="95" spans="1:21" ht="14.25" customHeight="1" x14ac:dyDescent="0.2">
      <c r="B95" s="1526" t="s">
        <v>1795</v>
      </c>
      <c r="C95" s="1626"/>
      <c r="D95" s="1412"/>
      <c r="E95" s="1412"/>
      <c r="F95" s="1412"/>
      <c r="G95" s="1527"/>
      <c r="H95" s="1633">
        <v>3.5000000000000003E-2</v>
      </c>
      <c r="I95" s="1412"/>
      <c r="J95" s="1412"/>
      <c r="K95" s="1527"/>
      <c r="L95" s="606"/>
      <c r="M95" s="606"/>
      <c r="N95" s="606"/>
      <c r="O95" s="606"/>
      <c r="P95" s="606"/>
      <c r="Q95" s="606"/>
      <c r="R95" s="606"/>
      <c r="S95" s="606"/>
      <c r="T95" s="606"/>
      <c r="U95" s="606"/>
    </row>
    <row r="96" spans="1:21" ht="12.75" customHeight="1" x14ac:dyDescent="0.2">
      <c r="B96" s="1526" t="s">
        <v>1930</v>
      </c>
      <c r="C96" s="1626"/>
      <c r="D96" s="1412"/>
      <c r="E96" s="1412"/>
      <c r="F96" s="1412"/>
      <c r="G96" s="1527"/>
      <c r="H96" s="1627">
        <v>7.6499999999999999E-2</v>
      </c>
      <c r="I96" s="1628"/>
      <c r="J96" s="1628"/>
      <c r="K96" s="1629"/>
      <c r="L96" s="606"/>
      <c r="M96" s="606"/>
      <c r="N96" s="606"/>
      <c r="O96" s="606"/>
      <c r="P96" s="606"/>
      <c r="Q96" s="606"/>
      <c r="R96" s="606"/>
      <c r="S96" s="606"/>
      <c r="T96" s="606"/>
      <c r="U96" s="606"/>
    </row>
    <row r="97" spans="1:15" ht="15.75" customHeight="1" x14ac:dyDescent="0.2">
      <c r="B97" s="1526" t="s">
        <v>1931</v>
      </c>
      <c r="C97" s="1626"/>
      <c r="D97" s="1412"/>
      <c r="E97" s="1412"/>
      <c r="F97" s="1412"/>
      <c r="G97" s="1527"/>
      <c r="H97" s="1627">
        <v>2.75E-2</v>
      </c>
      <c r="I97" s="1628"/>
      <c r="J97" s="1628"/>
      <c r="K97" s="1629"/>
      <c r="L97" s="873"/>
      <c r="M97" s="873"/>
      <c r="N97" s="873"/>
      <c r="O97" s="873"/>
    </row>
    <row r="98" spans="1:15" ht="12.75" customHeight="1" x14ac:dyDescent="0.2">
      <c r="B98" s="1526" t="s">
        <v>1932</v>
      </c>
      <c r="C98" s="1626"/>
      <c r="D98" s="1412"/>
      <c r="E98" s="1412"/>
      <c r="F98" s="1412"/>
      <c r="G98" s="1527"/>
      <c r="H98" s="1526" t="s">
        <v>1938</v>
      </c>
      <c r="I98" s="1412"/>
      <c r="J98" s="1412"/>
      <c r="K98" s="1527"/>
      <c r="L98" s="873"/>
      <c r="M98" s="873"/>
      <c r="N98" s="873"/>
      <c r="O98" s="873"/>
    </row>
    <row r="99" spans="1:15" ht="12.75" customHeight="1" x14ac:dyDescent="0.2">
      <c r="B99" s="1526" t="s">
        <v>1796</v>
      </c>
      <c r="C99" s="1626"/>
      <c r="D99" s="1412"/>
      <c r="E99" s="1412"/>
      <c r="F99" s="1412"/>
      <c r="G99" s="1527"/>
      <c r="H99" s="1526" t="s">
        <v>1934</v>
      </c>
      <c r="I99" s="1412"/>
      <c r="J99" s="1412"/>
      <c r="K99" s="1527"/>
      <c r="L99" s="873"/>
      <c r="M99" s="873"/>
      <c r="N99" s="873"/>
      <c r="O99" s="873"/>
    </row>
    <row r="100" spans="1:15" ht="15.75" customHeight="1" x14ac:dyDescent="0.2">
      <c r="B100" s="1526" t="s">
        <v>1798</v>
      </c>
      <c r="C100" s="1626"/>
      <c r="D100" s="1412"/>
      <c r="E100" s="1412"/>
      <c r="F100" s="1412"/>
      <c r="G100" s="1527"/>
      <c r="H100" s="1526" t="s">
        <v>1935</v>
      </c>
      <c r="I100" s="1412"/>
      <c r="J100" s="1412"/>
      <c r="K100" s="1527"/>
      <c r="L100" s="874"/>
      <c r="M100" s="874"/>
      <c r="N100" s="874"/>
      <c r="O100" s="874"/>
    </row>
    <row r="101" spans="1:15" ht="15.75" customHeight="1" x14ac:dyDescent="0.2">
      <c r="B101" s="1526" t="s">
        <v>1799</v>
      </c>
      <c r="C101" s="1626"/>
      <c r="D101" s="1412"/>
      <c r="E101" s="1412"/>
      <c r="F101" s="1412"/>
      <c r="G101" s="1527"/>
      <c r="H101" s="1526" t="s">
        <v>1940</v>
      </c>
      <c r="I101" s="1412"/>
      <c r="J101" s="1412"/>
      <c r="K101" s="1527"/>
      <c r="L101" s="874"/>
      <c r="M101" s="874"/>
      <c r="N101" s="874"/>
      <c r="O101" s="874"/>
    </row>
    <row r="102" spans="1:15" ht="43.5" customHeight="1" x14ac:dyDescent="0.2">
      <c r="A102" s="920"/>
      <c r="B102" s="1526" t="s">
        <v>1936</v>
      </c>
      <c r="C102" s="1626"/>
      <c r="D102" s="1412"/>
      <c r="E102" s="1412"/>
      <c r="F102" s="1412"/>
      <c r="G102" s="1527"/>
      <c r="H102" s="1526" t="s">
        <v>2169</v>
      </c>
      <c r="I102" s="1412"/>
      <c r="J102" s="1412"/>
      <c r="K102" s="1527"/>
      <c r="L102" s="874"/>
      <c r="M102" s="874"/>
      <c r="N102" s="874"/>
      <c r="O102" s="874"/>
    </row>
    <row r="103" spans="1:15" ht="26.25" customHeight="1" x14ac:dyDescent="0.2">
      <c r="B103" s="1526" t="s">
        <v>1937</v>
      </c>
      <c r="C103" s="1626"/>
      <c r="D103" s="1412"/>
      <c r="E103" s="1412"/>
      <c r="F103" s="1412"/>
      <c r="G103" s="1527"/>
      <c r="H103" s="1526" t="s">
        <v>2170</v>
      </c>
      <c r="I103" s="1412"/>
      <c r="J103" s="1412"/>
      <c r="K103" s="1527"/>
      <c r="L103" s="874"/>
      <c r="M103" s="874"/>
      <c r="N103" s="874"/>
      <c r="O103" s="874"/>
    </row>
    <row r="104" spans="1:15" ht="12.75" customHeight="1" x14ac:dyDescent="0.2">
      <c r="A104" s="920"/>
      <c r="B104" s="1526" t="s">
        <v>1794</v>
      </c>
      <c r="C104" s="1626"/>
      <c r="D104" s="1412"/>
      <c r="E104" s="1412"/>
      <c r="F104" s="1412"/>
      <c r="G104" s="1527"/>
      <c r="H104" s="1627">
        <v>1.2999999999999999E-3</v>
      </c>
      <c r="I104" s="1628"/>
      <c r="J104" s="1628"/>
      <c r="K104" s="1629"/>
      <c r="L104" s="874"/>
      <c r="M104" s="874"/>
      <c r="N104" s="874"/>
      <c r="O104" s="874"/>
    </row>
    <row r="105" spans="1:15" ht="12.75" customHeight="1" x14ac:dyDescent="0.2">
      <c r="A105" s="612"/>
      <c r="B105" s="824"/>
      <c r="C105" s="1122"/>
      <c r="D105" s="824"/>
      <c r="E105" s="824"/>
      <c r="F105" s="824"/>
      <c r="G105" s="824"/>
      <c r="H105" s="824"/>
      <c r="I105" s="875"/>
      <c r="J105" s="875"/>
      <c r="K105" s="875"/>
      <c r="L105" s="874"/>
      <c r="M105" s="874"/>
      <c r="N105" s="874"/>
      <c r="O105" s="874"/>
    </row>
    <row r="106" spans="1:15" ht="27" customHeight="1" x14ac:dyDescent="0.2">
      <c r="B106" s="1636" t="s">
        <v>1929</v>
      </c>
      <c r="C106" s="1636"/>
      <c r="D106" s="1636"/>
      <c r="E106" s="1636"/>
      <c r="F106" s="1636"/>
      <c r="G106" s="1636"/>
      <c r="H106" s="1636"/>
      <c r="I106" s="1636"/>
      <c r="J106" s="1636"/>
      <c r="K106" s="1636"/>
      <c r="L106" s="874"/>
      <c r="M106" s="874"/>
      <c r="N106" s="874"/>
      <c r="O106" s="874"/>
    </row>
    <row r="107" spans="1:15" x14ac:dyDescent="0.2">
      <c r="A107" s="877"/>
    </row>
    <row r="109" spans="1:15" x14ac:dyDescent="0.2">
      <c r="A109" s="878"/>
    </row>
    <row r="110" spans="1:15" x14ac:dyDescent="0.2">
      <c r="A110" s="877"/>
    </row>
    <row r="111" spans="1:15" x14ac:dyDescent="0.2">
      <c r="A111" s="565"/>
    </row>
    <row r="112" spans="1:15" ht="21" customHeight="1" x14ac:dyDescent="0.2">
      <c r="A112" s="879"/>
      <c r="B112" s="1634"/>
      <c r="C112" s="1634"/>
      <c r="D112" s="1634"/>
      <c r="E112" s="1634"/>
      <c r="F112" s="876"/>
      <c r="G112" s="1635"/>
      <c r="H112" s="1226"/>
      <c r="I112" s="1226"/>
    </row>
    <row r="113" spans="1:9" ht="20.85" customHeight="1" x14ac:dyDescent="0.2">
      <c r="A113" s="879"/>
      <c r="B113" s="1405"/>
      <c r="C113" s="1405"/>
      <c r="D113" s="1405"/>
      <c r="E113" s="1405"/>
      <c r="F113" s="814"/>
      <c r="G113" s="1635"/>
      <c r="H113" s="1226"/>
      <c r="I113" s="1226"/>
    </row>
    <row r="114" spans="1:9" ht="20.85" customHeight="1" x14ac:dyDescent="0.2">
      <c r="A114" s="879"/>
      <c r="B114" s="1405"/>
      <c r="C114" s="1405"/>
      <c r="D114" s="1405"/>
      <c r="E114" s="1405"/>
      <c r="F114" s="814"/>
      <c r="G114" s="1405"/>
      <c r="H114" s="1405"/>
      <c r="I114" s="1405"/>
    </row>
    <row r="115" spans="1:9" ht="39.75" customHeight="1" x14ac:dyDescent="0.2">
      <c r="A115" s="879"/>
      <c r="B115" s="1405"/>
      <c r="C115" s="1405"/>
      <c r="D115" s="1405"/>
      <c r="E115" s="1405"/>
      <c r="F115" s="814"/>
      <c r="G115" s="1405"/>
      <c r="H115" s="1405"/>
      <c r="I115" s="1405"/>
    </row>
    <row r="116" spans="1:9" ht="20.85" customHeight="1" x14ac:dyDescent="0.2">
      <c r="A116" s="879"/>
      <c r="B116" s="1405"/>
      <c r="C116" s="1405"/>
      <c r="D116" s="1405"/>
      <c r="E116" s="1405"/>
      <c r="F116" s="814"/>
      <c r="G116" s="1405"/>
      <c r="H116" s="1405"/>
      <c r="I116" s="1405"/>
    </row>
    <row r="117" spans="1:9" ht="20.85" customHeight="1" x14ac:dyDescent="0.2">
      <c r="A117" s="879"/>
      <c r="B117" s="1405"/>
      <c r="C117" s="1405"/>
      <c r="D117" s="1405"/>
      <c r="E117" s="1405"/>
      <c r="F117" s="814"/>
      <c r="G117" s="1405"/>
      <c r="H117" s="1405"/>
      <c r="I117" s="1405"/>
    </row>
    <row r="118" spans="1:9" ht="20.85" customHeight="1" x14ac:dyDescent="0.2">
      <c r="A118" s="879"/>
      <c r="B118" s="1405"/>
      <c r="C118" s="1405"/>
      <c r="D118" s="1405"/>
      <c r="E118" s="1405"/>
      <c r="F118" s="814"/>
      <c r="G118" s="1405"/>
      <c r="H118" s="1405"/>
      <c r="I118" s="1405"/>
    </row>
    <row r="119" spans="1:9" x14ac:dyDescent="0.2">
      <c r="A119" s="565"/>
    </row>
  </sheetData>
  <mergeCells count="91">
    <mergeCell ref="A67:K67"/>
    <mergeCell ref="A41:K41"/>
    <mergeCell ref="A43:K43"/>
    <mergeCell ref="A44:K44"/>
    <mergeCell ref="A45:K45"/>
    <mergeCell ref="A46:K46"/>
    <mergeCell ref="A53:K53"/>
    <mergeCell ref="A56:K56"/>
    <mergeCell ref="A60:K60"/>
    <mergeCell ref="A63:K63"/>
    <mergeCell ref="A66:K66"/>
    <mergeCell ref="B117:E117"/>
    <mergeCell ref="G117:I117"/>
    <mergeCell ref="B118:E118"/>
    <mergeCell ref="G118:I118"/>
    <mergeCell ref="B114:E114"/>
    <mergeCell ref="G114:I114"/>
    <mergeCell ref="B115:E115"/>
    <mergeCell ref="G115:I115"/>
    <mergeCell ref="B116:E116"/>
    <mergeCell ref="G116:I116"/>
    <mergeCell ref="B100:G100"/>
    <mergeCell ref="H100:K100"/>
    <mergeCell ref="B112:E112"/>
    <mergeCell ref="G112:I112"/>
    <mergeCell ref="B113:E113"/>
    <mergeCell ref="G113:I113"/>
    <mergeCell ref="B101:G101"/>
    <mergeCell ref="H101:K101"/>
    <mergeCell ref="B102:G102"/>
    <mergeCell ref="H102:K102"/>
    <mergeCell ref="B103:G103"/>
    <mergeCell ref="H103:K103"/>
    <mergeCell ref="B104:G104"/>
    <mergeCell ref="H104:K104"/>
    <mergeCell ref="B106:K106"/>
    <mergeCell ref="H95:K95"/>
    <mergeCell ref="B98:G98"/>
    <mergeCell ref="H98:K98"/>
    <mergeCell ref="B99:G99"/>
    <mergeCell ref="H99:K99"/>
    <mergeCell ref="B96:G96"/>
    <mergeCell ref="H96:K96"/>
    <mergeCell ref="A36:B36"/>
    <mergeCell ref="B97:G97"/>
    <mergeCell ref="H97:K97"/>
    <mergeCell ref="A93:K93"/>
    <mergeCell ref="A70:K70"/>
    <mergeCell ref="A71:K71"/>
    <mergeCell ref="A72:K72"/>
    <mergeCell ref="A76:K76"/>
    <mergeCell ref="A77:K77"/>
    <mergeCell ref="A79:K79"/>
    <mergeCell ref="A83:K83"/>
    <mergeCell ref="A84:K84"/>
    <mergeCell ref="A85:K85"/>
    <mergeCell ref="A91:K91"/>
    <mergeCell ref="A92:K92"/>
    <mergeCell ref="B95:G95"/>
    <mergeCell ref="A8:K8"/>
    <mergeCell ref="A25:K25"/>
    <mergeCell ref="A26:K26"/>
    <mergeCell ref="A27:K27"/>
    <mergeCell ref="A28:K28"/>
    <mergeCell ref="A10:B10"/>
    <mergeCell ref="A11:B11"/>
    <mergeCell ref="A12:B12"/>
    <mergeCell ref="A13:B13"/>
    <mergeCell ref="A14:B14"/>
    <mergeCell ref="A7:K7"/>
    <mergeCell ref="A1:K1"/>
    <mergeCell ref="A2:K2"/>
    <mergeCell ref="A4:K4"/>
    <mergeCell ref="A5:K5"/>
    <mergeCell ref="A6:K6"/>
    <mergeCell ref="A38:K38"/>
    <mergeCell ref="A39:K39"/>
    <mergeCell ref="A40:K40"/>
    <mergeCell ref="A15:B15"/>
    <mergeCell ref="A17:B17"/>
    <mergeCell ref="A18:B18"/>
    <mergeCell ref="A19:B19"/>
    <mergeCell ref="A31:B31"/>
    <mergeCell ref="A21:K21"/>
    <mergeCell ref="A22:K22"/>
    <mergeCell ref="A23:K23"/>
    <mergeCell ref="A29:K29"/>
    <mergeCell ref="A32:B32"/>
    <mergeCell ref="A33:B33"/>
    <mergeCell ref="A34:B34"/>
    <mergeCell ref="A35:B35"/>
  </mergeCells>
  <pageMargins left="0.25" right="0.25" top="0.25" bottom="0" header="0" footer="0"/>
  <pageSetup scale="83" fitToHeight="0" orientation="portrait" r:id="rId1"/>
  <rowBreaks count="2" manualBreakCount="2">
    <brk id="41" max="9" man="1"/>
    <brk id="92" max="9" man="1"/>
  </rowBreak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01BBB-FF3B-4ECC-8259-16969B3A02BA}">
  <sheetPr codeName="Sheet90">
    <pageSetUpPr fitToPage="1"/>
  </sheetPr>
  <dimension ref="A1:AE120"/>
  <sheetViews>
    <sheetView zoomScaleNormal="100" workbookViewId="0">
      <selection activeCell="A3" sqref="A3"/>
    </sheetView>
  </sheetViews>
  <sheetFormatPr defaultColWidth="9.140625" defaultRowHeight="12.75" x14ac:dyDescent="0.2"/>
  <cols>
    <col min="1" max="1" width="7.7109375" style="538" customWidth="1"/>
    <col min="2" max="5" width="11.28515625" style="538" customWidth="1"/>
    <col min="6" max="11" width="11.7109375" style="538" customWidth="1"/>
    <col min="12" max="16384" width="9.140625" style="538"/>
  </cols>
  <sheetData>
    <row r="1" spans="1:11" ht="18" x14ac:dyDescent="0.25">
      <c r="A1" s="1365" t="str">
        <f>'COVER PAGE'!A9</f>
        <v>LOCAL GOVERNMENT NAME:</v>
      </c>
      <c r="B1" s="1365"/>
      <c r="C1" s="1365"/>
      <c r="D1" s="1365"/>
      <c r="E1" s="1365"/>
      <c r="F1" s="1365"/>
      <c r="G1" s="1365"/>
      <c r="H1" s="1365"/>
      <c r="I1" s="1365"/>
      <c r="J1" s="1365"/>
      <c r="K1" s="1365"/>
    </row>
    <row r="2" spans="1:11" ht="18" x14ac:dyDescent="0.25">
      <c r="A2" s="1365" t="str">
        <f>'COVER PAGE'!A30</f>
        <v>FISCAL YEAR ENDING JUNE 30, 2025</v>
      </c>
      <c r="B2" s="1365"/>
      <c r="C2" s="1365"/>
      <c r="D2" s="1365"/>
      <c r="E2" s="1365"/>
      <c r="F2" s="1365"/>
      <c r="G2" s="1365"/>
      <c r="H2" s="1365"/>
      <c r="I2" s="1365"/>
      <c r="J2" s="1365"/>
      <c r="K2" s="1365"/>
    </row>
    <row r="3" spans="1:11" ht="9" customHeight="1" x14ac:dyDescent="0.2">
      <c r="A3" s="707"/>
      <c r="B3" s="707"/>
      <c r="C3" s="707"/>
      <c r="D3" s="707"/>
      <c r="E3" s="707"/>
      <c r="F3" s="707"/>
      <c r="G3" s="707"/>
      <c r="H3" s="707"/>
      <c r="I3" s="707"/>
      <c r="J3" s="707"/>
    </row>
    <row r="4" spans="1:11" ht="15.75" x14ac:dyDescent="0.25">
      <c r="A4" s="1520" t="s">
        <v>1820</v>
      </c>
      <c r="B4" s="1520"/>
      <c r="C4" s="1520"/>
      <c r="D4" s="1520"/>
      <c r="E4" s="1520"/>
      <c r="F4" s="1520"/>
      <c r="G4" s="1520"/>
      <c r="H4" s="1520"/>
      <c r="I4" s="1520"/>
      <c r="J4" s="1520"/>
      <c r="K4" s="1520"/>
    </row>
    <row r="5" spans="1:11" ht="15.75" x14ac:dyDescent="0.25">
      <c r="A5" s="1520" t="s">
        <v>2126</v>
      </c>
      <c r="B5" s="1520"/>
      <c r="C5" s="1520"/>
      <c r="D5" s="1520"/>
      <c r="E5" s="1520"/>
      <c r="F5" s="1520"/>
      <c r="G5" s="1520"/>
      <c r="H5" s="1520"/>
      <c r="I5" s="1520"/>
      <c r="J5" s="1520"/>
      <c r="K5" s="1520"/>
    </row>
    <row r="6" spans="1:11" ht="15.75" x14ac:dyDescent="0.25">
      <c r="A6" s="1520" t="s">
        <v>1802</v>
      </c>
      <c r="B6" s="1520"/>
      <c r="C6" s="1520"/>
      <c r="D6" s="1520"/>
      <c r="E6" s="1520"/>
      <c r="F6" s="1520"/>
      <c r="G6" s="1520"/>
      <c r="H6" s="1520"/>
      <c r="I6" s="1520"/>
      <c r="J6" s="1520"/>
      <c r="K6" s="1520"/>
    </row>
    <row r="7" spans="1:11" ht="15.75" x14ac:dyDescent="0.25">
      <c r="A7" s="1520" t="s">
        <v>1803</v>
      </c>
      <c r="B7" s="1520"/>
      <c r="C7" s="1520"/>
      <c r="D7" s="1520"/>
      <c r="E7" s="1520"/>
      <c r="F7" s="1520"/>
      <c r="G7" s="1520"/>
      <c r="H7" s="1520"/>
      <c r="I7" s="1520"/>
      <c r="J7" s="1520"/>
      <c r="K7" s="1520"/>
    </row>
    <row r="8" spans="1:11" x14ac:dyDescent="0.2">
      <c r="A8" s="1536" t="s">
        <v>1804</v>
      </c>
      <c r="B8" s="1536"/>
      <c r="C8" s="1536"/>
      <c r="D8" s="1536"/>
      <c r="E8" s="1536"/>
      <c r="F8" s="1536"/>
      <c r="G8" s="1536"/>
      <c r="H8" s="1536"/>
      <c r="I8" s="1536"/>
      <c r="J8" s="1536"/>
      <c r="K8" s="1536"/>
    </row>
    <row r="9" spans="1:11" ht="6.75" customHeight="1" x14ac:dyDescent="0.2">
      <c r="A9" s="704"/>
      <c r="B9" s="704"/>
      <c r="C9" s="704"/>
      <c r="D9" s="704"/>
      <c r="E9" s="704"/>
      <c r="F9" s="704"/>
      <c r="G9" s="704"/>
      <c r="H9" s="704"/>
      <c r="I9" s="704"/>
      <c r="J9" s="704"/>
      <c r="K9" s="704"/>
    </row>
    <row r="10" spans="1:11" ht="14.25" customHeight="1" x14ac:dyDescent="0.2">
      <c r="A10" s="1609" t="s">
        <v>1805</v>
      </c>
      <c r="B10" s="1610"/>
      <c r="C10" s="1117">
        <v>2023</v>
      </c>
      <c r="D10" s="847">
        <v>2022</v>
      </c>
      <c r="E10" s="847">
        <v>2021</v>
      </c>
      <c r="F10" s="847">
        <v>2020</v>
      </c>
      <c r="G10" s="834">
        <v>2019</v>
      </c>
      <c r="H10" s="834">
        <v>2018</v>
      </c>
      <c r="I10" s="847">
        <v>2017</v>
      </c>
      <c r="J10" s="847">
        <v>2016</v>
      </c>
      <c r="K10" s="847">
        <v>2015</v>
      </c>
    </row>
    <row r="11" spans="1:11" ht="24.75" customHeight="1" x14ac:dyDescent="0.2">
      <c r="A11" s="1611" t="s">
        <v>1806</v>
      </c>
      <c r="B11" s="1612"/>
      <c r="C11" s="1118">
        <v>2022</v>
      </c>
      <c r="D11" s="854">
        <v>2021</v>
      </c>
      <c r="E11" s="854">
        <v>2020</v>
      </c>
      <c r="F11" s="854">
        <v>2019</v>
      </c>
      <c r="G11" s="836">
        <v>2018</v>
      </c>
      <c r="H11" s="836">
        <v>2017</v>
      </c>
      <c r="I11" s="854">
        <v>2016</v>
      </c>
      <c r="J11" s="854">
        <v>2015</v>
      </c>
      <c r="K11" s="854">
        <v>2014</v>
      </c>
    </row>
    <row r="12" spans="1:11" ht="38.25" customHeight="1" x14ac:dyDescent="0.2">
      <c r="A12" s="1526" t="s">
        <v>2086</v>
      </c>
      <c r="B12" s="1412"/>
      <c r="C12" s="1119"/>
      <c r="D12" s="613"/>
      <c r="E12" s="855"/>
      <c r="F12" s="613"/>
      <c r="G12" s="880"/>
      <c r="H12" s="837"/>
      <c r="I12" s="838"/>
      <c r="J12" s="838"/>
      <c r="K12" s="838"/>
    </row>
    <row r="13" spans="1:11" ht="39" customHeight="1" x14ac:dyDescent="0.2">
      <c r="A13" s="1526" t="s">
        <v>2085</v>
      </c>
      <c r="B13" s="1412"/>
      <c r="C13" s="1119"/>
      <c r="D13" s="613"/>
      <c r="E13" s="855"/>
      <c r="F13" s="613"/>
      <c r="G13" s="881"/>
      <c r="H13" s="839"/>
      <c r="I13" s="840"/>
      <c r="J13" s="840"/>
      <c r="K13" s="840"/>
    </row>
    <row r="14" spans="1:11" ht="50.25" customHeight="1" x14ac:dyDescent="0.2">
      <c r="A14" s="1526" t="s">
        <v>2091</v>
      </c>
      <c r="B14" s="1412"/>
      <c r="C14" s="1119"/>
      <c r="D14" s="613"/>
      <c r="E14" s="855"/>
      <c r="F14" s="613"/>
      <c r="G14" s="881"/>
      <c r="H14" s="839"/>
      <c r="I14" s="840"/>
      <c r="J14" s="840"/>
      <c r="K14" s="840"/>
    </row>
    <row r="15" spans="1:11" ht="18" customHeight="1" x14ac:dyDescent="0.2">
      <c r="A15" s="1603" t="s">
        <v>785</v>
      </c>
      <c r="B15" s="1604"/>
      <c r="C15" s="841">
        <f t="shared" ref="C15:J15" si="0">C14+C13</f>
        <v>0</v>
      </c>
      <c r="D15" s="841">
        <f t="shared" si="0"/>
        <v>0</v>
      </c>
      <c r="E15" s="841">
        <f t="shared" si="0"/>
        <v>0</v>
      </c>
      <c r="F15" s="841">
        <f t="shared" si="0"/>
        <v>0</v>
      </c>
      <c r="G15" s="841">
        <f t="shared" si="0"/>
        <v>0</v>
      </c>
      <c r="H15" s="841">
        <f t="shared" si="0"/>
        <v>0</v>
      </c>
      <c r="I15" s="841">
        <f t="shared" si="0"/>
        <v>0</v>
      </c>
      <c r="J15" s="841">
        <f t="shared" si="0"/>
        <v>0</v>
      </c>
      <c r="K15" s="841">
        <f>K14+K13</f>
        <v>0</v>
      </c>
    </row>
    <row r="16" spans="1:11" ht="7.5" customHeight="1" x14ac:dyDescent="0.2">
      <c r="I16" s="554"/>
      <c r="J16" s="554"/>
      <c r="K16" s="554"/>
    </row>
    <row r="17" spans="1:11" ht="27.75" customHeight="1" x14ac:dyDescent="0.2">
      <c r="A17" s="1526" t="s">
        <v>2486</v>
      </c>
      <c r="B17" s="1412"/>
      <c r="C17" s="1119"/>
      <c r="D17" s="598"/>
      <c r="E17" s="860"/>
      <c r="F17" s="598"/>
      <c r="G17" s="882"/>
      <c r="H17" s="843"/>
      <c r="I17" s="840"/>
      <c r="J17" s="840"/>
      <c r="K17" s="840"/>
    </row>
    <row r="18" spans="1:11" ht="53.25" customHeight="1" x14ac:dyDescent="0.2">
      <c r="A18" s="1526" t="s">
        <v>1807</v>
      </c>
      <c r="B18" s="1412"/>
      <c r="C18" s="1119"/>
      <c r="D18" s="613"/>
      <c r="E18" s="855"/>
      <c r="F18" s="613"/>
      <c r="G18" s="883"/>
      <c r="H18" s="844"/>
      <c r="I18" s="845"/>
      <c r="J18" s="845"/>
      <c r="K18" s="845"/>
    </row>
    <row r="19" spans="1:11" ht="40.5" customHeight="1" x14ac:dyDescent="0.2">
      <c r="A19" s="1526" t="s">
        <v>1808</v>
      </c>
      <c r="B19" s="1412"/>
      <c r="C19" s="1119"/>
      <c r="D19" s="613"/>
      <c r="E19" s="855"/>
      <c r="F19" s="613"/>
      <c r="G19" s="883"/>
      <c r="H19" s="844"/>
      <c r="I19" s="845"/>
      <c r="J19" s="845"/>
      <c r="K19" s="845"/>
    </row>
    <row r="21" spans="1:11" x14ac:dyDescent="0.2">
      <c r="A21" s="1608" t="s">
        <v>2089</v>
      </c>
      <c r="B21" s="1608"/>
      <c r="C21" s="1608"/>
      <c r="D21" s="1608"/>
      <c r="E21" s="1608"/>
      <c r="F21" s="1608"/>
      <c r="G21" s="1608"/>
      <c r="H21" s="1608"/>
      <c r="I21" s="1608"/>
      <c r="J21" s="1608"/>
      <c r="K21" s="1608"/>
    </row>
    <row r="22" spans="1:11" ht="29.25" customHeight="1" x14ac:dyDescent="0.2">
      <c r="A22" s="1607" t="s">
        <v>2573</v>
      </c>
      <c r="B22" s="1607"/>
      <c r="C22" s="1607"/>
      <c r="D22" s="1607"/>
      <c r="E22" s="1607"/>
      <c r="F22" s="1607"/>
      <c r="G22" s="1607"/>
      <c r="H22" s="1607"/>
      <c r="I22" s="1607"/>
      <c r="J22" s="1607"/>
      <c r="K22" s="1607"/>
    </row>
    <row r="23" spans="1:11" x14ac:dyDescent="0.2">
      <c r="A23" s="1608" t="s">
        <v>1818</v>
      </c>
      <c r="B23" s="1608"/>
      <c r="C23" s="1608"/>
      <c r="D23" s="1608"/>
      <c r="E23" s="1608"/>
      <c r="F23" s="1608"/>
      <c r="G23" s="1608"/>
      <c r="H23" s="1608"/>
      <c r="I23" s="1608"/>
      <c r="J23" s="1608"/>
      <c r="K23" s="1608"/>
    </row>
    <row r="24" spans="1:11" ht="9" customHeight="1" x14ac:dyDescent="0.2">
      <c r="B24" s="846"/>
      <c r="C24" s="846"/>
    </row>
    <row r="25" spans="1:11" ht="15.75" x14ac:dyDescent="0.25">
      <c r="A25" s="1520" t="str">
        <f>A1</f>
        <v>LOCAL GOVERNMENT NAME:</v>
      </c>
      <c r="B25" s="1520"/>
      <c r="C25" s="1520"/>
      <c r="D25" s="1520"/>
      <c r="E25" s="1520"/>
      <c r="F25" s="1520"/>
      <c r="G25" s="1520"/>
      <c r="H25" s="1520"/>
      <c r="I25" s="1520"/>
      <c r="J25" s="1520"/>
      <c r="K25" s="1520"/>
    </row>
    <row r="26" spans="1:11" ht="15.75" x14ac:dyDescent="0.25">
      <c r="A26" s="1520" t="s">
        <v>1801</v>
      </c>
      <c r="B26" s="1520"/>
      <c r="C26" s="1520"/>
      <c r="D26" s="1520"/>
      <c r="E26" s="1520"/>
      <c r="F26" s="1520"/>
      <c r="G26" s="1520"/>
      <c r="H26" s="1520"/>
      <c r="I26" s="1520"/>
      <c r="J26" s="1520"/>
      <c r="K26" s="1520"/>
    </row>
    <row r="27" spans="1:11" ht="15.75" x14ac:dyDescent="0.25">
      <c r="A27" s="1520" t="s">
        <v>1810</v>
      </c>
      <c r="B27" s="1520"/>
      <c r="C27" s="1520"/>
      <c r="D27" s="1520"/>
      <c r="E27" s="1520"/>
      <c r="F27" s="1520"/>
      <c r="G27" s="1520"/>
      <c r="H27" s="1520"/>
      <c r="I27" s="1520"/>
      <c r="J27" s="1520"/>
      <c r="K27" s="1520"/>
    </row>
    <row r="28" spans="1:11" ht="15.75" x14ac:dyDescent="0.25">
      <c r="A28" s="1520" t="s">
        <v>1803</v>
      </c>
      <c r="B28" s="1520"/>
      <c r="C28" s="1520"/>
      <c r="D28" s="1520"/>
      <c r="E28" s="1520"/>
      <c r="F28" s="1520"/>
      <c r="G28" s="1520"/>
      <c r="H28" s="1520"/>
      <c r="I28" s="1520"/>
      <c r="J28" s="1520"/>
      <c r="K28" s="1520"/>
    </row>
    <row r="29" spans="1:11" x14ac:dyDescent="0.2">
      <c r="A29" s="1536" t="s">
        <v>1811</v>
      </c>
      <c r="B29" s="1536"/>
      <c r="C29" s="1536"/>
      <c r="D29" s="1536"/>
      <c r="E29" s="1536"/>
      <c r="F29" s="1536"/>
      <c r="G29" s="1536"/>
      <c r="H29" s="1536"/>
      <c r="I29" s="1536"/>
      <c r="J29" s="1536"/>
      <c r="K29" s="1536"/>
    </row>
    <row r="31" spans="1:11" ht="12.75" customHeight="1" x14ac:dyDescent="0.2">
      <c r="A31" s="1524" t="s">
        <v>1812</v>
      </c>
      <c r="B31" s="1528"/>
      <c r="C31" s="1123">
        <v>2023</v>
      </c>
      <c r="D31" s="825">
        <v>2022</v>
      </c>
      <c r="E31" s="825">
        <v>2021</v>
      </c>
      <c r="F31" s="847">
        <v>2020</v>
      </c>
      <c r="G31" s="834">
        <v>2019</v>
      </c>
      <c r="H31" s="834">
        <v>2018</v>
      </c>
      <c r="I31" s="847">
        <v>2017</v>
      </c>
      <c r="J31" s="847">
        <v>2016</v>
      </c>
      <c r="K31" s="847">
        <v>2015</v>
      </c>
    </row>
    <row r="32" spans="1:11" ht="41.25" customHeight="1" x14ac:dyDescent="0.2">
      <c r="A32" s="1526" t="s">
        <v>1819</v>
      </c>
      <c r="B32" s="1412"/>
      <c r="C32" s="1119"/>
      <c r="D32" s="613"/>
      <c r="E32" s="855"/>
      <c r="F32" s="613"/>
      <c r="G32" s="881"/>
      <c r="H32" s="839"/>
      <c r="I32" s="840"/>
      <c r="J32" s="840"/>
      <c r="K32" s="840"/>
    </row>
    <row r="33" spans="1:11" ht="53.25" customHeight="1" x14ac:dyDescent="0.2">
      <c r="A33" s="1526" t="s">
        <v>1815</v>
      </c>
      <c r="B33" s="1412"/>
      <c r="C33" s="1119"/>
      <c r="D33" s="613"/>
      <c r="E33" s="855"/>
      <c r="F33" s="613"/>
      <c r="G33" s="881"/>
      <c r="H33" s="839"/>
      <c r="I33" s="840"/>
      <c r="J33" s="840"/>
      <c r="K33" s="840"/>
    </row>
    <row r="34" spans="1:11" ht="28.5" customHeight="1" x14ac:dyDescent="0.2">
      <c r="A34" s="1526" t="s">
        <v>1816</v>
      </c>
      <c r="B34" s="1412"/>
      <c r="C34" s="1119"/>
      <c r="D34" s="613"/>
      <c r="E34" s="855"/>
      <c r="F34" s="613"/>
      <c r="G34" s="881"/>
      <c r="H34" s="839"/>
      <c r="I34" s="840"/>
      <c r="J34" s="840"/>
      <c r="K34" s="840"/>
    </row>
    <row r="35" spans="1:11" ht="25.5" customHeight="1" x14ac:dyDescent="0.2">
      <c r="A35" s="1526" t="s">
        <v>2486</v>
      </c>
      <c r="B35" s="1412"/>
      <c r="C35" s="1119"/>
      <c r="D35" s="598"/>
      <c r="E35" s="860"/>
      <c r="F35" s="833"/>
      <c r="G35" s="884"/>
      <c r="H35" s="848"/>
      <c r="I35" s="840"/>
      <c r="J35" s="840"/>
      <c r="K35" s="840"/>
    </row>
    <row r="36" spans="1:11" ht="43.5" customHeight="1" x14ac:dyDescent="0.2">
      <c r="A36" s="1526" t="s">
        <v>1817</v>
      </c>
      <c r="B36" s="1412"/>
      <c r="C36" s="1119"/>
      <c r="D36" s="613"/>
      <c r="E36" s="855"/>
      <c r="F36" s="598"/>
      <c r="G36" s="885"/>
      <c r="H36" s="849"/>
      <c r="I36" s="845"/>
      <c r="J36" s="845"/>
      <c r="K36" s="845"/>
    </row>
    <row r="37" spans="1:11" ht="10.5" customHeight="1" x14ac:dyDescent="0.2">
      <c r="A37" s="612"/>
      <c r="B37" s="612"/>
      <c r="C37" s="612"/>
      <c r="D37" s="612"/>
      <c r="E37" s="612"/>
      <c r="G37" s="886"/>
      <c r="H37" s="887"/>
      <c r="I37" s="888"/>
      <c r="J37" s="888"/>
      <c r="K37" s="888"/>
    </row>
    <row r="38" spans="1:11" ht="15" customHeight="1" x14ac:dyDescent="0.2">
      <c r="A38" s="1608" t="s">
        <v>2487</v>
      </c>
      <c r="B38" s="1608"/>
      <c r="C38" s="1608"/>
      <c r="D38" s="1608"/>
      <c r="E38" s="1608"/>
      <c r="F38" s="1608"/>
      <c r="G38" s="1608"/>
      <c r="H38" s="1608"/>
      <c r="I38" s="1608"/>
      <c r="J38" s="1608"/>
      <c r="K38" s="1608"/>
    </row>
    <row r="39" spans="1:11" ht="29.25" customHeight="1" x14ac:dyDescent="0.2">
      <c r="A39" s="1607" t="s">
        <v>2573</v>
      </c>
      <c r="B39" s="1607"/>
      <c r="C39" s="1607"/>
      <c r="D39" s="1607"/>
      <c r="E39" s="1607"/>
      <c r="F39" s="1607"/>
      <c r="G39" s="1607"/>
      <c r="H39" s="1607"/>
      <c r="I39" s="1607"/>
      <c r="J39" s="1607"/>
      <c r="K39" s="1607"/>
    </row>
    <row r="40" spans="1:11" x14ac:dyDescent="0.2">
      <c r="A40" s="1608" t="s">
        <v>1818</v>
      </c>
      <c r="B40" s="1608"/>
      <c r="C40" s="1608"/>
      <c r="D40" s="1608"/>
      <c r="E40" s="1608"/>
      <c r="F40" s="1608"/>
      <c r="G40" s="1608"/>
      <c r="H40" s="1608"/>
      <c r="I40" s="1608"/>
      <c r="J40" s="1608"/>
      <c r="K40" s="1608"/>
    </row>
    <row r="41" spans="1:11" ht="9" customHeight="1" x14ac:dyDescent="0.2">
      <c r="B41" s="846"/>
      <c r="C41" s="846"/>
    </row>
    <row r="42" spans="1:11" x14ac:dyDescent="0.2">
      <c r="A42" s="1613" t="s">
        <v>1827</v>
      </c>
      <c r="B42" s="1536"/>
      <c r="C42" s="1536"/>
      <c r="D42" s="1536"/>
      <c r="E42" s="1536"/>
      <c r="F42" s="1536"/>
      <c r="G42" s="1536"/>
      <c r="H42" s="1536"/>
      <c r="I42" s="1536"/>
      <c r="J42" s="1536"/>
      <c r="K42" s="1536"/>
    </row>
    <row r="43" spans="1:11" x14ac:dyDescent="0.2">
      <c r="A43" s="709"/>
      <c r="B43" s="707"/>
      <c r="C43" s="707"/>
      <c r="D43" s="707"/>
      <c r="E43" s="707"/>
      <c r="F43" s="707"/>
      <c r="G43" s="707"/>
      <c r="H43" s="707"/>
      <c r="I43" s="707"/>
      <c r="J43" s="707"/>
      <c r="K43" s="707"/>
    </row>
    <row r="44" spans="1:11" x14ac:dyDescent="0.2">
      <c r="A44" s="1536" t="str">
        <f>A1</f>
        <v>LOCAL GOVERNMENT NAME:</v>
      </c>
      <c r="B44" s="1536"/>
      <c r="C44" s="1536"/>
      <c r="D44" s="1536"/>
      <c r="E44" s="1536"/>
      <c r="F44" s="1536"/>
      <c r="G44" s="1536"/>
      <c r="H44" s="1536"/>
      <c r="I44" s="1536"/>
      <c r="J44" s="1536"/>
      <c r="K44" s="1536"/>
    </row>
    <row r="45" spans="1:11" x14ac:dyDescent="0.2">
      <c r="A45" s="1536" t="s">
        <v>1793</v>
      </c>
      <c r="B45" s="1536"/>
      <c r="C45" s="1536"/>
      <c r="D45" s="1536"/>
      <c r="E45" s="1536"/>
      <c r="F45" s="1536"/>
      <c r="G45" s="1536"/>
      <c r="H45" s="1536"/>
      <c r="I45" s="1536"/>
      <c r="J45" s="1536"/>
      <c r="K45" s="1536"/>
    </row>
    <row r="46" spans="1:11" x14ac:dyDescent="0.2">
      <c r="A46" s="1536" t="s">
        <v>2574</v>
      </c>
      <c r="B46" s="1536"/>
      <c r="C46" s="1536"/>
      <c r="D46" s="1536"/>
      <c r="E46" s="1536"/>
      <c r="F46" s="1536"/>
      <c r="G46" s="1536"/>
      <c r="H46" s="1536"/>
      <c r="I46" s="1536"/>
      <c r="J46" s="1536"/>
      <c r="K46" s="1536"/>
    </row>
    <row r="47" spans="1:11" x14ac:dyDescent="0.2">
      <c r="A47" s="1536">
        <v>82</v>
      </c>
      <c r="B47" s="1536"/>
      <c r="C47" s="1536"/>
      <c r="D47" s="1536"/>
      <c r="E47" s="1536"/>
      <c r="F47" s="1536"/>
      <c r="G47" s="1536"/>
      <c r="H47" s="1536"/>
      <c r="I47" s="1536"/>
      <c r="J47" s="1536"/>
      <c r="K47" s="1536"/>
    </row>
    <row r="49" spans="1:11" x14ac:dyDescent="0.2">
      <c r="A49" s="889" t="s">
        <v>2037</v>
      </c>
      <c r="B49" s="890"/>
      <c r="C49" s="890"/>
      <c r="D49" s="890"/>
      <c r="E49" s="890"/>
      <c r="F49" s="890"/>
      <c r="G49" s="890"/>
      <c r="H49" s="890"/>
      <c r="I49" s="890"/>
      <c r="J49" s="890"/>
      <c r="K49" s="890"/>
    </row>
    <row r="50" spans="1:11" ht="12.75" customHeight="1" x14ac:dyDescent="0.2">
      <c r="A50" s="891" t="s">
        <v>2050</v>
      </c>
      <c r="B50" s="890"/>
      <c r="C50" s="890"/>
      <c r="D50" s="890"/>
      <c r="E50" s="890"/>
      <c r="F50" s="890"/>
      <c r="G50" s="890"/>
      <c r="H50" s="890"/>
      <c r="I50" s="890"/>
      <c r="J50" s="890"/>
      <c r="K50" s="890"/>
    </row>
    <row r="51" spans="1:11" ht="11.25" customHeight="1" x14ac:dyDescent="0.2">
      <c r="A51" s="891"/>
      <c r="B51" s="890"/>
      <c r="C51" s="890"/>
      <c r="D51" s="890"/>
      <c r="E51" s="890"/>
      <c r="F51" s="890"/>
      <c r="G51" s="890"/>
      <c r="H51" s="890"/>
      <c r="I51" s="890"/>
      <c r="J51" s="890"/>
      <c r="K51" s="890"/>
    </row>
    <row r="52" spans="1:11" x14ac:dyDescent="0.2">
      <c r="A52" s="889">
        <v>2017</v>
      </c>
      <c r="B52" s="890"/>
      <c r="C52" s="890"/>
      <c r="D52" s="890"/>
      <c r="E52" s="890"/>
      <c r="F52" s="890"/>
      <c r="G52" s="890"/>
      <c r="H52" s="890"/>
      <c r="I52" s="890"/>
      <c r="J52" s="890"/>
      <c r="K52" s="890"/>
    </row>
    <row r="53" spans="1:11" x14ac:dyDescent="0.2">
      <c r="A53" s="892" t="s">
        <v>2071</v>
      </c>
      <c r="B53" s="890"/>
      <c r="C53" s="890"/>
      <c r="D53" s="890"/>
      <c r="E53" s="890"/>
      <c r="F53" s="890"/>
      <c r="G53" s="890"/>
      <c r="H53" s="890"/>
      <c r="I53" s="890"/>
      <c r="J53" s="890"/>
      <c r="K53" s="890"/>
    </row>
    <row r="54" spans="1:11" x14ac:dyDescent="0.2">
      <c r="A54" s="1640" t="s">
        <v>2051</v>
      </c>
      <c r="B54" s="1640"/>
      <c r="C54" s="1640"/>
      <c r="D54" s="1640"/>
      <c r="E54" s="1640"/>
      <c r="F54" s="1640"/>
      <c r="G54" s="1640"/>
      <c r="H54" s="1640"/>
      <c r="I54" s="1640"/>
      <c r="J54" s="1640"/>
      <c r="K54" s="1640"/>
    </row>
    <row r="55" spans="1:11" ht="14.25" customHeight="1" x14ac:dyDescent="0.25">
      <c r="A55" s="893" t="s">
        <v>2171</v>
      </c>
      <c r="B55" s="890"/>
      <c r="C55" s="890"/>
      <c r="D55" s="890"/>
      <c r="E55" s="890"/>
      <c r="F55" s="890"/>
      <c r="G55" s="890"/>
      <c r="H55" s="890"/>
      <c r="I55" s="890"/>
      <c r="J55" s="890"/>
      <c r="K55" s="890"/>
    </row>
    <row r="56" spans="1:11" x14ac:dyDescent="0.2">
      <c r="A56" s="894" t="s">
        <v>2054</v>
      </c>
      <c r="B56" s="890"/>
      <c r="C56" s="890"/>
      <c r="D56" s="890"/>
      <c r="E56" s="890"/>
      <c r="F56" s="890"/>
      <c r="G56" s="890"/>
      <c r="H56" s="890"/>
      <c r="I56" s="890"/>
      <c r="J56" s="890"/>
      <c r="K56" s="890"/>
    </row>
    <row r="57" spans="1:11" x14ac:dyDescent="0.2">
      <c r="A57" s="1639" t="s">
        <v>2055</v>
      </c>
      <c r="B57" s="1639"/>
      <c r="C57" s="1639"/>
      <c r="D57" s="1639"/>
      <c r="E57" s="1639"/>
      <c r="F57" s="1639"/>
      <c r="G57" s="1639"/>
      <c r="H57" s="1639"/>
      <c r="I57" s="1639"/>
      <c r="J57" s="1639"/>
      <c r="K57" s="1639"/>
    </row>
    <row r="58" spans="1:11" ht="15" customHeight="1" x14ac:dyDescent="0.25">
      <c r="A58" s="893" t="s">
        <v>2172</v>
      </c>
      <c r="B58" s="890"/>
      <c r="C58" s="890"/>
      <c r="D58" s="890"/>
      <c r="E58" s="890"/>
      <c r="F58" s="890"/>
      <c r="G58" s="890"/>
      <c r="H58" s="890"/>
      <c r="I58" s="890"/>
      <c r="J58" s="890"/>
      <c r="K58" s="890"/>
    </row>
    <row r="59" spans="1:11" x14ac:dyDescent="0.2">
      <c r="A59" s="894" t="s">
        <v>2056</v>
      </c>
      <c r="B59" s="890"/>
      <c r="C59" s="890"/>
      <c r="D59" s="890"/>
      <c r="E59" s="890"/>
      <c r="F59" s="890"/>
      <c r="G59" s="890"/>
      <c r="H59" s="890"/>
      <c r="I59" s="890"/>
      <c r="J59" s="890"/>
      <c r="K59" s="890"/>
    </row>
    <row r="60" spans="1:11" ht="14.25" customHeight="1" x14ac:dyDescent="0.2">
      <c r="A60" s="894" t="s">
        <v>2057</v>
      </c>
      <c r="B60" s="890"/>
      <c r="C60" s="890"/>
      <c r="D60" s="890"/>
      <c r="E60" s="890"/>
      <c r="F60" s="890"/>
      <c r="G60" s="890"/>
      <c r="H60" s="890"/>
      <c r="I60" s="890"/>
      <c r="J60" s="890"/>
      <c r="K60" s="890"/>
    </row>
    <row r="61" spans="1:11" x14ac:dyDescent="0.2">
      <c r="A61" s="1639" t="s">
        <v>2058</v>
      </c>
      <c r="B61" s="1639"/>
      <c r="C61" s="1639"/>
      <c r="D61" s="1639"/>
      <c r="E61" s="1639"/>
      <c r="F61" s="1639"/>
      <c r="G61" s="1639"/>
      <c r="H61" s="1639"/>
      <c r="I61" s="1639"/>
      <c r="J61" s="1639"/>
      <c r="K61" s="1639"/>
    </row>
    <row r="62" spans="1:11" ht="12.75" customHeight="1" x14ac:dyDescent="0.25">
      <c r="A62" s="893" t="s">
        <v>2173</v>
      </c>
      <c r="B62" s="890"/>
      <c r="C62" s="890"/>
      <c r="D62" s="890"/>
      <c r="E62" s="890"/>
      <c r="F62" s="890"/>
      <c r="G62" s="890"/>
      <c r="H62" s="890"/>
      <c r="I62" s="890"/>
      <c r="J62" s="890"/>
      <c r="K62" s="890"/>
    </row>
    <row r="63" spans="1:11" ht="12.75" customHeight="1" x14ac:dyDescent="0.2">
      <c r="A63" s="894" t="s">
        <v>2059</v>
      </c>
      <c r="B63" s="890"/>
      <c r="C63" s="890"/>
      <c r="D63" s="890"/>
      <c r="E63" s="890"/>
      <c r="F63" s="890"/>
      <c r="G63" s="890"/>
      <c r="H63" s="890"/>
      <c r="I63" s="890"/>
      <c r="J63" s="890"/>
      <c r="K63" s="890"/>
    </row>
    <row r="64" spans="1:11" ht="25.5" customHeight="1" x14ac:dyDescent="0.2">
      <c r="A64" s="894"/>
      <c r="B64" s="1642" t="s">
        <v>2496</v>
      </c>
      <c r="C64" s="1642"/>
      <c r="D64" s="1642"/>
      <c r="E64" s="1642"/>
      <c r="F64" s="1642"/>
      <c r="G64" s="1642"/>
      <c r="H64" s="1642"/>
      <c r="I64" s="1642"/>
      <c r="J64" s="1642"/>
      <c r="K64" s="1642"/>
    </row>
    <row r="65" spans="1:11" ht="11.1" customHeight="1" x14ac:dyDescent="0.2">
      <c r="A65" s="891"/>
      <c r="B65" s="890"/>
      <c r="C65" s="890"/>
      <c r="D65" s="890"/>
      <c r="E65" s="890"/>
      <c r="F65" s="890"/>
      <c r="G65" s="890"/>
      <c r="H65" s="890"/>
      <c r="I65" s="890"/>
      <c r="J65" s="890"/>
      <c r="K65" s="890"/>
    </row>
    <row r="66" spans="1:11" x14ac:dyDescent="0.2">
      <c r="A66" s="892" t="s">
        <v>2072</v>
      </c>
      <c r="B66" s="890"/>
      <c r="C66" s="890"/>
      <c r="D66" s="890"/>
      <c r="E66" s="890"/>
      <c r="F66" s="890"/>
      <c r="G66" s="890"/>
      <c r="H66" s="890"/>
      <c r="I66" s="890"/>
      <c r="J66" s="890"/>
      <c r="K66" s="890"/>
    </row>
    <row r="67" spans="1:11" x14ac:dyDescent="0.2">
      <c r="A67" s="1640" t="s">
        <v>2052</v>
      </c>
      <c r="B67" s="1640"/>
      <c r="C67" s="1640"/>
      <c r="D67" s="1640"/>
      <c r="E67" s="1640"/>
      <c r="F67" s="1640"/>
      <c r="G67" s="1640"/>
      <c r="H67" s="1640"/>
      <c r="I67" s="1640"/>
      <c r="J67" s="1640"/>
      <c r="K67" s="1640"/>
    </row>
    <row r="68" spans="1:11" x14ac:dyDescent="0.2">
      <c r="A68" s="1641" t="s">
        <v>2174</v>
      </c>
      <c r="B68" s="1641"/>
      <c r="C68" s="1641"/>
      <c r="D68" s="1641"/>
      <c r="E68" s="1641"/>
      <c r="F68" s="1641"/>
      <c r="G68" s="1641"/>
      <c r="H68" s="1641"/>
      <c r="I68" s="1641"/>
      <c r="J68" s="1641"/>
      <c r="K68" s="1641"/>
    </row>
    <row r="69" spans="1:11" x14ac:dyDescent="0.2">
      <c r="A69" s="894" t="s">
        <v>2060</v>
      </c>
      <c r="B69" s="890"/>
      <c r="C69" s="890"/>
      <c r="D69" s="890"/>
      <c r="E69" s="890"/>
      <c r="F69" s="890"/>
      <c r="G69" s="890"/>
      <c r="H69" s="890"/>
      <c r="I69" s="890"/>
      <c r="J69" s="890"/>
      <c r="K69" s="890"/>
    </row>
    <row r="70" spans="1:11" ht="15" customHeight="1" x14ac:dyDescent="0.2">
      <c r="A70" s="894" t="s">
        <v>2061</v>
      </c>
      <c r="B70" s="890"/>
      <c r="C70" s="890"/>
      <c r="D70" s="890"/>
      <c r="E70" s="890"/>
      <c r="F70" s="890"/>
      <c r="G70" s="890"/>
      <c r="H70" s="890"/>
      <c r="I70" s="890"/>
      <c r="J70" s="890"/>
      <c r="K70" s="890"/>
    </row>
    <row r="71" spans="1:11" ht="24.75" customHeight="1" x14ac:dyDescent="0.2">
      <c r="A71" s="1639" t="s">
        <v>2062</v>
      </c>
      <c r="B71" s="1639"/>
      <c r="C71" s="1639"/>
      <c r="D71" s="1639"/>
      <c r="E71" s="1639"/>
      <c r="F71" s="1639"/>
      <c r="G71" s="1639"/>
      <c r="H71" s="1639"/>
      <c r="I71" s="1639"/>
      <c r="J71" s="1639"/>
      <c r="K71" s="1639"/>
    </row>
    <row r="72" spans="1:11" ht="26.25" customHeight="1" x14ac:dyDescent="0.2">
      <c r="A72" s="1639" t="s">
        <v>2063</v>
      </c>
      <c r="B72" s="1639"/>
      <c r="C72" s="1639"/>
      <c r="D72" s="1639"/>
      <c r="E72" s="1639"/>
      <c r="F72" s="1639"/>
      <c r="G72" s="1639"/>
      <c r="H72" s="1639"/>
      <c r="I72" s="1639"/>
      <c r="J72" s="1639"/>
      <c r="K72" s="1639"/>
    </row>
    <row r="73" spans="1:11" ht="27" customHeight="1" x14ac:dyDescent="0.2">
      <c r="A73" s="1641" t="s">
        <v>2175</v>
      </c>
      <c r="B73" s="1641"/>
      <c r="C73" s="1641"/>
      <c r="D73" s="1641"/>
      <c r="E73" s="1641"/>
      <c r="F73" s="1641"/>
      <c r="G73" s="1641"/>
      <c r="H73" s="1641"/>
      <c r="I73" s="1641"/>
      <c r="J73" s="1641"/>
      <c r="K73" s="1641"/>
    </row>
    <row r="74" spans="1:11" ht="12" customHeight="1" x14ac:dyDescent="0.2">
      <c r="A74" s="894" t="s">
        <v>2064</v>
      </c>
      <c r="B74" s="890"/>
      <c r="C74" s="890"/>
      <c r="D74" s="890"/>
      <c r="E74" s="890"/>
      <c r="F74" s="890"/>
      <c r="G74" s="890"/>
      <c r="H74" s="890"/>
      <c r="I74" s="890"/>
      <c r="J74" s="890"/>
      <c r="K74" s="890"/>
    </row>
    <row r="75" spans="1:11" ht="12" customHeight="1" x14ac:dyDescent="0.2">
      <c r="A75" s="894" t="s">
        <v>2065</v>
      </c>
      <c r="B75" s="890"/>
      <c r="C75" s="890"/>
      <c r="D75" s="890"/>
      <c r="E75" s="890"/>
      <c r="F75" s="890"/>
      <c r="G75" s="890"/>
      <c r="H75" s="890"/>
      <c r="I75" s="890"/>
      <c r="J75" s="890"/>
      <c r="K75" s="890"/>
    </row>
    <row r="76" spans="1:11" ht="13.5" customHeight="1" x14ac:dyDescent="0.2">
      <c r="A76" s="895" t="s">
        <v>2066</v>
      </c>
      <c r="B76" s="890"/>
      <c r="C76" s="890"/>
      <c r="D76" s="890"/>
      <c r="E76" s="890"/>
      <c r="F76" s="890"/>
      <c r="G76" s="890"/>
      <c r="H76" s="890"/>
      <c r="I76" s="890"/>
      <c r="J76" s="890"/>
      <c r="K76" s="890"/>
    </row>
    <row r="77" spans="1:11" ht="25.5" customHeight="1" x14ac:dyDescent="0.2">
      <c r="A77" s="1649" t="s">
        <v>2067</v>
      </c>
      <c r="B77" s="1649"/>
      <c r="C77" s="1649"/>
      <c r="D77" s="1649"/>
      <c r="E77" s="1649"/>
      <c r="F77" s="1649"/>
      <c r="G77" s="1649"/>
      <c r="H77" s="1649"/>
      <c r="I77" s="1649"/>
      <c r="J77" s="1649"/>
      <c r="K77" s="1649"/>
    </row>
    <row r="78" spans="1:11" x14ac:dyDescent="0.2">
      <c r="A78" s="894" t="s">
        <v>2068</v>
      </c>
      <c r="B78" s="890"/>
      <c r="C78" s="890"/>
      <c r="D78" s="890"/>
      <c r="E78" s="890"/>
      <c r="F78" s="890"/>
      <c r="G78" s="890"/>
      <c r="H78" s="890"/>
      <c r="I78" s="890"/>
      <c r="J78" s="890"/>
      <c r="K78" s="890"/>
    </row>
    <row r="79" spans="1:11" x14ac:dyDescent="0.2">
      <c r="A79" s="895" t="s">
        <v>2069</v>
      </c>
      <c r="B79" s="890"/>
      <c r="C79" s="890"/>
      <c r="D79" s="890"/>
      <c r="E79" s="890"/>
      <c r="F79" s="890"/>
      <c r="G79" s="890"/>
      <c r="H79" s="890"/>
      <c r="I79" s="890"/>
      <c r="J79" s="890"/>
      <c r="K79" s="890"/>
    </row>
    <row r="80" spans="1:11" ht="12" customHeight="1" x14ac:dyDescent="0.2">
      <c r="A80" s="895" t="s">
        <v>2070</v>
      </c>
      <c r="B80" s="890"/>
      <c r="C80" s="890"/>
      <c r="D80" s="890"/>
      <c r="E80" s="890"/>
      <c r="F80" s="890"/>
      <c r="G80" s="890"/>
      <c r="H80" s="890"/>
      <c r="I80" s="890"/>
      <c r="J80" s="890"/>
      <c r="K80" s="890"/>
    </row>
    <row r="81" spans="1:31" ht="12" customHeight="1" x14ac:dyDescent="0.25">
      <c r="A81" s="893" t="s">
        <v>2176</v>
      </c>
      <c r="B81" s="890"/>
      <c r="C81" s="890"/>
      <c r="D81" s="890"/>
      <c r="E81" s="890"/>
      <c r="F81" s="890"/>
      <c r="G81" s="890"/>
      <c r="H81" s="890"/>
      <c r="I81" s="890"/>
      <c r="J81" s="890"/>
      <c r="K81" s="890"/>
    </row>
    <row r="82" spans="1:31" x14ac:dyDescent="0.2">
      <c r="A82" s="890"/>
      <c r="B82" s="890"/>
      <c r="C82" s="890"/>
      <c r="D82" s="890"/>
      <c r="E82" s="890"/>
      <c r="F82" s="890"/>
      <c r="G82" s="890"/>
      <c r="H82" s="890"/>
      <c r="I82" s="890"/>
      <c r="J82" s="890"/>
      <c r="K82" s="890"/>
    </row>
    <row r="83" spans="1:31" x14ac:dyDescent="0.2">
      <c r="A83" s="892" t="s">
        <v>2040</v>
      </c>
      <c r="B83" s="890"/>
      <c r="C83" s="890"/>
      <c r="D83" s="890"/>
      <c r="E83" s="890"/>
      <c r="F83" s="890"/>
      <c r="G83" s="890"/>
      <c r="H83" s="890"/>
      <c r="I83" s="890"/>
      <c r="J83" s="890"/>
      <c r="K83" s="890"/>
    </row>
    <row r="84" spans="1:31" ht="24" customHeight="1" x14ac:dyDescent="0.2">
      <c r="A84" s="1641" t="s">
        <v>2177</v>
      </c>
      <c r="B84" s="1641"/>
      <c r="C84" s="1641"/>
      <c r="D84" s="1641"/>
      <c r="E84" s="1641"/>
      <c r="F84" s="1641"/>
      <c r="G84" s="1641"/>
      <c r="H84" s="1641"/>
      <c r="I84" s="1641"/>
      <c r="J84" s="1641"/>
      <c r="K84" s="1641"/>
    </row>
    <row r="85" spans="1:31" ht="23.25" customHeight="1" x14ac:dyDescent="0.2">
      <c r="A85" s="1641" t="s">
        <v>2178</v>
      </c>
      <c r="B85" s="1641"/>
      <c r="C85" s="1641"/>
      <c r="D85" s="1641"/>
      <c r="E85" s="1641"/>
      <c r="F85" s="1641"/>
      <c r="G85" s="1641"/>
      <c r="H85" s="1641"/>
      <c r="I85" s="1641"/>
      <c r="J85" s="1641"/>
      <c r="K85" s="1641"/>
    </row>
    <row r="86" spans="1:31" x14ac:dyDescent="0.2">
      <c r="A86" s="1641" t="s">
        <v>2179</v>
      </c>
      <c r="B86" s="1641"/>
      <c r="C86" s="1641"/>
      <c r="D86" s="1641"/>
      <c r="E86" s="1641"/>
      <c r="F86" s="1641"/>
      <c r="G86" s="1641"/>
      <c r="H86" s="1641"/>
      <c r="I86" s="1641"/>
      <c r="J86" s="1641"/>
      <c r="K86" s="1641"/>
    </row>
    <row r="87" spans="1:31" ht="12" customHeight="1" x14ac:dyDescent="0.2">
      <c r="A87" s="874"/>
      <c r="B87" s="874"/>
      <c r="C87" s="874"/>
      <c r="D87" s="874"/>
      <c r="E87" s="874"/>
      <c r="F87" s="874"/>
      <c r="G87" s="874"/>
      <c r="H87" s="874"/>
      <c r="I87" s="874"/>
      <c r="J87" s="874"/>
      <c r="K87" s="874"/>
    </row>
    <row r="88" spans="1:31" ht="12" customHeight="1" x14ac:dyDescent="0.2">
      <c r="A88" s="892" t="s">
        <v>2053</v>
      </c>
      <c r="B88" s="874"/>
      <c r="C88" s="874"/>
      <c r="D88" s="874"/>
      <c r="E88" s="874"/>
      <c r="F88" s="874"/>
      <c r="G88" s="874"/>
      <c r="H88" s="874"/>
      <c r="I88" s="874"/>
      <c r="J88" s="874"/>
      <c r="K88" s="874"/>
    </row>
    <row r="89" spans="1:31" ht="15" customHeight="1" x14ac:dyDescent="0.25">
      <c r="A89" s="893" t="s">
        <v>2180</v>
      </c>
      <c r="B89" s="874"/>
      <c r="C89" s="874"/>
      <c r="D89" s="874"/>
      <c r="E89" s="874"/>
      <c r="F89" s="874"/>
      <c r="G89" s="874"/>
      <c r="H89" s="874"/>
      <c r="I89" s="874"/>
      <c r="J89" s="874"/>
      <c r="K89" s="874"/>
      <c r="L89" s="606"/>
      <c r="M89" s="606"/>
      <c r="N89" s="606"/>
      <c r="O89" s="606"/>
      <c r="P89" s="606"/>
      <c r="Q89" s="606"/>
      <c r="R89" s="606"/>
      <c r="S89" s="606"/>
      <c r="T89" s="606"/>
      <c r="U89" s="606"/>
      <c r="V89" s="606"/>
      <c r="W89" s="606"/>
      <c r="X89" s="606"/>
      <c r="Y89" s="606"/>
      <c r="Z89" s="606"/>
      <c r="AA89" s="606"/>
      <c r="AB89" s="606"/>
      <c r="AC89" s="606"/>
      <c r="AD89" s="606"/>
      <c r="AE89" s="606"/>
    </row>
    <row r="90" spans="1:31" ht="11.25" customHeight="1" x14ac:dyDescent="0.2">
      <c r="A90" s="891"/>
      <c r="B90" s="890"/>
      <c r="C90" s="890"/>
      <c r="D90" s="890"/>
      <c r="E90" s="890"/>
      <c r="F90" s="890"/>
      <c r="G90" s="890"/>
      <c r="H90" s="890"/>
      <c r="I90" s="890"/>
      <c r="J90" s="890"/>
      <c r="K90" s="890"/>
      <c r="L90" s="606"/>
      <c r="M90" s="606"/>
      <c r="N90" s="606"/>
      <c r="O90" s="606"/>
      <c r="P90" s="606"/>
      <c r="Q90" s="606"/>
      <c r="R90" s="606"/>
      <c r="S90" s="606"/>
      <c r="T90" s="606"/>
      <c r="U90" s="606"/>
      <c r="V90" s="606"/>
      <c r="W90" s="606"/>
      <c r="X90" s="606"/>
      <c r="Y90" s="606"/>
      <c r="Z90" s="606"/>
      <c r="AA90" s="606"/>
      <c r="AB90" s="606"/>
      <c r="AC90" s="606"/>
      <c r="AD90" s="606"/>
      <c r="AE90" s="606"/>
    </row>
    <row r="91" spans="1:31" ht="14.25" customHeight="1" x14ac:dyDescent="0.2">
      <c r="A91" s="892" t="s">
        <v>2041</v>
      </c>
      <c r="B91" s="890"/>
      <c r="C91" s="890"/>
      <c r="D91" s="890"/>
      <c r="E91" s="890"/>
      <c r="F91" s="890"/>
      <c r="G91" s="890"/>
      <c r="H91" s="890"/>
      <c r="I91" s="890"/>
      <c r="J91" s="890"/>
      <c r="K91" s="890"/>
      <c r="L91" s="606"/>
      <c r="M91" s="606"/>
      <c r="N91" s="606"/>
      <c r="O91" s="606"/>
      <c r="P91" s="606"/>
      <c r="Q91" s="606"/>
      <c r="R91" s="606"/>
      <c r="S91" s="606"/>
      <c r="T91" s="606"/>
      <c r="U91" s="606"/>
      <c r="V91" s="606"/>
      <c r="W91" s="606"/>
      <c r="X91" s="606"/>
      <c r="Y91" s="606"/>
      <c r="Z91" s="606"/>
      <c r="AA91" s="606"/>
      <c r="AB91" s="606"/>
      <c r="AC91" s="606"/>
      <c r="AD91" s="606"/>
      <c r="AE91" s="606"/>
    </row>
    <row r="92" spans="1:31" ht="26.25" customHeight="1" x14ac:dyDescent="0.2">
      <c r="A92" s="1641" t="s">
        <v>2181</v>
      </c>
      <c r="B92" s="1641"/>
      <c r="C92" s="1641"/>
      <c r="D92" s="1641"/>
      <c r="E92" s="1641"/>
      <c r="F92" s="1641"/>
      <c r="G92" s="1641"/>
      <c r="H92" s="1641"/>
      <c r="I92" s="1641"/>
      <c r="J92" s="1641"/>
      <c r="K92" s="1641"/>
      <c r="L92" s="606"/>
      <c r="M92" s="606"/>
      <c r="N92" s="606"/>
      <c r="O92" s="606"/>
      <c r="P92" s="606"/>
      <c r="Q92" s="606"/>
      <c r="R92" s="606"/>
      <c r="S92" s="606"/>
      <c r="T92" s="606"/>
      <c r="U92" s="606"/>
      <c r="V92" s="606"/>
      <c r="W92" s="606"/>
      <c r="X92" s="606"/>
      <c r="Y92" s="606"/>
      <c r="Z92" s="606"/>
      <c r="AA92" s="606"/>
      <c r="AB92" s="606"/>
      <c r="AC92" s="606"/>
      <c r="AD92" s="606"/>
      <c r="AE92" s="606"/>
    </row>
    <row r="93" spans="1:31" ht="9" customHeight="1" x14ac:dyDescent="0.2">
      <c r="A93" s="1642"/>
      <c r="B93" s="1642"/>
      <c r="C93" s="1642"/>
      <c r="D93" s="1642"/>
      <c r="E93" s="1642"/>
      <c r="F93" s="1642"/>
      <c r="G93" s="1642"/>
      <c r="H93" s="1642"/>
      <c r="I93" s="1642"/>
      <c r="J93" s="1642"/>
      <c r="K93" s="1642"/>
    </row>
    <row r="94" spans="1:31" ht="38.25" customHeight="1" x14ac:dyDescent="0.2">
      <c r="A94" s="1642" t="s">
        <v>2497</v>
      </c>
      <c r="B94" s="1642"/>
      <c r="C94" s="1642"/>
      <c r="D94" s="1642"/>
      <c r="E94" s="1642"/>
      <c r="F94" s="1642"/>
      <c r="G94" s="1642"/>
      <c r="H94" s="1642"/>
      <c r="I94" s="1642"/>
      <c r="J94" s="1642"/>
      <c r="K94" s="1642"/>
    </row>
    <row r="95" spans="1:31" ht="15" customHeight="1" x14ac:dyDescent="0.2">
      <c r="A95" s="1000"/>
      <c r="B95" s="1000"/>
      <c r="C95" s="1000"/>
      <c r="D95" s="1000"/>
      <c r="E95" s="1000"/>
      <c r="F95" s="1000"/>
      <c r="G95" s="1000"/>
      <c r="H95" s="1000"/>
      <c r="I95" s="1000"/>
      <c r="J95" s="1000"/>
      <c r="K95" s="1000"/>
    </row>
    <row r="96" spans="1:31" ht="21" customHeight="1" x14ac:dyDescent="0.2">
      <c r="B96" s="1646" t="s">
        <v>1795</v>
      </c>
      <c r="C96" s="1647"/>
      <c r="D96" s="1647"/>
      <c r="E96" s="1647"/>
      <c r="F96" s="1647"/>
      <c r="G96" s="1647"/>
      <c r="H96" s="1650">
        <v>3.5000000000000003E-2</v>
      </c>
      <c r="I96" s="1650"/>
      <c r="J96" s="1650"/>
      <c r="K96" s="1651"/>
    </row>
    <row r="97" spans="1:31" ht="15.75" customHeight="1" x14ac:dyDescent="0.2">
      <c r="B97" s="1643" t="s">
        <v>1930</v>
      </c>
      <c r="C97" s="1644"/>
      <c r="D97" s="1644"/>
      <c r="E97" s="1644"/>
      <c r="F97" s="1644"/>
      <c r="G97" s="1645"/>
      <c r="H97" s="1652">
        <v>7.6499999999999999E-2</v>
      </c>
      <c r="I97" s="1650"/>
      <c r="J97" s="1650"/>
      <c r="K97" s="1651"/>
    </row>
    <row r="98" spans="1:31" ht="18.75" customHeight="1" x14ac:dyDescent="0.2">
      <c r="B98" s="1646" t="s">
        <v>1931</v>
      </c>
      <c r="C98" s="1647"/>
      <c r="D98" s="1647"/>
      <c r="E98" s="1647"/>
      <c r="F98" s="1647"/>
      <c r="G98" s="1648"/>
      <c r="H98" s="1652">
        <v>2.75E-2</v>
      </c>
      <c r="I98" s="1650"/>
      <c r="J98" s="1650"/>
      <c r="K98" s="1651"/>
      <c r="L98" s="606"/>
      <c r="M98" s="606"/>
      <c r="N98" s="606"/>
      <c r="O98" s="606"/>
      <c r="P98" s="606"/>
      <c r="Q98" s="606"/>
      <c r="R98" s="606"/>
      <c r="S98" s="606"/>
      <c r="T98" s="606"/>
      <c r="U98" s="606"/>
      <c r="V98" s="606"/>
      <c r="W98" s="606"/>
      <c r="X98" s="606"/>
      <c r="Y98" s="606"/>
      <c r="Z98" s="606"/>
      <c r="AA98" s="606"/>
      <c r="AB98" s="606"/>
      <c r="AC98" s="606"/>
      <c r="AD98" s="606"/>
      <c r="AE98" s="606"/>
    </row>
    <row r="99" spans="1:31" ht="15.95" customHeight="1" x14ac:dyDescent="0.2">
      <c r="B99" s="1646" t="s">
        <v>1932</v>
      </c>
      <c r="C99" s="1647"/>
      <c r="D99" s="1647"/>
      <c r="E99" s="1647"/>
      <c r="F99" s="1647"/>
      <c r="G99" s="1648"/>
      <c r="H99" s="1646" t="s">
        <v>1933</v>
      </c>
      <c r="I99" s="1647"/>
      <c r="J99" s="1647"/>
      <c r="K99" s="1653"/>
      <c r="L99" s="851"/>
      <c r="M99" s="851"/>
      <c r="N99" s="851"/>
      <c r="O99" s="851"/>
      <c r="P99" s="851"/>
      <c r="Q99" s="851"/>
    </row>
    <row r="100" spans="1:31" ht="15.95" customHeight="1" x14ac:dyDescent="0.2">
      <c r="B100" s="1646" t="s">
        <v>1796</v>
      </c>
      <c r="C100" s="1647"/>
      <c r="D100" s="1647"/>
      <c r="E100" s="1647"/>
      <c r="F100" s="1647"/>
      <c r="G100" s="1648"/>
      <c r="H100" s="1646" t="s">
        <v>1934</v>
      </c>
      <c r="I100" s="1647"/>
      <c r="J100" s="1647"/>
      <c r="K100" s="1653"/>
      <c r="L100" s="851"/>
      <c r="M100" s="851"/>
      <c r="N100" s="851"/>
      <c r="O100" s="851"/>
      <c r="P100" s="851"/>
      <c r="Q100" s="851"/>
    </row>
    <row r="101" spans="1:31" ht="15.95" customHeight="1" x14ac:dyDescent="0.2">
      <c r="B101" s="1646" t="s">
        <v>1798</v>
      </c>
      <c r="C101" s="1647"/>
      <c r="D101" s="1647"/>
      <c r="E101" s="1647"/>
      <c r="F101" s="1647"/>
      <c r="G101" s="1648"/>
      <c r="H101" s="1646" t="s">
        <v>1935</v>
      </c>
      <c r="I101" s="1647"/>
      <c r="J101" s="1647"/>
      <c r="K101" s="1653"/>
      <c r="L101" s="851"/>
      <c r="M101" s="851"/>
      <c r="N101" s="851"/>
      <c r="O101" s="851"/>
      <c r="P101" s="851"/>
      <c r="Q101" s="851"/>
    </row>
    <row r="102" spans="1:31" ht="15.95" customHeight="1" x14ac:dyDescent="0.2">
      <c r="B102" s="1646" t="s">
        <v>1799</v>
      </c>
      <c r="C102" s="1647"/>
      <c r="D102" s="1647"/>
      <c r="E102" s="1647"/>
      <c r="F102" s="1647"/>
      <c r="G102" s="1648"/>
      <c r="H102" s="1646" t="s">
        <v>1800</v>
      </c>
      <c r="I102" s="1647"/>
      <c r="J102" s="1647"/>
      <c r="K102" s="1653"/>
      <c r="L102" s="852"/>
      <c r="M102" s="852"/>
      <c r="N102" s="852"/>
      <c r="O102" s="852"/>
      <c r="P102" s="852"/>
      <c r="Q102" s="852"/>
    </row>
    <row r="103" spans="1:31" ht="38.25" customHeight="1" x14ac:dyDescent="0.2">
      <c r="B103" s="1646" t="s">
        <v>1936</v>
      </c>
      <c r="C103" s="1647"/>
      <c r="D103" s="1647"/>
      <c r="E103" s="1647"/>
      <c r="F103" s="1647"/>
      <c r="G103" s="1648"/>
      <c r="H103" s="1646" t="s">
        <v>2182</v>
      </c>
      <c r="I103" s="1647"/>
      <c r="J103" s="1647"/>
      <c r="K103" s="1653"/>
      <c r="L103" s="852"/>
      <c r="M103" s="852"/>
      <c r="N103" s="852"/>
      <c r="O103" s="852"/>
      <c r="P103" s="852"/>
      <c r="Q103" s="852"/>
    </row>
    <row r="104" spans="1:31" ht="25.5" customHeight="1" x14ac:dyDescent="0.2">
      <c r="B104" s="1646" t="s">
        <v>1937</v>
      </c>
      <c r="C104" s="1647"/>
      <c r="D104" s="1647"/>
      <c r="E104" s="1647"/>
      <c r="F104" s="1647"/>
      <c r="G104" s="1648"/>
      <c r="H104" s="1646" t="s">
        <v>2183</v>
      </c>
      <c r="I104" s="1647"/>
      <c r="J104" s="1647"/>
      <c r="K104" s="1653"/>
      <c r="L104" s="852"/>
      <c r="M104" s="852"/>
      <c r="N104" s="852"/>
      <c r="O104" s="852"/>
      <c r="P104" s="852"/>
      <c r="Q104" s="852"/>
    </row>
    <row r="105" spans="1:31" ht="15.95" customHeight="1" x14ac:dyDescent="0.2">
      <c r="B105" s="1654" t="s">
        <v>1794</v>
      </c>
      <c r="C105" s="1655"/>
      <c r="D105" s="1655"/>
      <c r="E105" s="1655"/>
      <c r="F105" s="1655"/>
      <c r="G105" s="1656"/>
      <c r="H105" s="1652">
        <v>1.5E-3</v>
      </c>
      <c r="I105" s="1650"/>
      <c r="J105" s="1650"/>
      <c r="K105" s="1651"/>
      <c r="L105" s="852"/>
      <c r="M105" s="852"/>
      <c r="N105" s="852"/>
      <c r="O105" s="852"/>
      <c r="P105" s="852"/>
      <c r="Q105" s="852"/>
    </row>
    <row r="106" spans="1:31" ht="15" customHeight="1" x14ac:dyDescent="0.2">
      <c r="B106" s="1000"/>
      <c r="C106" s="1000"/>
      <c r="D106" s="1000"/>
      <c r="E106" s="1000"/>
      <c r="F106" s="1000"/>
      <c r="G106" s="1000"/>
      <c r="H106" s="1003"/>
      <c r="I106" s="1003"/>
      <c r="J106" s="1003"/>
      <c r="K106" s="1003"/>
      <c r="L106" s="852"/>
      <c r="M106" s="852"/>
      <c r="N106" s="852"/>
      <c r="O106" s="852"/>
      <c r="P106" s="852"/>
      <c r="Q106" s="852"/>
    </row>
    <row r="107" spans="1:31" ht="24.75" customHeight="1" x14ac:dyDescent="0.2">
      <c r="A107" s="1642" t="s">
        <v>1929</v>
      </c>
      <c r="B107" s="1642"/>
      <c r="C107" s="1642"/>
      <c r="D107" s="1642"/>
      <c r="E107" s="1642"/>
      <c r="F107" s="1642"/>
      <c r="G107" s="1642"/>
      <c r="H107" s="1642"/>
      <c r="I107" s="1642"/>
      <c r="J107" s="1642"/>
      <c r="K107" s="1642"/>
      <c r="L107" s="852"/>
      <c r="M107" s="852"/>
      <c r="N107" s="852"/>
      <c r="O107" s="852"/>
      <c r="P107" s="852"/>
      <c r="Q107" s="852"/>
    </row>
    <row r="108" spans="1:31" x14ac:dyDescent="0.2">
      <c r="A108" s="877"/>
    </row>
    <row r="110" spans="1:31" x14ac:dyDescent="0.2">
      <c r="A110" s="878"/>
    </row>
    <row r="111" spans="1:31" x14ac:dyDescent="0.2">
      <c r="A111" s="877"/>
    </row>
    <row r="112" spans="1:31" x14ac:dyDescent="0.2">
      <c r="A112" s="565"/>
    </row>
    <row r="113" spans="1:9" ht="21" customHeight="1" x14ac:dyDescent="0.2">
      <c r="A113" s="879"/>
      <c r="B113" s="1634"/>
      <c r="C113" s="1634"/>
      <c r="D113" s="1634"/>
      <c r="E113" s="1634"/>
      <c r="F113" s="876"/>
      <c r="G113" s="1635"/>
      <c r="H113" s="1226"/>
      <c r="I113" s="1226"/>
    </row>
    <row r="114" spans="1:9" ht="20.85" customHeight="1" x14ac:dyDescent="0.2">
      <c r="A114" s="879"/>
      <c r="B114" s="1405"/>
      <c r="C114" s="1405"/>
      <c r="D114" s="1405"/>
      <c r="E114" s="1405"/>
      <c r="F114" s="814"/>
      <c r="G114" s="1635"/>
      <c r="H114" s="1226"/>
      <c r="I114" s="1226"/>
    </row>
    <row r="115" spans="1:9" ht="20.85" customHeight="1" x14ac:dyDescent="0.2">
      <c r="A115" s="879"/>
      <c r="B115" s="1405"/>
      <c r="C115" s="1405"/>
      <c r="D115" s="1405"/>
      <c r="E115" s="1405"/>
      <c r="F115" s="814"/>
      <c r="G115" s="1405"/>
      <c r="H115" s="1405"/>
      <c r="I115" s="1405"/>
    </row>
    <row r="116" spans="1:9" ht="39.75" customHeight="1" x14ac:dyDescent="0.2">
      <c r="A116" s="879"/>
      <c r="B116" s="1405"/>
      <c r="C116" s="1405"/>
      <c r="D116" s="1405"/>
      <c r="E116" s="1405"/>
      <c r="F116" s="814"/>
      <c r="G116" s="1405"/>
      <c r="H116" s="1405"/>
      <c r="I116" s="1405"/>
    </row>
    <row r="117" spans="1:9" ht="20.85" customHeight="1" x14ac:dyDescent="0.2">
      <c r="A117" s="879"/>
      <c r="B117" s="1405"/>
      <c r="C117" s="1405"/>
      <c r="D117" s="1405"/>
      <c r="E117" s="1405"/>
      <c r="F117" s="814"/>
      <c r="G117" s="1405"/>
      <c r="H117" s="1405"/>
      <c r="I117" s="1405"/>
    </row>
    <row r="118" spans="1:9" ht="20.85" customHeight="1" x14ac:dyDescent="0.2">
      <c r="A118" s="879"/>
      <c r="B118" s="1405"/>
      <c r="C118" s="1405"/>
      <c r="D118" s="1405"/>
      <c r="E118" s="1405"/>
      <c r="F118" s="814"/>
      <c r="G118" s="1405"/>
      <c r="H118" s="1405"/>
      <c r="I118" s="1405"/>
    </row>
    <row r="119" spans="1:9" ht="20.85" customHeight="1" x14ac:dyDescent="0.2">
      <c r="A119" s="879"/>
      <c r="B119" s="1405"/>
      <c r="C119" s="1405"/>
      <c r="D119" s="1405"/>
      <c r="E119" s="1405"/>
      <c r="F119" s="814"/>
      <c r="G119" s="1405"/>
      <c r="H119" s="1405"/>
      <c r="I119" s="1405"/>
    </row>
    <row r="120" spans="1:9" x14ac:dyDescent="0.2">
      <c r="A120" s="565"/>
    </row>
  </sheetData>
  <mergeCells count="89">
    <mergeCell ref="B113:E113"/>
    <mergeCell ref="G113:I113"/>
    <mergeCell ref="H101:K101"/>
    <mergeCell ref="H102:K102"/>
    <mergeCell ref="H103:K103"/>
    <mergeCell ref="H104:K104"/>
    <mergeCell ref="H105:K105"/>
    <mergeCell ref="A107:K107"/>
    <mergeCell ref="B104:G104"/>
    <mergeCell ref="B105:G105"/>
    <mergeCell ref="B101:G101"/>
    <mergeCell ref="B102:G102"/>
    <mergeCell ref="B103:G103"/>
    <mergeCell ref="B119:E119"/>
    <mergeCell ref="G119:I119"/>
    <mergeCell ref="B114:E114"/>
    <mergeCell ref="G114:I114"/>
    <mergeCell ref="B115:E115"/>
    <mergeCell ref="G115:I115"/>
    <mergeCell ref="B116:E116"/>
    <mergeCell ref="G116:I116"/>
    <mergeCell ref="B117:E117"/>
    <mergeCell ref="G117:I117"/>
    <mergeCell ref="B118:E118"/>
    <mergeCell ref="G118:I118"/>
    <mergeCell ref="B100:G100"/>
    <mergeCell ref="H98:K98"/>
    <mergeCell ref="H99:K99"/>
    <mergeCell ref="H100:K100"/>
    <mergeCell ref="H97:K97"/>
    <mergeCell ref="A39:K39"/>
    <mergeCell ref="A40:K40"/>
    <mergeCell ref="B97:G97"/>
    <mergeCell ref="B98:G98"/>
    <mergeCell ref="B99:G99"/>
    <mergeCell ref="A72:K72"/>
    <mergeCell ref="A73:K73"/>
    <mergeCell ref="A77:K77"/>
    <mergeCell ref="A84:K84"/>
    <mergeCell ref="A85:K85"/>
    <mergeCell ref="A86:K86"/>
    <mergeCell ref="A92:K92"/>
    <mergeCell ref="B96:G96"/>
    <mergeCell ref="A93:K93"/>
    <mergeCell ref="A94:K94"/>
    <mergeCell ref="H96:K96"/>
    <mergeCell ref="A17:B17"/>
    <mergeCell ref="A18:B18"/>
    <mergeCell ref="A19:B19"/>
    <mergeCell ref="A38:K38"/>
    <mergeCell ref="A71:K71"/>
    <mergeCell ref="A42:K42"/>
    <mergeCell ref="A44:K44"/>
    <mergeCell ref="A45:K45"/>
    <mergeCell ref="A46:K46"/>
    <mergeCell ref="A47:K47"/>
    <mergeCell ref="A54:K54"/>
    <mergeCell ref="A57:K57"/>
    <mergeCell ref="A61:K61"/>
    <mergeCell ref="A67:K67"/>
    <mergeCell ref="A68:K68"/>
    <mergeCell ref="B64:K64"/>
    <mergeCell ref="A28:K28"/>
    <mergeCell ref="A29:K29"/>
    <mergeCell ref="A7:K7"/>
    <mergeCell ref="A1:K1"/>
    <mergeCell ref="A2:K2"/>
    <mergeCell ref="A4:K4"/>
    <mergeCell ref="A5:K5"/>
    <mergeCell ref="A6:K6"/>
    <mergeCell ref="A8:K8"/>
    <mergeCell ref="A10:B10"/>
    <mergeCell ref="A11:B11"/>
    <mergeCell ref="A12:B12"/>
    <mergeCell ref="A25:K25"/>
    <mergeCell ref="A13:B13"/>
    <mergeCell ref="A14:B14"/>
    <mergeCell ref="A15:B15"/>
    <mergeCell ref="A21:K21"/>
    <mergeCell ref="A22:K22"/>
    <mergeCell ref="A23:K23"/>
    <mergeCell ref="A26:K26"/>
    <mergeCell ref="A27:K27"/>
    <mergeCell ref="A35:B35"/>
    <mergeCell ref="A36:B36"/>
    <mergeCell ref="A31:B31"/>
    <mergeCell ref="A32:B32"/>
    <mergeCell ref="A33:B33"/>
    <mergeCell ref="A34:B34"/>
  </mergeCells>
  <printOptions horizontalCentered="1"/>
  <pageMargins left="0.25" right="0.25" top="0.25" bottom="0" header="0" footer="0"/>
  <pageSetup scale="83" fitToHeight="0" orientation="portrait" horizontalDpi="1200" verticalDpi="1200" r:id="rId1"/>
  <rowBreaks count="2" manualBreakCount="2">
    <brk id="43" max="9" man="1"/>
    <brk id="93" max="9" man="1"/>
  </rowBreak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7A427-92D9-4EF4-BC03-544C5A49590A}">
  <sheetPr codeName="Sheet91">
    <pageSetUpPr fitToPage="1"/>
  </sheetPr>
  <dimension ref="A1:T99"/>
  <sheetViews>
    <sheetView zoomScaleNormal="100" workbookViewId="0">
      <selection activeCell="A3" sqref="A3"/>
    </sheetView>
  </sheetViews>
  <sheetFormatPr defaultColWidth="9.140625" defaultRowHeight="12.75" x14ac:dyDescent="0.2"/>
  <cols>
    <col min="1" max="1" width="7.7109375" style="538" customWidth="1"/>
    <col min="2" max="3" width="11.140625" style="538" customWidth="1"/>
    <col min="4" max="5" width="11.28515625" style="538" customWidth="1"/>
    <col min="6" max="7" width="11.7109375" style="538" customWidth="1"/>
    <col min="8" max="8" width="11.5703125" style="538" customWidth="1"/>
    <col min="9" max="11" width="11.7109375" style="538" customWidth="1"/>
    <col min="12" max="16384" width="9.140625" style="538"/>
  </cols>
  <sheetData>
    <row r="1" spans="1:11" ht="18" x14ac:dyDescent="0.25">
      <c r="A1" s="1365" t="str">
        <f>'COVER PAGE'!A9</f>
        <v>LOCAL GOVERNMENT NAME:</v>
      </c>
      <c r="B1" s="1365"/>
      <c r="C1" s="1365"/>
      <c r="D1" s="1365"/>
      <c r="E1" s="1365"/>
      <c r="F1" s="1365"/>
      <c r="G1" s="1365"/>
      <c r="H1" s="1365"/>
      <c r="I1" s="1365"/>
      <c r="J1" s="1365"/>
      <c r="K1" s="1365"/>
    </row>
    <row r="2" spans="1:11" ht="18" x14ac:dyDescent="0.25">
      <c r="A2" s="1365" t="str">
        <f>'COVER PAGE'!A30</f>
        <v>FISCAL YEAR ENDING JUNE 30, 2025</v>
      </c>
      <c r="B2" s="1365"/>
      <c r="C2" s="1365"/>
      <c r="D2" s="1365"/>
      <c r="E2" s="1365"/>
      <c r="F2" s="1365"/>
      <c r="G2" s="1365"/>
      <c r="H2" s="1365"/>
      <c r="I2" s="1365"/>
      <c r="J2" s="1365"/>
      <c r="K2" s="1365"/>
    </row>
    <row r="3" spans="1:11" ht="7.5" customHeight="1" x14ac:dyDescent="0.2">
      <c r="A3" s="707"/>
      <c r="B3" s="707"/>
      <c r="C3" s="707"/>
      <c r="D3" s="707"/>
      <c r="E3" s="707"/>
      <c r="F3" s="707"/>
      <c r="G3" s="707"/>
      <c r="H3" s="707"/>
      <c r="I3" s="707"/>
      <c r="J3" s="707"/>
    </row>
    <row r="4" spans="1:11" ht="15.75" x14ac:dyDescent="0.25">
      <c r="A4" s="1520" t="s">
        <v>1821</v>
      </c>
      <c r="B4" s="1520"/>
      <c r="C4" s="1520"/>
      <c r="D4" s="1520"/>
      <c r="E4" s="1520"/>
      <c r="F4" s="1520"/>
      <c r="G4" s="1520"/>
      <c r="H4" s="1520"/>
      <c r="I4" s="1520"/>
      <c r="J4" s="1520"/>
      <c r="K4" s="1520"/>
    </row>
    <row r="5" spans="1:11" ht="15.75" x14ac:dyDescent="0.25">
      <c r="A5" s="1520" t="s">
        <v>2126</v>
      </c>
      <c r="B5" s="1520"/>
      <c r="C5" s="1520"/>
      <c r="D5" s="1520"/>
      <c r="E5" s="1520"/>
      <c r="F5" s="1520"/>
      <c r="G5" s="1520"/>
      <c r="H5" s="1520"/>
      <c r="I5" s="1520"/>
      <c r="J5" s="1520"/>
      <c r="K5" s="1520"/>
    </row>
    <row r="6" spans="1:11" ht="15.75" x14ac:dyDescent="0.25">
      <c r="A6" s="1520" t="s">
        <v>1802</v>
      </c>
      <c r="B6" s="1520"/>
      <c r="C6" s="1520"/>
      <c r="D6" s="1520"/>
      <c r="E6" s="1520"/>
      <c r="F6" s="1520"/>
      <c r="G6" s="1520"/>
      <c r="H6" s="1520"/>
      <c r="I6" s="1520"/>
      <c r="J6" s="1520"/>
      <c r="K6" s="1520"/>
    </row>
    <row r="7" spans="1:11" ht="15.75" x14ac:dyDescent="0.25">
      <c r="A7" s="1520" t="s">
        <v>1803</v>
      </c>
      <c r="B7" s="1520"/>
      <c r="C7" s="1520"/>
      <c r="D7" s="1520"/>
      <c r="E7" s="1520"/>
      <c r="F7" s="1520"/>
      <c r="G7" s="1520"/>
      <c r="H7" s="1520"/>
      <c r="I7" s="1520"/>
      <c r="J7" s="1520"/>
      <c r="K7" s="1520"/>
    </row>
    <row r="8" spans="1:11" x14ac:dyDescent="0.2">
      <c r="A8" s="1536" t="s">
        <v>1804</v>
      </c>
      <c r="B8" s="1536"/>
      <c r="C8" s="1536"/>
      <c r="D8" s="1536"/>
      <c r="E8" s="1536"/>
      <c r="F8" s="1536"/>
      <c r="G8" s="1536"/>
      <c r="H8" s="1536"/>
      <c r="I8" s="1536"/>
      <c r="J8" s="1536"/>
      <c r="K8" s="1536"/>
    </row>
    <row r="9" spans="1:11" ht="6.75" customHeight="1" x14ac:dyDescent="0.2">
      <c r="A9" s="704"/>
      <c r="B9" s="704"/>
      <c r="C9" s="704"/>
      <c r="D9" s="704"/>
      <c r="E9" s="704"/>
      <c r="F9" s="704"/>
      <c r="G9" s="704"/>
      <c r="H9" s="704"/>
      <c r="I9" s="704"/>
      <c r="J9" s="704"/>
      <c r="K9" s="704"/>
    </row>
    <row r="10" spans="1:11" ht="15" customHeight="1" x14ac:dyDescent="0.2">
      <c r="A10" s="1609" t="s">
        <v>1805</v>
      </c>
      <c r="B10" s="1610"/>
      <c r="C10" s="1117">
        <v>2023</v>
      </c>
      <c r="D10" s="847">
        <v>2022</v>
      </c>
      <c r="E10" s="847">
        <v>2021</v>
      </c>
      <c r="F10" s="847">
        <v>2020</v>
      </c>
      <c r="G10" s="834">
        <v>2019</v>
      </c>
      <c r="H10" s="834">
        <v>2018</v>
      </c>
      <c r="I10" s="847">
        <v>2017</v>
      </c>
      <c r="J10" s="847">
        <v>2016</v>
      </c>
      <c r="K10" s="847">
        <v>2015</v>
      </c>
    </row>
    <row r="11" spans="1:11" ht="25.5" customHeight="1" x14ac:dyDescent="0.2">
      <c r="A11" s="1611" t="s">
        <v>1806</v>
      </c>
      <c r="B11" s="1612"/>
      <c r="C11" s="1118">
        <v>2022</v>
      </c>
      <c r="D11" s="854">
        <v>2021</v>
      </c>
      <c r="E11" s="854">
        <v>2020</v>
      </c>
      <c r="F11" s="854">
        <v>2019</v>
      </c>
      <c r="G11" s="836">
        <v>2018</v>
      </c>
      <c r="H11" s="836">
        <v>2017</v>
      </c>
      <c r="I11" s="854">
        <v>2016</v>
      </c>
      <c r="J11" s="854">
        <v>2015</v>
      </c>
      <c r="K11" s="854">
        <v>2014</v>
      </c>
    </row>
    <row r="12" spans="1:11" ht="24.75" customHeight="1" x14ac:dyDescent="0.2">
      <c r="A12" s="1526" t="s">
        <v>2086</v>
      </c>
      <c r="B12" s="1412"/>
      <c r="C12" s="1119"/>
      <c r="D12" s="613"/>
      <c r="E12" s="855"/>
      <c r="F12" s="613"/>
      <c r="G12" s="856"/>
      <c r="H12" s="857"/>
      <c r="I12" s="838"/>
      <c r="J12" s="838"/>
      <c r="K12" s="838"/>
    </row>
    <row r="13" spans="1:11" ht="25.5" customHeight="1" x14ac:dyDescent="0.2">
      <c r="A13" s="1526" t="s">
        <v>2085</v>
      </c>
      <c r="B13" s="1412"/>
      <c r="C13" s="1119"/>
      <c r="D13" s="613"/>
      <c r="E13" s="855"/>
      <c r="F13" s="613"/>
      <c r="G13" s="858"/>
      <c r="H13" s="859"/>
      <c r="I13" s="840"/>
      <c r="J13" s="840"/>
      <c r="K13" s="840"/>
    </row>
    <row r="14" spans="1:11" ht="25.5" customHeight="1" x14ac:dyDescent="0.2">
      <c r="A14" s="1603" t="s">
        <v>785</v>
      </c>
      <c r="B14" s="1604"/>
      <c r="C14" s="841">
        <f t="shared" ref="C14:J14" si="0">C13</f>
        <v>0</v>
      </c>
      <c r="D14" s="841">
        <f t="shared" si="0"/>
        <v>0</v>
      </c>
      <c r="E14" s="841">
        <f t="shared" si="0"/>
        <v>0</v>
      </c>
      <c r="F14" s="841">
        <f t="shared" si="0"/>
        <v>0</v>
      </c>
      <c r="G14" s="841">
        <f t="shared" si="0"/>
        <v>0</v>
      </c>
      <c r="H14" s="841">
        <f t="shared" si="0"/>
        <v>0</v>
      </c>
      <c r="I14" s="841">
        <f t="shared" si="0"/>
        <v>0</v>
      </c>
      <c r="J14" s="841">
        <f t="shared" si="0"/>
        <v>0</v>
      </c>
      <c r="K14" s="841">
        <f>K13</f>
        <v>0</v>
      </c>
    </row>
    <row r="15" spans="1:11" ht="7.5" customHeight="1" x14ac:dyDescent="0.2">
      <c r="I15" s="554"/>
      <c r="J15" s="554"/>
      <c r="K15" s="554"/>
    </row>
    <row r="16" spans="1:11" ht="30.75" customHeight="1" x14ac:dyDescent="0.2">
      <c r="A16" s="1526" t="s">
        <v>2486</v>
      </c>
      <c r="B16" s="1412"/>
      <c r="C16" s="1119"/>
      <c r="D16" s="598"/>
      <c r="E16" s="860"/>
      <c r="F16" s="598"/>
      <c r="G16" s="861"/>
      <c r="H16" s="862"/>
      <c r="I16" s="840"/>
      <c r="J16" s="840"/>
      <c r="K16" s="840"/>
    </row>
    <row r="17" spans="1:11" ht="53.25" customHeight="1" x14ac:dyDescent="0.2">
      <c r="A17" s="1526" t="s">
        <v>1807</v>
      </c>
      <c r="B17" s="1412"/>
      <c r="C17" s="1119"/>
      <c r="D17" s="613"/>
      <c r="E17" s="855"/>
      <c r="F17" s="613"/>
      <c r="G17" s="863"/>
      <c r="H17" s="864"/>
      <c r="I17" s="845"/>
      <c r="J17" s="845"/>
      <c r="K17" s="845"/>
    </row>
    <row r="18" spans="1:11" ht="53.25" customHeight="1" x14ac:dyDescent="0.2">
      <c r="A18" s="1526" t="s">
        <v>1808</v>
      </c>
      <c r="B18" s="1412"/>
      <c r="C18" s="1119"/>
      <c r="D18" s="613"/>
      <c r="E18" s="855"/>
      <c r="F18" s="613"/>
      <c r="G18" s="863"/>
      <c r="H18" s="864"/>
      <c r="I18" s="845"/>
      <c r="J18" s="845"/>
      <c r="K18" s="845"/>
    </row>
    <row r="19" spans="1:11" ht="9" customHeight="1" x14ac:dyDescent="0.2"/>
    <row r="20" spans="1:11" x14ac:dyDescent="0.2">
      <c r="A20" s="1608" t="s">
        <v>2089</v>
      </c>
      <c r="B20" s="1608"/>
      <c r="C20" s="1608"/>
      <c r="D20" s="1608"/>
      <c r="E20" s="1608"/>
      <c r="F20" s="1608"/>
      <c r="G20" s="1608"/>
      <c r="H20" s="1608"/>
      <c r="I20" s="1608"/>
      <c r="J20" s="1608"/>
      <c r="K20" s="1608"/>
    </row>
    <row r="21" spans="1:11" ht="26.25" customHeight="1" x14ac:dyDescent="0.2">
      <c r="A21" s="1607" t="s">
        <v>2573</v>
      </c>
      <c r="B21" s="1607"/>
      <c r="C21" s="1607"/>
      <c r="D21" s="1607"/>
      <c r="E21" s="1607"/>
      <c r="F21" s="1607"/>
      <c r="G21" s="1607"/>
      <c r="H21" s="1607"/>
      <c r="I21" s="1607"/>
      <c r="J21" s="1607"/>
      <c r="K21" s="1607"/>
    </row>
    <row r="22" spans="1:11" x14ac:dyDescent="0.2">
      <c r="A22" s="1608" t="s">
        <v>1818</v>
      </c>
      <c r="B22" s="1608"/>
      <c r="C22" s="1608"/>
      <c r="D22" s="1608"/>
      <c r="E22" s="1608"/>
      <c r="F22" s="1608"/>
      <c r="G22" s="1608"/>
      <c r="H22" s="1608"/>
      <c r="I22" s="1608"/>
      <c r="J22" s="1608"/>
      <c r="K22" s="1608"/>
    </row>
    <row r="23" spans="1:11" x14ac:dyDescent="0.2">
      <c r="B23" s="846"/>
      <c r="C23" s="846"/>
    </row>
    <row r="24" spans="1:11" ht="15.75" x14ac:dyDescent="0.25">
      <c r="A24" s="1520" t="str">
        <f>A1</f>
        <v>LOCAL GOVERNMENT NAME:</v>
      </c>
      <c r="B24" s="1520"/>
      <c r="C24" s="1520"/>
      <c r="D24" s="1520"/>
      <c r="E24" s="1520"/>
      <c r="F24" s="1520"/>
      <c r="G24" s="1520"/>
      <c r="H24" s="1520"/>
      <c r="I24" s="1520"/>
      <c r="J24" s="1520"/>
      <c r="K24" s="1520"/>
    </row>
    <row r="25" spans="1:11" ht="15.75" x14ac:dyDescent="0.25">
      <c r="A25" s="1520" t="s">
        <v>1801</v>
      </c>
      <c r="B25" s="1520"/>
      <c r="C25" s="1520"/>
      <c r="D25" s="1520"/>
      <c r="E25" s="1520"/>
      <c r="F25" s="1520"/>
      <c r="G25" s="1520"/>
      <c r="H25" s="1520"/>
      <c r="I25" s="1520"/>
      <c r="J25" s="1520"/>
      <c r="K25" s="1520"/>
    </row>
    <row r="26" spans="1:11" ht="15.75" x14ac:dyDescent="0.25">
      <c r="A26" s="1520" t="s">
        <v>1810</v>
      </c>
      <c r="B26" s="1520"/>
      <c r="C26" s="1520"/>
      <c r="D26" s="1520"/>
      <c r="E26" s="1520"/>
      <c r="F26" s="1520"/>
      <c r="G26" s="1520"/>
      <c r="H26" s="1520"/>
      <c r="I26" s="1520"/>
      <c r="J26" s="1520"/>
      <c r="K26" s="1520"/>
    </row>
    <row r="27" spans="1:11" ht="15.75" x14ac:dyDescent="0.25">
      <c r="A27" s="1520" t="s">
        <v>1803</v>
      </c>
      <c r="B27" s="1520"/>
      <c r="C27" s="1520"/>
      <c r="D27" s="1520"/>
      <c r="E27" s="1520"/>
      <c r="F27" s="1520"/>
      <c r="G27" s="1520"/>
      <c r="H27" s="1520"/>
      <c r="I27" s="1520"/>
      <c r="J27" s="1520"/>
      <c r="K27" s="1520"/>
    </row>
    <row r="28" spans="1:11" x14ac:dyDescent="0.2">
      <c r="A28" s="1536" t="s">
        <v>1811</v>
      </c>
      <c r="B28" s="1536"/>
      <c r="C28" s="1536"/>
      <c r="D28" s="1536"/>
      <c r="E28" s="1536"/>
      <c r="F28" s="1536"/>
      <c r="G28" s="1536"/>
      <c r="H28" s="1536"/>
      <c r="I28" s="1536"/>
      <c r="J28" s="1536"/>
      <c r="K28" s="1536"/>
    </row>
    <row r="30" spans="1:11" ht="24.75" customHeight="1" x14ac:dyDescent="0.2">
      <c r="A30" s="1524" t="s">
        <v>1812</v>
      </c>
      <c r="B30" s="1528"/>
      <c r="C30" s="1123">
        <v>2023</v>
      </c>
      <c r="D30" s="825">
        <v>2022</v>
      </c>
      <c r="E30" s="827">
        <v>2021</v>
      </c>
      <c r="F30" s="847">
        <v>2020</v>
      </c>
      <c r="G30" s="834">
        <v>2019</v>
      </c>
      <c r="H30" s="834">
        <v>2018</v>
      </c>
      <c r="I30" s="847">
        <v>2017</v>
      </c>
      <c r="J30" s="847">
        <v>2016</v>
      </c>
      <c r="K30" s="847">
        <v>2015</v>
      </c>
    </row>
    <row r="31" spans="1:11" ht="40.5" customHeight="1" x14ac:dyDescent="0.2">
      <c r="A31" s="1526" t="s">
        <v>2087</v>
      </c>
      <c r="B31" s="1412"/>
      <c r="C31" s="1119"/>
      <c r="D31" s="613"/>
      <c r="E31" s="826"/>
      <c r="F31" s="613"/>
      <c r="G31" s="858"/>
      <c r="H31" s="859"/>
      <c r="I31" s="840"/>
      <c r="J31" s="840"/>
      <c r="K31" s="840"/>
    </row>
    <row r="32" spans="1:11" ht="64.5" customHeight="1" x14ac:dyDescent="0.2">
      <c r="A32" s="1526" t="s">
        <v>1815</v>
      </c>
      <c r="B32" s="1412"/>
      <c r="C32" s="1119"/>
      <c r="D32" s="613"/>
      <c r="E32" s="826"/>
      <c r="F32" s="613"/>
      <c r="G32" s="858"/>
      <c r="H32" s="859"/>
      <c r="I32" s="840"/>
      <c r="J32" s="840"/>
      <c r="K32" s="840"/>
    </row>
    <row r="33" spans="1:11" ht="29.25" customHeight="1" x14ac:dyDescent="0.2">
      <c r="A33" s="1526" t="s">
        <v>1816</v>
      </c>
      <c r="B33" s="1412"/>
      <c r="C33" s="1119"/>
      <c r="D33" s="613"/>
      <c r="E33" s="826"/>
      <c r="F33" s="613"/>
      <c r="G33" s="858"/>
      <c r="H33" s="859"/>
      <c r="I33" s="840"/>
      <c r="J33" s="840"/>
      <c r="K33" s="840"/>
    </row>
    <row r="34" spans="1:11" ht="27.75" customHeight="1" x14ac:dyDescent="0.2">
      <c r="A34" s="1526" t="s">
        <v>2486</v>
      </c>
      <c r="B34" s="1412"/>
      <c r="C34" s="1119"/>
      <c r="D34" s="598"/>
      <c r="E34" s="828"/>
      <c r="F34" s="598"/>
      <c r="G34" s="861"/>
      <c r="H34" s="862"/>
      <c r="I34" s="840"/>
      <c r="J34" s="840"/>
      <c r="K34" s="840"/>
    </row>
    <row r="35" spans="1:11" ht="39" customHeight="1" x14ac:dyDescent="0.2">
      <c r="A35" s="1526" t="s">
        <v>1817</v>
      </c>
      <c r="B35" s="1412"/>
      <c r="C35" s="1119"/>
      <c r="D35" s="896" t="e">
        <f>D32/D34</f>
        <v>#DIV/0!</v>
      </c>
      <c r="E35" s="896" t="e">
        <f>E32/E34</f>
        <v>#DIV/0!</v>
      </c>
      <c r="F35" s="896" t="e">
        <f t="shared" ref="F35:K35" si="1">F32/F34</f>
        <v>#DIV/0!</v>
      </c>
      <c r="G35" s="867" t="e">
        <f t="shared" si="1"/>
        <v>#DIV/0!</v>
      </c>
      <c r="H35" s="867" t="e">
        <f t="shared" si="1"/>
        <v>#DIV/0!</v>
      </c>
      <c r="I35" s="867" t="e">
        <f t="shared" si="1"/>
        <v>#DIV/0!</v>
      </c>
      <c r="J35" s="867" t="e">
        <f t="shared" si="1"/>
        <v>#DIV/0!</v>
      </c>
      <c r="K35" s="867" t="e">
        <f t="shared" si="1"/>
        <v>#DIV/0!</v>
      </c>
    </row>
    <row r="36" spans="1:11" ht="7.5" customHeight="1" x14ac:dyDescent="0.2"/>
    <row r="37" spans="1:11" x14ac:dyDescent="0.2">
      <c r="A37" s="1608" t="s">
        <v>2487</v>
      </c>
      <c r="B37" s="1608"/>
      <c r="C37" s="1608"/>
      <c r="D37" s="1608"/>
      <c r="E37" s="1608"/>
      <c r="F37" s="1608"/>
      <c r="G37" s="1608"/>
      <c r="H37" s="1608"/>
      <c r="I37" s="1608"/>
      <c r="J37" s="1608"/>
      <c r="K37" s="1608"/>
    </row>
    <row r="38" spans="1:11" ht="28.5" customHeight="1" x14ac:dyDescent="0.2">
      <c r="A38" s="1607" t="s">
        <v>2573</v>
      </c>
      <c r="B38" s="1607"/>
      <c r="C38" s="1607"/>
      <c r="D38" s="1607"/>
      <c r="E38" s="1607"/>
      <c r="F38" s="1607"/>
      <c r="G38" s="1607"/>
      <c r="H38" s="1607"/>
      <c r="I38" s="1607"/>
      <c r="J38" s="1607"/>
      <c r="K38" s="1607"/>
    </row>
    <row r="39" spans="1:11" x14ac:dyDescent="0.2">
      <c r="B39" s="1657" t="s">
        <v>1818</v>
      </c>
      <c r="C39" s="1657"/>
      <c r="D39" s="1657"/>
      <c r="E39" s="1657"/>
      <c r="F39" s="1657"/>
      <c r="G39" s="1657"/>
      <c r="H39" s="1657"/>
      <c r="I39" s="1657"/>
      <c r="J39" s="1657"/>
      <c r="K39" s="1657"/>
    </row>
    <row r="40" spans="1:11" ht="7.5" customHeight="1" x14ac:dyDescent="0.2">
      <c r="B40" s="846"/>
      <c r="C40" s="846"/>
    </row>
    <row r="41" spans="1:11" x14ac:dyDescent="0.2">
      <c r="A41" s="1613" t="s">
        <v>1826</v>
      </c>
      <c r="B41" s="1536"/>
      <c r="C41" s="1536"/>
      <c r="D41" s="1536"/>
      <c r="E41" s="1536"/>
      <c r="F41" s="1536"/>
      <c r="G41" s="1536"/>
      <c r="H41" s="1536"/>
      <c r="I41" s="1536"/>
      <c r="J41" s="1536"/>
      <c r="K41" s="1536"/>
    </row>
    <row r="43" spans="1:11" ht="15.75" x14ac:dyDescent="0.25">
      <c r="A43" s="1520" t="str">
        <f>A1</f>
        <v>LOCAL GOVERNMENT NAME:</v>
      </c>
      <c r="B43" s="1520"/>
      <c r="C43" s="1520"/>
      <c r="D43" s="1520"/>
      <c r="E43" s="1520"/>
      <c r="F43" s="1520"/>
      <c r="G43" s="1520"/>
      <c r="H43" s="1520"/>
      <c r="I43" s="1520"/>
      <c r="J43" s="1520"/>
      <c r="K43" s="1520"/>
    </row>
    <row r="44" spans="1:11" ht="15.75" x14ac:dyDescent="0.25">
      <c r="A44" s="1520" t="str">
        <f>A4</f>
        <v>Sheriffs' Retirement System (SRS)</v>
      </c>
      <c r="B44" s="1520"/>
      <c r="C44" s="1520"/>
      <c r="D44" s="1520"/>
      <c r="E44" s="1520"/>
      <c r="F44" s="1520"/>
      <c r="G44" s="1520"/>
      <c r="H44" s="1520"/>
      <c r="I44" s="1520"/>
      <c r="J44" s="1520"/>
      <c r="K44" s="1520"/>
    </row>
    <row r="45" spans="1:11" ht="15.75" x14ac:dyDescent="0.25">
      <c r="A45" s="1520" t="s">
        <v>1793</v>
      </c>
      <c r="B45" s="1520"/>
      <c r="C45" s="1520"/>
      <c r="D45" s="1520"/>
      <c r="E45" s="1520"/>
      <c r="F45" s="1520"/>
      <c r="G45" s="1520"/>
      <c r="H45" s="1520"/>
      <c r="I45" s="1520"/>
      <c r="J45" s="1520"/>
      <c r="K45" s="1520"/>
    </row>
    <row r="46" spans="1:11" ht="15.75" x14ac:dyDescent="0.25">
      <c r="A46" s="1520" t="s">
        <v>2574</v>
      </c>
      <c r="B46" s="1520"/>
      <c r="C46" s="1520"/>
      <c r="D46" s="1520"/>
      <c r="E46" s="1520"/>
      <c r="F46" s="1520"/>
      <c r="G46" s="1520"/>
      <c r="H46" s="1520"/>
      <c r="I46" s="1520"/>
      <c r="J46" s="1520"/>
      <c r="K46" s="1520"/>
    </row>
    <row r="47" spans="1:11" ht="15.75" x14ac:dyDescent="0.25">
      <c r="A47" s="1520">
        <v>82</v>
      </c>
      <c r="B47" s="1520"/>
      <c r="C47" s="1520"/>
      <c r="D47" s="1520"/>
      <c r="E47" s="1520"/>
      <c r="F47" s="1520"/>
      <c r="G47" s="1520"/>
      <c r="H47" s="1520"/>
      <c r="I47" s="1520"/>
      <c r="J47" s="1520"/>
      <c r="K47" s="1520"/>
    </row>
    <row r="48" spans="1:11" x14ac:dyDescent="0.2">
      <c r="A48" s="704"/>
      <c r="B48" s="704"/>
      <c r="C48" s="704"/>
      <c r="D48" s="704"/>
      <c r="E48" s="704"/>
      <c r="F48" s="704"/>
      <c r="G48" s="704"/>
      <c r="H48" s="704"/>
      <c r="I48" s="704"/>
      <c r="J48" s="704"/>
      <c r="K48" s="704"/>
    </row>
    <row r="49" spans="1:15" x14ac:dyDescent="0.2">
      <c r="A49" s="892" t="s">
        <v>2037</v>
      </c>
      <c r="B49" s="897"/>
      <c r="C49" s="897"/>
      <c r="D49" s="897"/>
      <c r="E49" s="897"/>
      <c r="F49" s="897"/>
      <c r="G49" s="897"/>
      <c r="H49" s="897"/>
      <c r="I49" s="897"/>
      <c r="J49" s="897"/>
      <c r="K49" s="897"/>
    </row>
    <row r="50" spans="1:15" x14ac:dyDescent="0.2">
      <c r="A50" s="890" t="s">
        <v>2038</v>
      </c>
      <c r="B50" s="897"/>
      <c r="C50" s="897"/>
      <c r="D50" s="897"/>
      <c r="E50" s="897"/>
      <c r="F50" s="897"/>
      <c r="G50" s="897"/>
      <c r="H50" s="897"/>
      <c r="I50" s="897"/>
      <c r="J50" s="897"/>
      <c r="K50" s="897"/>
    </row>
    <row r="51" spans="1:15" ht="9.75" customHeight="1" x14ac:dyDescent="0.2">
      <c r="A51" s="897"/>
      <c r="B51" s="897"/>
      <c r="C51" s="897"/>
      <c r="D51" s="897"/>
      <c r="E51" s="897"/>
      <c r="F51" s="897"/>
      <c r="G51" s="897"/>
      <c r="H51" s="897"/>
      <c r="I51" s="897"/>
      <c r="J51" s="897"/>
      <c r="K51" s="897"/>
    </row>
    <row r="52" spans="1:15" x14ac:dyDescent="0.2">
      <c r="A52" s="892">
        <v>2017</v>
      </c>
      <c r="B52" s="897"/>
      <c r="C52" s="897"/>
      <c r="D52" s="897"/>
      <c r="E52" s="897"/>
      <c r="F52" s="897"/>
      <c r="G52" s="897"/>
      <c r="H52" s="897"/>
      <c r="I52" s="897"/>
      <c r="J52" s="897"/>
      <c r="K52" s="897"/>
    </row>
    <row r="53" spans="1:15" x14ac:dyDescent="0.2">
      <c r="A53" s="890" t="s">
        <v>2074</v>
      </c>
      <c r="B53" s="897"/>
      <c r="C53" s="897"/>
      <c r="D53" s="897"/>
      <c r="E53" s="897"/>
      <c r="F53" s="897"/>
      <c r="G53" s="897"/>
      <c r="H53" s="897"/>
      <c r="I53" s="897"/>
      <c r="J53" s="897"/>
      <c r="K53" s="897"/>
    </row>
    <row r="54" spans="1:15" ht="14.25" customHeight="1" x14ac:dyDescent="0.25">
      <c r="A54" s="898" t="s">
        <v>2184</v>
      </c>
      <c r="B54" s="897"/>
      <c r="C54" s="897"/>
      <c r="D54" s="897"/>
      <c r="E54" s="897"/>
      <c r="F54" s="897"/>
      <c r="G54" s="897"/>
      <c r="H54" s="897"/>
      <c r="I54" s="897"/>
      <c r="J54" s="897"/>
      <c r="K54" s="897"/>
    </row>
    <row r="55" spans="1:15" ht="12.75" customHeight="1" x14ac:dyDescent="0.2">
      <c r="A55" s="1658" t="s">
        <v>2185</v>
      </c>
      <c r="B55" s="1658"/>
      <c r="C55" s="1658"/>
      <c r="D55" s="1658"/>
      <c r="E55" s="1658"/>
      <c r="F55" s="1658"/>
      <c r="G55" s="1658"/>
      <c r="H55" s="1658"/>
      <c r="I55" s="1658"/>
      <c r="J55" s="1658"/>
      <c r="K55" s="1658"/>
    </row>
    <row r="56" spans="1:15" ht="26.25" customHeight="1" x14ac:dyDescent="0.2">
      <c r="A56" s="1658" t="s">
        <v>2186</v>
      </c>
      <c r="B56" s="1658"/>
      <c r="C56" s="1658"/>
      <c r="D56" s="1658"/>
      <c r="E56" s="1658"/>
      <c r="F56" s="1658"/>
      <c r="G56" s="1658"/>
      <c r="H56" s="1658"/>
      <c r="I56" s="1658"/>
      <c r="J56" s="1658"/>
      <c r="K56" s="1658"/>
    </row>
    <row r="57" spans="1:15" x14ac:dyDescent="0.2">
      <c r="A57" s="891"/>
      <c r="B57" s="897"/>
      <c r="C57" s="897"/>
      <c r="D57" s="897"/>
      <c r="E57" s="897"/>
      <c r="F57" s="897"/>
      <c r="G57" s="897"/>
      <c r="H57" s="897"/>
      <c r="I57" s="897"/>
      <c r="J57" s="897"/>
      <c r="K57" s="897"/>
      <c r="O57" s="538" t="s">
        <v>1555</v>
      </c>
    </row>
    <row r="58" spans="1:15" x14ac:dyDescent="0.2">
      <c r="A58" s="892" t="s">
        <v>2187</v>
      </c>
      <c r="B58" s="897"/>
      <c r="C58" s="897"/>
      <c r="D58" s="897"/>
      <c r="E58" s="897"/>
      <c r="F58" s="897"/>
      <c r="G58" s="897"/>
      <c r="H58" s="897"/>
      <c r="I58" s="897"/>
      <c r="J58" s="897"/>
      <c r="K58" s="897"/>
    </row>
    <row r="59" spans="1:15" ht="14.25" customHeight="1" x14ac:dyDescent="0.2">
      <c r="A59" s="1640" t="s">
        <v>2052</v>
      </c>
      <c r="B59" s="1640"/>
      <c r="C59" s="1640"/>
      <c r="D59" s="1640"/>
      <c r="E59" s="1640"/>
      <c r="F59" s="1640"/>
      <c r="G59" s="1640"/>
      <c r="H59" s="1640"/>
      <c r="I59" s="1640"/>
      <c r="J59" s="1640"/>
      <c r="K59" s="1640"/>
    </row>
    <row r="60" spans="1:15" ht="25.5" customHeight="1" x14ac:dyDescent="0.2">
      <c r="A60" s="1658" t="s">
        <v>2188</v>
      </c>
      <c r="B60" s="1658"/>
      <c r="C60" s="1658"/>
      <c r="D60" s="1658"/>
      <c r="E60" s="1658"/>
      <c r="F60" s="1658"/>
      <c r="G60" s="1658"/>
      <c r="H60" s="1658"/>
      <c r="I60" s="1658"/>
      <c r="J60" s="1658"/>
      <c r="K60" s="1658"/>
    </row>
    <row r="61" spans="1:15" x14ac:dyDescent="0.2">
      <c r="A61" s="894" t="s">
        <v>2060</v>
      </c>
      <c r="B61" s="897"/>
      <c r="C61" s="897"/>
      <c r="D61" s="897"/>
      <c r="E61" s="897"/>
      <c r="F61" s="897"/>
      <c r="G61" s="897"/>
      <c r="H61" s="897"/>
      <c r="I61" s="897"/>
      <c r="J61" s="897"/>
      <c r="K61" s="897"/>
    </row>
    <row r="62" spans="1:15" x14ac:dyDescent="0.2">
      <c r="A62" s="894" t="s">
        <v>2061</v>
      </c>
      <c r="B62" s="897"/>
      <c r="C62" s="897"/>
      <c r="D62" s="897"/>
      <c r="E62" s="897"/>
      <c r="F62" s="897"/>
      <c r="G62" s="897"/>
      <c r="H62" s="897"/>
      <c r="I62" s="897"/>
      <c r="J62" s="897"/>
      <c r="K62" s="897"/>
    </row>
    <row r="63" spans="1:15" ht="27.75" customHeight="1" x14ac:dyDescent="0.2">
      <c r="A63" s="1639" t="s">
        <v>2062</v>
      </c>
      <c r="B63" s="1639"/>
      <c r="C63" s="1639"/>
      <c r="D63" s="1639"/>
      <c r="E63" s="1639"/>
      <c r="F63" s="1639"/>
      <c r="G63" s="1639"/>
      <c r="H63" s="1639"/>
      <c r="I63" s="1639"/>
      <c r="J63" s="1639"/>
      <c r="K63" s="1639"/>
    </row>
    <row r="64" spans="1:15" ht="25.5" customHeight="1" x14ac:dyDescent="0.2">
      <c r="A64" s="1639" t="s">
        <v>2063</v>
      </c>
      <c r="B64" s="1639"/>
      <c r="C64" s="1639"/>
      <c r="D64" s="1639"/>
      <c r="E64" s="1639"/>
      <c r="F64" s="1639"/>
      <c r="G64" s="1639"/>
      <c r="H64" s="1639"/>
      <c r="I64" s="1639"/>
      <c r="J64" s="1639"/>
      <c r="K64" s="1639"/>
    </row>
    <row r="65" spans="1:11" ht="24.75" customHeight="1" x14ac:dyDescent="0.2">
      <c r="A65" s="1658" t="s">
        <v>2189</v>
      </c>
      <c r="B65" s="1658"/>
      <c r="C65" s="1658"/>
      <c r="D65" s="1658"/>
      <c r="E65" s="1658"/>
      <c r="F65" s="1658"/>
      <c r="G65" s="1658"/>
      <c r="H65" s="1658"/>
      <c r="I65" s="1658"/>
      <c r="J65" s="1658"/>
      <c r="K65" s="1658"/>
    </row>
    <row r="66" spans="1:11" x14ac:dyDescent="0.2">
      <c r="A66" s="894" t="s">
        <v>2064</v>
      </c>
      <c r="B66" s="897"/>
      <c r="C66" s="897"/>
      <c r="D66" s="897"/>
      <c r="E66" s="897"/>
      <c r="F66" s="897"/>
      <c r="G66" s="897"/>
      <c r="H66" s="897"/>
      <c r="I66" s="897"/>
      <c r="J66" s="897"/>
      <c r="K66" s="897"/>
    </row>
    <row r="67" spans="1:11" x14ac:dyDescent="0.2">
      <c r="A67" s="894" t="s">
        <v>2065</v>
      </c>
      <c r="B67" s="897"/>
      <c r="C67" s="897"/>
      <c r="D67" s="897"/>
      <c r="E67" s="897"/>
      <c r="F67" s="897"/>
      <c r="G67" s="897"/>
      <c r="H67" s="897"/>
      <c r="I67" s="897"/>
      <c r="J67" s="897"/>
      <c r="K67" s="897"/>
    </row>
    <row r="68" spans="1:11" x14ac:dyDescent="0.2">
      <c r="A68" s="899" t="s">
        <v>2066</v>
      </c>
      <c r="B68" s="897"/>
      <c r="C68" s="897"/>
      <c r="D68" s="897"/>
      <c r="E68" s="897"/>
      <c r="F68" s="897"/>
      <c r="G68" s="897"/>
      <c r="H68" s="897"/>
      <c r="I68" s="897"/>
      <c r="J68" s="897"/>
      <c r="K68" s="897"/>
    </row>
    <row r="69" spans="1:11" ht="27.75" customHeight="1" x14ac:dyDescent="0.2">
      <c r="A69" s="1659" t="s">
        <v>2067</v>
      </c>
      <c r="B69" s="1659"/>
      <c r="C69" s="1659"/>
      <c r="D69" s="1659"/>
      <c r="E69" s="1659"/>
      <c r="F69" s="1659"/>
      <c r="G69" s="1659"/>
      <c r="H69" s="1659"/>
      <c r="I69" s="1659"/>
      <c r="J69" s="1659"/>
      <c r="K69" s="1659"/>
    </row>
    <row r="70" spans="1:11" x14ac:dyDescent="0.2">
      <c r="A70" s="894" t="s">
        <v>2068</v>
      </c>
      <c r="B70" s="897"/>
      <c r="C70" s="897"/>
      <c r="D70" s="897"/>
      <c r="E70" s="897"/>
      <c r="F70" s="897"/>
      <c r="G70" s="897"/>
      <c r="H70" s="897"/>
      <c r="I70" s="897"/>
      <c r="J70" s="897"/>
      <c r="K70" s="897"/>
    </row>
    <row r="71" spans="1:11" x14ac:dyDescent="0.2">
      <c r="A71" s="899" t="s">
        <v>2069</v>
      </c>
      <c r="B71" s="897"/>
      <c r="C71" s="897"/>
      <c r="D71" s="897"/>
      <c r="E71" s="897"/>
      <c r="F71" s="897"/>
      <c r="G71" s="897"/>
      <c r="H71" s="897"/>
      <c r="I71" s="897"/>
      <c r="J71" s="897"/>
      <c r="K71" s="897"/>
    </row>
    <row r="72" spans="1:11" x14ac:dyDescent="0.2">
      <c r="A72" s="899" t="s">
        <v>2070</v>
      </c>
      <c r="B72" s="897"/>
      <c r="C72" s="897"/>
      <c r="D72" s="897"/>
      <c r="E72" s="897"/>
      <c r="F72" s="897"/>
      <c r="G72" s="897"/>
      <c r="H72" s="897"/>
      <c r="I72" s="897"/>
      <c r="J72" s="897"/>
      <c r="K72" s="897"/>
    </row>
    <row r="73" spans="1:11" ht="12.75" customHeight="1" x14ac:dyDescent="0.25">
      <c r="A73" s="898" t="s">
        <v>2190</v>
      </c>
      <c r="B73" s="897"/>
      <c r="C73" s="897"/>
      <c r="D73" s="897"/>
      <c r="E73" s="897"/>
      <c r="F73" s="897"/>
      <c r="G73" s="897"/>
      <c r="H73" s="897"/>
      <c r="I73" s="897"/>
      <c r="J73" s="897"/>
      <c r="K73" s="897"/>
    </row>
    <row r="74" spans="1:11" x14ac:dyDescent="0.2">
      <c r="A74" s="891"/>
      <c r="B74" s="897"/>
      <c r="C74" s="897"/>
      <c r="D74" s="897"/>
      <c r="E74" s="897"/>
      <c r="F74" s="897"/>
      <c r="G74" s="897"/>
      <c r="H74" s="897"/>
      <c r="I74" s="897"/>
      <c r="J74" s="897"/>
      <c r="K74" s="897"/>
    </row>
    <row r="75" spans="1:11" x14ac:dyDescent="0.2">
      <c r="A75" s="892" t="s">
        <v>2040</v>
      </c>
      <c r="B75" s="897"/>
      <c r="C75" s="897"/>
      <c r="D75" s="897"/>
      <c r="E75" s="897"/>
      <c r="F75" s="897"/>
      <c r="G75" s="897"/>
      <c r="H75" s="897"/>
      <c r="I75" s="897"/>
      <c r="J75" s="897"/>
      <c r="K75" s="897"/>
    </row>
    <row r="76" spans="1:11" ht="24.75" customHeight="1" x14ac:dyDescent="0.2">
      <c r="A76" s="1658" t="s">
        <v>2191</v>
      </c>
      <c r="B76" s="1658"/>
      <c r="C76" s="1658"/>
      <c r="D76" s="1658"/>
      <c r="E76" s="1658"/>
      <c r="F76" s="1658"/>
      <c r="G76" s="1658"/>
      <c r="H76" s="1658"/>
      <c r="I76" s="1658"/>
      <c r="J76" s="1658"/>
      <c r="K76" s="1658"/>
    </row>
    <row r="77" spans="1:11" ht="24" customHeight="1" x14ac:dyDescent="0.2">
      <c r="A77" s="1658" t="s">
        <v>2178</v>
      </c>
      <c r="B77" s="1658"/>
      <c r="C77" s="1658"/>
      <c r="D77" s="1658"/>
      <c r="E77" s="1658"/>
      <c r="F77" s="1658"/>
      <c r="G77" s="1658"/>
      <c r="H77" s="1658"/>
      <c r="I77" s="1658"/>
      <c r="J77" s="1658"/>
      <c r="K77" s="1658"/>
    </row>
    <row r="78" spans="1:11" ht="14.25" customHeight="1" x14ac:dyDescent="0.2">
      <c r="A78" s="1658" t="s">
        <v>2179</v>
      </c>
      <c r="B78" s="1658"/>
      <c r="C78" s="1658"/>
      <c r="D78" s="1658"/>
      <c r="E78" s="1658"/>
      <c r="F78" s="1658"/>
      <c r="G78" s="1658"/>
      <c r="H78" s="1658"/>
      <c r="I78" s="1658"/>
      <c r="J78" s="1658"/>
      <c r="K78" s="1658"/>
    </row>
    <row r="79" spans="1:11" x14ac:dyDescent="0.2">
      <c r="A79" s="891"/>
      <c r="B79" s="897"/>
      <c r="C79" s="897"/>
      <c r="D79" s="897"/>
      <c r="E79" s="897"/>
      <c r="F79" s="897"/>
      <c r="G79" s="897"/>
      <c r="H79" s="897"/>
      <c r="I79" s="897"/>
      <c r="J79" s="897"/>
      <c r="K79" s="897"/>
    </row>
    <row r="80" spans="1:11" x14ac:dyDescent="0.2">
      <c r="A80" s="892" t="s">
        <v>2053</v>
      </c>
      <c r="B80" s="897"/>
      <c r="C80" s="897"/>
      <c r="D80" s="897"/>
      <c r="E80" s="897"/>
      <c r="F80" s="897"/>
      <c r="G80" s="897"/>
      <c r="H80" s="897"/>
      <c r="I80" s="897"/>
      <c r="J80" s="897"/>
      <c r="K80" s="897"/>
    </row>
    <row r="81" spans="1:20" ht="18" x14ac:dyDescent="0.25">
      <c r="A81" s="898" t="s">
        <v>2192</v>
      </c>
      <c r="B81" s="897"/>
      <c r="C81" s="897"/>
      <c r="D81" s="897"/>
      <c r="E81" s="897"/>
      <c r="F81" s="897"/>
      <c r="G81" s="897"/>
      <c r="H81" s="897"/>
      <c r="I81" s="897"/>
      <c r="J81" s="897"/>
      <c r="K81" s="897"/>
    </row>
    <row r="82" spans="1:20" x14ac:dyDescent="0.2">
      <c r="A82" s="891"/>
      <c r="B82" s="897"/>
      <c r="C82" s="897"/>
      <c r="D82" s="897"/>
      <c r="E82" s="897"/>
      <c r="F82" s="897"/>
      <c r="G82" s="897"/>
      <c r="H82" s="897"/>
      <c r="I82" s="897"/>
      <c r="J82" s="897"/>
      <c r="K82" s="897"/>
    </row>
    <row r="83" spans="1:20" x14ac:dyDescent="0.2">
      <c r="A83" s="892" t="s">
        <v>2041</v>
      </c>
      <c r="B83" s="897"/>
      <c r="C83" s="897"/>
      <c r="D83" s="897"/>
      <c r="E83" s="897"/>
      <c r="F83" s="897"/>
      <c r="G83" s="897"/>
      <c r="H83" s="897"/>
      <c r="I83" s="897"/>
      <c r="J83" s="897"/>
      <c r="K83" s="897"/>
    </row>
    <row r="84" spans="1:20" ht="24.75" customHeight="1" x14ac:dyDescent="0.2">
      <c r="A84" s="1658" t="s">
        <v>2193</v>
      </c>
      <c r="B84" s="1658"/>
      <c r="C84" s="1658"/>
      <c r="D84" s="1658"/>
      <c r="E84" s="1658"/>
      <c r="F84" s="1658"/>
      <c r="G84" s="1658"/>
      <c r="H84" s="1658"/>
      <c r="I84" s="1658"/>
      <c r="J84" s="1658"/>
      <c r="K84" s="1658"/>
    </row>
    <row r="85" spans="1:20" ht="11.25" customHeight="1" x14ac:dyDescent="0.2">
      <c r="A85" s="900"/>
      <c r="B85" s="900"/>
      <c r="C85" s="900"/>
      <c r="D85" s="900"/>
      <c r="E85" s="900"/>
      <c r="F85" s="900"/>
      <c r="G85" s="900"/>
      <c r="H85" s="900"/>
      <c r="I85" s="900"/>
      <c r="J85" s="900"/>
      <c r="K85" s="900"/>
      <c r="L85" s="809"/>
      <c r="M85" s="809"/>
      <c r="N85" s="809"/>
      <c r="O85" s="809"/>
      <c r="P85" s="809"/>
      <c r="Q85" s="809"/>
      <c r="R85" s="809"/>
      <c r="S85" s="809"/>
      <c r="T85" s="809"/>
    </row>
    <row r="86" spans="1:20" ht="36.75" customHeight="1" x14ac:dyDescent="0.2">
      <c r="A86" s="1642" t="s">
        <v>2497</v>
      </c>
      <c r="B86" s="1642"/>
      <c r="C86" s="1642"/>
      <c r="D86" s="1642"/>
      <c r="E86" s="1642"/>
      <c r="F86" s="1642"/>
      <c r="G86" s="1642"/>
      <c r="H86" s="1642"/>
      <c r="I86" s="1642"/>
      <c r="J86" s="1642"/>
      <c r="K86" s="1642"/>
      <c r="L86" s="606"/>
      <c r="M86" s="606"/>
      <c r="N86" s="606"/>
      <c r="O86" s="606"/>
      <c r="P86" s="606"/>
      <c r="Q86" s="606"/>
      <c r="R86" s="606"/>
      <c r="S86" s="606"/>
      <c r="T86" s="606"/>
    </row>
    <row r="87" spans="1:20" ht="15" customHeight="1" x14ac:dyDescent="0.2">
      <c r="A87" s="1000"/>
      <c r="B87" s="1000"/>
      <c r="C87" s="1000"/>
      <c r="D87" s="1000"/>
      <c r="E87" s="1000"/>
      <c r="F87" s="1000"/>
      <c r="G87" s="1000"/>
      <c r="H87" s="1000"/>
      <c r="I87" s="1000"/>
      <c r="J87" s="1000"/>
      <c r="K87" s="1000"/>
      <c r="L87" s="606"/>
      <c r="M87" s="606"/>
      <c r="N87" s="606"/>
      <c r="O87" s="606"/>
      <c r="P87" s="606"/>
      <c r="Q87" s="606"/>
      <c r="R87" s="606"/>
      <c r="S87" s="606"/>
      <c r="T87" s="606"/>
    </row>
    <row r="88" spans="1:20" ht="15.75" customHeight="1" x14ac:dyDescent="0.2">
      <c r="B88" s="1614" t="s">
        <v>1795</v>
      </c>
      <c r="C88" s="1615"/>
      <c r="D88" s="1616"/>
      <c r="E88" s="1616"/>
      <c r="F88" s="1616"/>
      <c r="G88" s="1616"/>
      <c r="H88" s="1620">
        <v>3.5000000000000003E-2</v>
      </c>
      <c r="I88" s="1621"/>
      <c r="J88" s="1621"/>
      <c r="K88" s="1622"/>
      <c r="L88" s="851"/>
      <c r="M88" s="851"/>
      <c r="N88" s="851"/>
      <c r="O88" s="851"/>
      <c r="P88" s="851"/>
      <c r="Q88" s="851"/>
    </row>
    <row r="89" spans="1:20" ht="15.75" customHeight="1" x14ac:dyDescent="0.2">
      <c r="B89" s="1614" t="s">
        <v>1930</v>
      </c>
      <c r="C89" s="1615"/>
      <c r="D89" s="1616"/>
      <c r="E89" s="1616"/>
      <c r="F89" s="1616"/>
      <c r="G89" s="1616"/>
      <c r="H89" s="1620">
        <v>7.6499999999999999E-2</v>
      </c>
      <c r="I89" s="1621"/>
      <c r="J89" s="1621"/>
      <c r="K89" s="1622"/>
      <c r="L89" s="851"/>
      <c r="M89" s="851"/>
      <c r="N89" s="851"/>
      <c r="O89" s="851"/>
      <c r="P89" s="851"/>
      <c r="Q89" s="851"/>
    </row>
    <row r="90" spans="1:20" ht="15.75" customHeight="1" x14ac:dyDescent="0.2">
      <c r="B90" s="1614" t="s">
        <v>1931</v>
      </c>
      <c r="C90" s="1615"/>
      <c r="D90" s="1616"/>
      <c r="E90" s="1616"/>
      <c r="F90" s="1616"/>
      <c r="G90" s="1616"/>
      <c r="H90" s="1620">
        <v>2.75E-2</v>
      </c>
      <c r="I90" s="1621"/>
      <c r="J90" s="1621"/>
      <c r="K90" s="1622"/>
      <c r="L90" s="851"/>
      <c r="M90" s="851"/>
      <c r="N90" s="851"/>
      <c r="O90" s="851"/>
      <c r="P90" s="851"/>
      <c r="Q90" s="851"/>
    </row>
    <row r="91" spans="1:20" ht="15.75" customHeight="1" x14ac:dyDescent="0.2">
      <c r="B91" s="1614" t="s">
        <v>1942</v>
      </c>
      <c r="C91" s="1615"/>
      <c r="D91" s="1616"/>
      <c r="E91" s="1616"/>
      <c r="F91" s="1616"/>
      <c r="G91" s="1616"/>
      <c r="H91" s="1614" t="s">
        <v>1938</v>
      </c>
      <c r="I91" s="1616"/>
      <c r="J91" s="1616"/>
      <c r="K91" s="1617"/>
      <c r="L91" s="852"/>
      <c r="M91" s="852"/>
      <c r="N91" s="852"/>
      <c r="O91" s="852"/>
      <c r="P91" s="852"/>
      <c r="Q91" s="852"/>
    </row>
    <row r="92" spans="1:20" ht="15.75" customHeight="1" x14ac:dyDescent="0.2">
      <c r="B92" s="1614" t="s">
        <v>1796</v>
      </c>
      <c r="C92" s="1615"/>
      <c r="D92" s="1616"/>
      <c r="E92" s="1616"/>
      <c r="F92" s="1616"/>
      <c r="G92" s="1616"/>
      <c r="H92" s="1614" t="s">
        <v>1934</v>
      </c>
      <c r="I92" s="1616"/>
      <c r="J92" s="1616"/>
      <c r="K92" s="1617"/>
      <c r="L92" s="852"/>
      <c r="M92" s="852"/>
      <c r="N92" s="852"/>
      <c r="O92" s="852"/>
      <c r="P92" s="852"/>
      <c r="Q92" s="852"/>
    </row>
    <row r="93" spans="1:20" ht="15.75" customHeight="1" x14ac:dyDescent="0.2">
      <c r="B93" s="1614" t="s">
        <v>1798</v>
      </c>
      <c r="C93" s="1615"/>
      <c r="D93" s="1616"/>
      <c r="E93" s="1616"/>
      <c r="F93" s="1616"/>
      <c r="G93" s="1616"/>
      <c r="H93" s="1614" t="s">
        <v>1935</v>
      </c>
      <c r="I93" s="1616"/>
      <c r="J93" s="1616"/>
      <c r="K93" s="1617"/>
      <c r="L93" s="852"/>
      <c r="M93" s="852"/>
      <c r="N93" s="852"/>
      <c r="O93" s="852"/>
      <c r="P93" s="852"/>
      <c r="Q93" s="852"/>
    </row>
    <row r="94" spans="1:20" ht="15.75" customHeight="1" x14ac:dyDescent="0.2">
      <c r="B94" s="1614" t="s">
        <v>1799</v>
      </c>
      <c r="C94" s="1615"/>
      <c r="D94" s="1616"/>
      <c r="E94" s="1616"/>
      <c r="F94" s="1616"/>
      <c r="G94" s="1617"/>
      <c r="H94" s="1614" t="s">
        <v>1800</v>
      </c>
      <c r="I94" s="1616"/>
      <c r="J94" s="1616"/>
      <c r="K94" s="1617"/>
      <c r="L94" s="852"/>
      <c r="M94" s="852"/>
      <c r="N94" s="852"/>
      <c r="O94" s="852"/>
      <c r="P94" s="852"/>
      <c r="Q94" s="852"/>
    </row>
    <row r="95" spans="1:20" ht="37.5" customHeight="1" x14ac:dyDescent="0.2">
      <c r="B95" s="1614" t="s">
        <v>1936</v>
      </c>
      <c r="C95" s="1615"/>
      <c r="D95" s="1616"/>
      <c r="E95" s="1616"/>
      <c r="F95" s="1616"/>
      <c r="G95" s="1617"/>
      <c r="H95" s="1614" t="s">
        <v>2194</v>
      </c>
      <c r="I95" s="1616"/>
      <c r="J95" s="1616"/>
      <c r="K95" s="1617"/>
      <c r="L95" s="852"/>
      <c r="M95" s="852"/>
      <c r="N95" s="852"/>
      <c r="O95" s="852"/>
      <c r="P95" s="852"/>
      <c r="Q95" s="852"/>
    </row>
    <row r="96" spans="1:20" ht="27" customHeight="1" x14ac:dyDescent="0.2">
      <c r="B96" s="1614" t="s">
        <v>1937</v>
      </c>
      <c r="C96" s="1615"/>
      <c r="D96" s="1616"/>
      <c r="E96" s="1616"/>
      <c r="F96" s="1616"/>
      <c r="G96" s="1616"/>
      <c r="H96" s="1614" t="s">
        <v>2170</v>
      </c>
      <c r="I96" s="1616"/>
      <c r="J96" s="1616"/>
      <c r="K96" s="1617"/>
      <c r="L96" s="606"/>
      <c r="M96" s="606"/>
      <c r="N96" s="606"/>
      <c r="O96" s="606"/>
      <c r="P96" s="606"/>
      <c r="Q96" s="606"/>
    </row>
    <row r="97" spans="1:17" ht="15.75" customHeight="1" x14ac:dyDescent="0.2">
      <c r="A97" s="920"/>
      <c r="B97" s="1614" t="s">
        <v>1794</v>
      </c>
      <c r="C97" s="1615"/>
      <c r="D97" s="1616"/>
      <c r="E97" s="1616"/>
      <c r="F97" s="1616"/>
      <c r="G97" s="1617"/>
      <c r="H97" s="1620">
        <v>1.6000000000000001E-3</v>
      </c>
      <c r="I97" s="1621"/>
      <c r="J97" s="1621"/>
      <c r="K97" s="1622"/>
      <c r="L97" s="851"/>
      <c r="M97" s="851"/>
      <c r="N97" s="851"/>
      <c r="O97" s="851"/>
      <c r="P97" s="851"/>
      <c r="Q97" s="851"/>
    </row>
    <row r="98" spans="1:17" ht="15.75" customHeight="1" x14ac:dyDescent="0.2">
      <c r="B98" s="999"/>
      <c r="C98" s="1121"/>
      <c r="D98" s="999"/>
      <c r="E98" s="999"/>
      <c r="F98" s="999"/>
      <c r="G98" s="999"/>
      <c r="H98" s="1004"/>
      <c r="I98" s="1004"/>
      <c r="J98" s="1004"/>
      <c r="K98" s="1004"/>
      <c r="L98" s="851"/>
      <c r="M98" s="851"/>
      <c r="N98" s="851"/>
      <c r="O98" s="851"/>
      <c r="P98" s="851"/>
      <c r="Q98" s="851"/>
    </row>
    <row r="99" spans="1:17" ht="25.5" customHeight="1" x14ac:dyDescent="0.2">
      <c r="A99" s="1642" t="s">
        <v>1941</v>
      </c>
      <c r="B99" s="1642"/>
      <c r="C99" s="1642"/>
      <c r="D99" s="1642"/>
      <c r="E99" s="1642"/>
      <c r="F99" s="1642"/>
      <c r="G99" s="1642"/>
      <c r="H99" s="1642"/>
      <c r="I99" s="1642"/>
      <c r="J99" s="1642"/>
      <c r="K99" s="1642"/>
    </row>
  </sheetData>
  <mergeCells count="72">
    <mergeCell ref="B91:G91"/>
    <mergeCell ref="B92:G92"/>
    <mergeCell ref="B93:G93"/>
    <mergeCell ref="B95:G95"/>
    <mergeCell ref="A99:K99"/>
    <mergeCell ref="B97:G97"/>
    <mergeCell ref="B96:G96"/>
    <mergeCell ref="H94:K94"/>
    <mergeCell ref="H95:K95"/>
    <mergeCell ref="H96:K96"/>
    <mergeCell ref="H97:K97"/>
    <mergeCell ref="B94:G94"/>
    <mergeCell ref="H91:K91"/>
    <mergeCell ref="H92:K92"/>
    <mergeCell ref="H93:K93"/>
    <mergeCell ref="A65:K65"/>
    <mergeCell ref="A69:K69"/>
    <mergeCell ref="A76:K76"/>
    <mergeCell ref="A77:K77"/>
    <mergeCell ref="A78:K78"/>
    <mergeCell ref="A84:K84"/>
    <mergeCell ref="A86:K86"/>
    <mergeCell ref="H88:K88"/>
    <mergeCell ref="H89:K89"/>
    <mergeCell ref="H90:K90"/>
    <mergeCell ref="B88:G88"/>
    <mergeCell ref="B89:G89"/>
    <mergeCell ref="B90:G90"/>
    <mergeCell ref="A64:K64"/>
    <mergeCell ref="A41:K41"/>
    <mergeCell ref="A43:K43"/>
    <mergeCell ref="A44:K44"/>
    <mergeCell ref="A45:K45"/>
    <mergeCell ref="A46:K46"/>
    <mergeCell ref="A47:K47"/>
    <mergeCell ref="A55:K55"/>
    <mergeCell ref="A56:K56"/>
    <mergeCell ref="A59:K59"/>
    <mergeCell ref="A60:K60"/>
    <mergeCell ref="A63:K63"/>
    <mergeCell ref="A8:K8"/>
    <mergeCell ref="A10:B10"/>
    <mergeCell ref="A11:B11"/>
    <mergeCell ref="A12:B12"/>
    <mergeCell ref="B39:K39"/>
    <mergeCell ref="A25:K25"/>
    <mergeCell ref="A26:K26"/>
    <mergeCell ref="A27:K27"/>
    <mergeCell ref="A28:K28"/>
    <mergeCell ref="A32:B32"/>
    <mergeCell ref="A33:B33"/>
    <mergeCell ref="A34:B34"/>
    <mergeCell ref="A13:B13"/>
    <mergeCell ref="A14:B14"/>
    <mergeCell ref="A16:B16"/>
    <mergeCell ref="A17:B17"/>
    <mergeCell ref="A7:K7"/>
    <mergeCell ref="A1:K1"/>
    <mergeCell ref="A2:K2"/>
    <mergeCell ref="A4:K4"/>
    <mergeCell ref="A5:K5"/>
    <mergeCell ref="A6:K6"/>
    <mergeCell ref="A18:B18"/>
    <mergeCell ref="A35:B35"/>
    <mergeCell ref="A37:K37"/>
    <mergeCell ref="A38:K38"/>
    <mergeCell ref="A20:K20"/>
    <mergeCell ref="A21:K21"/>
    <mergeCell ref="A22:K22"/>
    <mergeCell ref="A30:B30"/>
    <mergeCell ref="A31:B31"/>
    <mergeCell ref="A24:K24"/>
  </mergeCells>
  <pageMargins left="0.25" right="0.25" top="0.25" bottom="0" header="0" footer="0"/>
  <pageSetup scale="84" fitToHeight="0" orientation="portrait" r:id="rId1"/>
  <rowBreaks count="2" manualBreakCount="2">
    <brk id="42" max="16383" man="1"/>
    <brk id="85" max="9" man="1"/>
  </rowBreak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3772A-A902-4EFB-9769-D9B65C3C3CB8}">
  <sheetPr codeName="Sheet92">
    <pageSetUpPr fitToPage="1"/>
  </sheetPr>
  <dimension ref="A1:K143"/>
  <sheetViews>
    <sheetView zoomScaleNormal="100" workbookViewId="0">
      <selection activeCell="A3" sqref="A3"/>
    </sheetView>
  </sheetViews>
  <sheetFormatPr defaultColWidth="9.140625" defaultRowHeight="12.75" x14ac:dyDescent="0.2"/>
  <cols>
    <col min="1" max="1" width="7.7109375" style="538" customWidth="1"/>
    <col min="2" max="3" width="11.140625" style="538" customWidth="1"/>
    <col min="4" max="5" width="11.28515625" style="538" customWidth="1"/>
    <col min="6" max="11" width="11.7109375" style="538" customWidth="1"/>
    <col min="12" max="16384" width="9.140625" style="538"/>
  </cols>
  <sheetData>
    <row r="1" spans="1:11" ht="18" x14ac:dyDescent="0.25">
      <c r="A1" s="1365" t="str">
        <f>'COVER PAGE'!A9</f>
        <v>LOCAL GOVERNMENT NAME:</v>
      </c>
      <c r="B1" s="1365"/>
      <c r="C1" s="1365"/>
      <c r="D1" s="1365"/>
      <c r="E1" s="1365"/>
      <c r="F1" s="1365"/>
      <c r="G1" s="1365"/>
      <c r="H1" s="1365"/>
      <c r="I1" s="1365"/>
      <c r="J1" s="1365"/>
      <c r="K1" s="1365"/>
    </row>
    <row r="2" spans="1:11" ht="18" x14ac:dyDescent="0.25">
      <c r="A2" s="1365" t="str">
        <f>'COVER PAGE'!A30</f>
        <v>FISCAL YEAR ENDING JUNE 30, 2025</v>
      </c>
      <c r="B2" s="1365"/>
      <c r="C2" s="1365"/>
      <c r="D2" s="1365"/>
      <c r="E2" s="1365"/>
      <c r="F2" s="1365"/>
      <c r="G2" s="1365"/>
      <c r="H2" s="1365"/>
      <c r="I2" s="1365"/>
      <c r="J2" s="1365"/>
      <c r="K2" s="1365"/>
    </row>
    <row r="3" spans="1:11" ht="8.25" customHeight="1" x14ac:dyDescent="0.25">
      <c r="A3" s="819"/>
      <c r="B3" s="819"/>
      <c r="C3" s="819"/>
      <c r="D3" s="819"/>
      <c r="E3" s="819"/>
      <c r="F3" s="819"/>
      <c r="G3" s="819"/>
      <c r="H3" s="819"/>
      <c r="I3" s="819"/>
      <c r="J3" s="819"/>
    </row>
    <row r="4" spans="1:11" ht="15.75" x14ac:dyDescent="0.25">
      <c r="A4" s="1520" t="s">
        <v>1822</v>
      </c>
      <c r="B4" s="1520"/>
      <c r="C4" s="1520"/>
      <c r="D4" s="1520"/>
      <c r="E4" s="1520"/>
      <c r="F4" s="1520"/>
      <c r="G4" s="1520"/>
      <c r="H4" s="1520"/>
      <c r="I4" s="1520"/>
      <c r="J4" s="1520"/>
      <c r="K4" s="1520"/>
    </row>
    <row r="5" spans="1:11" ht="15.75" x14ac:dyDescent="0.25">
      <c r="A5" s="1520" t="s">
        <v>1801</v>
      </c>
      <c r="B5" s="1520"/>
      <c r="C5" s="1520"/>
      <c r="D5" s="1520"/>
      <c r="E5" s="1520"/>
      <c r="F5" s="1520"/>
      <c r="G5" s="1520"/>
      <c r="H5" s="1520"/>
      <c r="I5" s="1520"/>
      <c r="J5" s="1520"/>
      <c r="K5" s="1520"/>
    </row>
    <row r="6" spans="1:11" ht="15.75" x14ac:dyDescent="0.25">
      <c r="A6" s="1520" t="s">
        <v>1802</v>
      </c>
      <c r="B6" s="1520"/>
      <c r="C6" s="1520"/>
      <c r="D6" s="1520"/>
      <c r="E6" s="1520"/>
      <c r="F6" s="1520"/>
      <c r="G6" s="1520"/>
      <c r="H6" s="1520"/>
      <c r="I6" s="1520"/>
      <c r="J6" s="1520"/>
      <c r="K6" s="1520"/>
    </row>
    <row r="7" spans="1:11" ht="15.75" x14ac:dyDescent="0.25">
      <c r="A7" s="1520" t="s">
        <v>1803</v>
      </c>
      <c r="B7" s="1520"/>
      <c r="C7" s="1520"/>
      <c r="D7" s="1520"/>
      <c r="E7" s="1520"/>
      <c r="F7" s="1520"/>
      <c r="G7" s="1520"/>
      <c r="H7" s="1520"/>
      <c r="I7" s="1520"/>
      <c r="J7" s="1520"/>
      <c r="K7" s="1520"/>
    </row>
    <row r="8" spans="1:11" ht="9" customHeight="1" x14ac:dyDescent="0.2">
      <c r="A8" s="1378"/>
      <c r="B8" s="1378"/>
      <c r="C8" s="1378"/>
      <c r="D8" s="1378"/>
      <c r="E8" s="1378"/>
      <c r="F8" s="1378"/>
      <c r="G8" s="1378"/>
      <c r="H8" s="1378"/>
      <c r="I8" s="1378"/>
      <c r="J8" s="1378"/>
      <c r="K8" s="1378"/>
    </row>
    <row r="9" spans="1:11" ht="17.25" customHeight="1" x14ac:dyDescent="0.2">
      <c r="A9" s="1524" t="s">
        <v>1805</v>
      </c>
      <c r="B9" s="1528"/>
      <c r="C9" s="1123">
        <v>2023</v>
      </c>
      <c r="D9" s="847">
        <v>2022</v>
      </c>
      <c r="E9" s="847">
        <v>2021</v>
      </c>
      <c r="F9" s="847">
        <v>2020</v>
      </c>
      <c r="G9" s="834">
        <v>2019</v>
      </c>
      <c r="H9" s="834">
        <v>2018</v>
      </c>
      <c r="I9" s="847">
        <v>2017</v>
      </c>
      <c r="J9" s="847">
        <v>2016</v>
      </c>
      <c r="K9" s="847">
        <v>2015</v>
      </c>
    </row>
    <row r="10" spans="1:11" ht="30.75" customHeight="1" x14ac:dyDescent="0.2">
      <c r="A10" s="1660" t="s">
        <v>1806</v>
      </c>
      <c r="B10" s="1661"/>
      <c r="C10" s="1124">
        <v>2022</v>
      </c>
      <c r="D10" s="854">
        <v>2021</v>
      </c>
      <c r="E10" s="854">
        <v>2020</v>
      </c>
      <c r="F10" s="854">
        <v>2019</v>
      </c>
      <c r="G10" s="836">
        <v>2018</v>
      </c>
      <c r="H10" s="836">
        <v>2017</v>
      </c>
      <c r="I10" s="854">
        <v>2016</v>
      </c>
      <c r="J10" s="854">
        <v>2015</v>
      </c>
      <c r="K10" s="854">
        <v>2014</v>
      </c>
    </row>
    <row r="11" spans="1:11" ht="37.5" customHeight="1" x14ac:dyDescent="0.2">
      <c r="A11" s="1526" t="s">
        <v>2195</v>
      </c>
      <c r="B11" s="1412"/>
      <c r="C11" s="1119"/>
      <c r="D11" s="613"/>
      <c r="E11" s="613"/>
      <c r="F11" s="613"/>
      <c r="G11" s="856"/>
      <c r="H11" s="857"/>
      <c r="I11" s="838"/>
      <c r="J11" s="838"/>
      <c r="K11" s="838"/>
    </row>
    <row r="12" spans="1:11" ht="64.5" customHeight="1" x14ac:dyDescent="0.2">
      <c r="A12" s="1526" t="s">
        <v>2196</v>
      </c>
      <c r="B12" s="1412"/>
      <c r="C12" s="1119"/>
      <c r="D12" s="613"/>
      <c r="E12" s="613"/>
      <c r="F12" s="613"/>
      <c r="G12" s="858"/>
      <c r="H12" s="859"/>
      <c r="I12" s="840"/>
      <c r="J12" s="840"/>
      <c r="K12" s="840"/>
    </row>
    <row r="13" spans="1:11" ht="66" customHeight="1" x14ac:dyDescent="0.2">
      <c r="A13" s="1526" t="s">
        <v>2197</v>
      </c>
      <c r="B13" s="1412"/>
      <c r="C13" s="1119"/>
      <c r="D13" s="613"/>
      <c r="E13" s="613"/>
      <c r="F13" s="613"/>
      <c r="G13" s="858"/>
      <c r="H13" s="859"/>
      <c r="I13" s="840"/>
      <c r="J13" s="840"/>
      <c r="K13" s="840"/>
    </row>
    <row r="14" spans="1:11" ht="20.25" customHeight="1" x14ac:dyDescent="0.2">
      <c r="A14" s="1603" t="s">
        <v>785</v>
      </c>
      <c r="B14" s="1604"/>
      <c r="C14" s="841">
        <f t="shared" ref="C14:J14" si="0">C13+C12</f>
        <v>0</v>
      </c>
      <c r="D14" s="841">
        <f t="shared" si="0"/>
        <v>0</v>
      </c>
      <c r="E14" s="841">
        <f t="shared" si="0"/>
        <v>0</v>
      </c>
      <c r="F14" s="841">
        <f t="shared" si="0"/>
        <v>0</v>
      </c>
      <c r="G14" s="841">
        <f t="shared" si="0"/>
        <v>0</v>
      </c>
      <c r="H14" s="841">
        <f t="shared" si="0"/>
        <v>0</v>
      </c>
      <c r="I14" s="841">
        <f t="shared" si="0"/>
        <v>0</v>
      </c>
      <c r="J14" s="841">
        <f t="shared" si="0"/>
        <v>0</v>
      </c>
      <c r="K14" s="841">
        <f>K13+K12</f>
        <v>0</v>
      </c>
    </row>
    <row r="15" spans="1:11" ht="9" customHeight="1" x14ac:dyDescent="0.2">
      <c r="I15" s="554"/>
      <c r="J15" s="554"/>
      <c r="K15" s="554"/>
    </row>
    <row r="16" spans="1:11" ht="26.25" customHeight="1" x14ac:dyDescent="0.2">
      <c r="A16" s="1526" t="s">
        <v>2198</v>
      </c>
      <c r="B16" s="1412"/>
      <c r="C16" s="1119"/>
      <c r="D16" s="1008"/>
      <c r="E16" s="598"/>
      <c r="F16" s="598"/>
      <c r="G16" s="861"/>
      <c r="H16" s="862"/>
      <c r="I16" s="840"/>
      <c r="J16" s="840"/>
      <c r="K16" s="840"/>
    </row>
    <row r="17" spans="1:11" ht="92.25" customHeight="1" x14ac:dyDescent="0.2">
      <c r="A17" s="1526" t="s">
        <v>2199</v>
      </c>
      <c r="B17" s="1412"/>
      <c r="C17" s="1119"/>
      <c r="D17" s="1007"/>
      <c r="E17" s="613"/>
      <c r="F17" s="613"/>
      <c r="G17" s="863"/>
      <c r="H17" s="864"/>
      <c r="I17" s="845"/>
      <c r="J17" s="845"/>
      <c r="K17" s="845"/>
    </row>
    <row r="18" spans="1:11" ht="53.25" customHeight="1" x14ac:dyDescent="0.2">
      <c r="A18" s="1526" t="s">
        <v>2200</v>
      </c>
      <c r="B18" s="1412"/>
      <c r="C18" s="1119"/>
      <c r="D18" s="1007"/>
      <c r="E18" s="613"/>
      <c r="F18" s="613"/>
      <c r="G18" s="863"/>
      <c r="H18" s="864"/>
      <c r="I18" s="845"/>
      <c r="J18" s="845"/>
      <c r="K18" s="845"/>
    </row>
    <row r="19" spans="1:11" x14ac:dyDescent="0.2">
      <c r="B19" s="1608" t="s">
        <v>1809</v>
      </c>
      <c r="C19" s="1608"/>
      <c r="D19" s="1608"/>
      <c r="E19" s="1608"/>
      <c r="F19" s="1608"/>
      <c r="G19" s="1608"/>
      <c r="H19" s="1608"/>
      <c r="I19" s="1608"/>
      <c r="J19" s="1608"/>
      <c r="K19" s="1608"/>
    </row>
    <row r="20" spans="1:11" x14ac:dyDescent="0.2">
      <c r="B20" s="1608" t="s">
        <v>1818</v>
      </c>
      <c r="C20" s="1608"/>
      <c r="D20" s="1608"/>
      <c r="E20" s="1608"/>
      <c r="F20" s="1608"/>
      <c r="G20" s="1608"/>
      <c r="H20" s="1608"/>
      <c r="I20" s="1608"/>
      <c r="J20" s="1608"/>
      <c r="K20" s="1608"/>
    </row>
    <row r="22" spans="1:11" ht="15.75" x14ac:dyDescent="0.25">
      <c r="A22" s="1520" t="str">
        <f>A1</f>
        <v>LOCAL GOVERNMENT NAME:</v>
      </c>
      <c r="B22" s="1520"/>
      <c r="C22" s="1520"/>
      <c r="D22" s="1520"/>
      <c r="E22" s="1520"/>
      <c r="F22" s="1520"/>
      <c r="G22" s="1520"/>
      <c r="H22" s="1520"/>
      <c r="I22" s="1520"/>
      <c r="J22" s="1520"/>
      <c r="K22" s="1520"/>
    </row>
    <row r="23" spans="1:11" ht="15.75" x14ac:dyDescent="0.25">
      <c r="A23" s="1520" t="s">
        <v>1801</v>
      </c>
      <c r="B23" s="1520"/>
      <c r="C23" s="1520"/>
      <c r="D23" s="1520"/>
      <c r="E23" s="1520"/>
      <c r="F23" s="1520"/>
      <c r="G23" s="1520"/>
      <c r="H23" s="1520"/>
      <c r="I23" s="1520"/>
      <c r="J23" s="1520"/>
      <c r="K23" s="1520"/>
    </row>
    <row r="24" spans="1:11" ht="15.75" x14ac:dyDescent="0.25">
      <c r="A24" s="1520" t="s">
        <v>1810</v>
      </c>
      <c r="B24" s="1520"/>
      <c r="C24" s="1520"/>
      <c r="D24" s="1520"/>
      <c r="E24" s="1520"/>
      <c r="F24" s="1520"/>
      <c r="G24" s="1520"/>
      <c r="H24" s="1520"/>
      <c r="I24" s="1520"/>
      <c r="J24" s="1520"/>
      <c r="K24" s="1520"/>
    </row>
    <row r="25" spans="1:11" ht="15.75" x14ac:dyDescent="0.25">
      <c r="A25" s="1520" t="s">
        <v>1803</v>
      </c>
      <c r="B25" s="1520"/>
      <c r="C25" s="1520"/>
      <c r="D25" s="1520"/>
      <c r="E25" s="1520"/>
      <c r="F25" s="1520"/>
      <c r="G25" s="1520"/>
      <c r="H25" s="1520"/>
      <c r="I25" s="1520"/>
      <c r="J25" s="1520"/>
      <c r="K25" s="1520"/>
    </row>
    <row r="27" spans="1:11" ht="27" customHeight="1" x14ac:dyDescent="0.2">
      <c r="A27" s="1605" t="s">
        <v>1812</v>
      </c>
      <c r="B27" s="1606"/>
      <c r="C27" s="1123">
        <v>2023</v>
      </c>
      <c r="D27" s="825">
        <v>2022</v>
      </c>
      <c r="E27" s="825">
        <v>2021</v>
      </c>
      <c r="F27" s="847">
        <v>2020</v>
      </c>
      <c r="G27" s="834">
        <v>2019</v>
      </c>
      <c r="H27" s="834">
        <v>2018</v>
      </c>
      <c r="I27" s="847">
        <v>2017</v>
      </c>
      <c r="J27" s="847">
        <v>2016</v>
      </c>
      <c r="K27" s="847">
        <v>2015</v>
      </c>
    </row>
    <row r="28" spans="1:11" ht="25.5" customHeight="1" x14ac:dyDescent="0.2">
      <c r="A28" s="1526" t="s">
        <v>2201</v>
      </c>
      <c r="B28" s="1412"/>
      <c r="C28" s="1119"/>
      <c r="D28" s="613"/>
      <c r="E28" s="613"/>
      <c r="F28" s="613"/>
      <c r="G28" s="858"/>
      <c r="H28" s="859"/>
      <c r="I28" s="840"/>
      <c r="J28" s="840"/>
      <c r="K28" s="840"/>
    </row>
    <row r="29" spans="1:11" ht="54.75" customHeight="1" x14ac:dyDescent="0.2">
      <c r="A29" s="1526" t="s">
        <v>2202</v>
      </c>
      <c r="B29" s="1412"/>
      <c r="C29" s="1119"/>
      <c r="D29" s="613"/>
      <c r="E29" s="613"/>
      <c r="F29" s="613"/>
      <c r="G29" s="858"/>
      <c r="H29" s="859"/>
      <c r="I29" s="840"/>
      <c r="J29" s="840"/>
      <c r="K29" s="840"/>
    </row>
    <row r="30" spans="1:11" ht="28.5" customHeight="1" x14ac:dyDescent="0.2">
      <c r="A30" s="1526" t="s">
        <v>2203</v>
      </c>
      <c r="B30" s="1412"/>
      <c r="C30" s="1119"/>
      <c r="D30" s="613"/>
      <c r="E30" s="613"/>
      <c r="F30" s="613"/>
      <c r="G30" s="858"/>
      <c r="H30" s="859"/>
      <c r="I30" s="840"/>
      <c r="J30" s="840"/>
      <c r="K30" s="840"/>
    </row>
    <row r="31" spans="1:11" ht="28.5" customHeight="1" x14ac:dyDescent="0.2">
      <c r="A31" s="1526" t="s">
        <v>2204</v>
      </c>
      <c r="B31" s="1412"/>
      <c r="C31" s="1119"/>
      <c r="D31" s="598"/>
      <c r="E31" s="598"/>
      <c r="F31" s="598"/>
      <c r="G31" s="861"/>
      <c r="H31" s="865"/>
      <c r="I31" s="840"/>
      <c r="J31" s="840"/>
      <c r="K31" s="840"/>
    </row>
    <row r="32" spans="1:11" ht="42" customHeight="1" x14ac:dyDescent="0.2">
      <c r="A32" s="1526" t="s">
        <v>2205</v>
      </c>
      <c r="B32" s="1412"/>
      <c r="C32" s="1119"/>
      <c r="D32" s="613"/>
      <c r="E32" s="598"/>
      <c r="F32" s="598"/>
      <c r="G32" s="866"/>
      <c r="H32" s="867"/>
      <c r="I32" s="845"/>
      <c r="J32" s="845"/>
      <c r="K32" s="845"/>
    </row>
    <row r="33" spans="1:11" ht="30" customHeight="1" x14ac:dyDescent="0.2">
      <c r="B33" s="1608" t="s">
        <v>1809</v>
      </c>
      <c r="C33" s="1608"/>
      <c r="D33" s="1608"/>
      <c r="E33" s="1608"/>
      <c r="F33" s="1608"/>
      <c r="G33" s="1608"/>
      <c r="H33" s="1608"/>
      <c r="I33" s="1608"/>
      <c r="J33" s="1608"/>
      <c r="K33" s="1608"/>
    </row>
    <row r="34" spans="1:11" x14ac:dyDescent="0.2">
      <c r="B34" s="1608" t="s">
        <v>1818</v>
      </c>
      <c r="C34" s="1608"/>
      <c r="D34" s="1608"/>
      <c r="E34" s="1608"/>
      <c r="F34" s="1608"/>
      <c r="G34" s="1608"/>
      <c r="H34" s="1608"/>
      <c r="I34" s="1608"/>
      <c r="J34" s="1608"/>
      <c r="K34" s="1608"/>
    </row>
    <row r="35" spans="1:11" x14ac:dyDescent="0.2">
      <c r="B35" s="846"/>
      <c r="C35" s="846"/>
    </row>
    <row r="36" spans="1:11" x14ac:dyDescent="0.2">
      <c r="A36" s="1613" t="s">
        <v>1825</v>
      </c>
      <c r="B36" s="1536"/>
      <c r="C36" s="1536"/>
      <c r="D36" s="1536"/>
      <c r="E36" s="1536"/>
      <c r="F36" s="1536"/>
      <c r="G36" s="1536"/>
      <c r="H36" s="1536"/>
      <c r="I36" s="1536"/>
      <c r="J36" s="1536"/>
      <c r="K36" s="1536"/>
    </row>
    <row r="38" spans="1:11" ht="15.75" x14ac:dyDescent="0.25">
      <c r="A38" s="1520" t="str">
        <f>A1</f>
        <v>LOCAL GOVERNMENT NAME:</v>
      </c>
      <c r="B38" s="1520"/>
      <c r="C38" s="1520"/>
      <c r="D38" s="1520"/>
      <c r="E38" s="1520"/>
      <c r="F38" s="1520"/>
      <c r="G38" s="1520"/>
      <c r="H38" s="1520"/>
      <c r="I38" s="1520"/>
      <c r="J38" s="1520"/>
      <c r="K38" s="1520"/>
    </row>
    <row r="39" spans="1:11" ht="15.75" x14ac:dyDescent="0.25">
      <c r="A39" s="1520" t="s">
        <v>1793</v>
      </c>
      <c r="B39" s="1520"/>
      <c r="C39" s="1520"/>
      <c r="D39" s="1520"/>
      <c r="E39" s="1520"/>
      <c r="F39" s="1520"/>
      <c r="G39" s="1520"/>
      <c r="H39" s="1520"/>
      <c r="I39" s="1520"/>
      <c r="J39" s="1520"/>
      <c r="K39" s="1520"/>
    </row>
    <row r="40" spans="1:11" ht="15.75" x14ac:dyDescent="0.25">
      <c r="A40" s="1520" t="s">
        <v>2575</v>
      </c>
      <c r="B40" s="1520"/>
      <c r="C40" s="1520"/>
      <c r="D40" s="1520"/>
      <c r="E40" s="1520"/>
      <c r="F40" s="1520"/>
      <c r="G40" s="1520"/>
      <c r="H40" s="1520"/>
      <c r="I40" s="1520"/>
      <c r="J40" s="1520"/>
      <c r="K40" s="1520"/>
    </row>
    <row r="41" spans="1:11" x14ac:dyDescent="0.2">
      <c r="A41" s="1378"/>
      <c r="B41" s="1378"/>
      <c r="C41" s="1378"/>
      <c r="D41" s="1378"/>
      <c r="E41" s="1378"/>
      <c r="F41" s="1378"/>
      <c r="G41" s="1378"/>
      <c r="H41" s="1378"/>
      <c r="I41" s="1378"/>
      <c r="J41" s="1378"/>
      <c r="K41" s="1378"/>
    </row>
    <row r="42" spans="1:11" x14ac:dyDescent="0.2">
      <c r="A42" s="555" t="s">
        <v>1857</v>
      </c>
    </row>
    <row r="43" spans="1:11" x14ac:dyDescent="0.2">
      <c r="A43" s="555"/>
    </row>
    <row r="44" spans="1:11" x14ac:dyDescent="0.2">
      <c r="A44" s="538" t="s">
        <v>2038</v>
      </c>
    </row>
    <row r="46" spans="1:11" ht="53.25" customHeight="1" x14ac:dyDescent="0.2">
      <c r="A46" s="1217" t="s">
        <v>2092</v>
      </c>
      <c r="B46" s="1217"/>
      <c r="C46" s="1217"/>
      <c r="D46" s="1217"/>
      <c r="E46" s="1217"/>
      <c r="F46" s="1217"/>
      <c r="G46" s="1217"/>
      <c r="H46" s="1217"/>
      <c r="I46" s="1217"/>
      <c r="J46" s="1217"/>
      <c r="K46" s="1217"/>
    </row>
    <row r="48" spans="1:11" ht="65.25" customHeight="1" x14ac:dyDescent="0.2">
      <c r="A48" s="1217" t="s">
        <v>2503</v>
      </c>
      <c r="B48" s="1217"/>
      <c r="C48" s="1217"/>
      <c r="D48" s="1217"/>
      <c r="E48" s="1217"/>
      <c r="F48" s="1217"/>
      <c r="G48" s="1217"/>
      <c r="H48" s="1217"/>
      <c r="I48" s="1217"/>
      <c r="J48" s="1217"/>
      <c r="K48" s="1217"/>
    </row>
    <row r="50" spans="1:11" x14ac:dyDescent="0.2">
      <c r="A50" s="538" t="s">
        <v>2093</v>
      </c>
    </row>
    <row r="52" spans="1:11" ht="27" customHeight="1" x14ac:dyDescent="0.2">
      <c r="A52" s="1217" t="s">
        <v>2206</v>
      </c>
      <c r="B52" s="1217"/>
      <c r="C52" s="1217"/>
      <c r="D52" s="1217"/>
      <c r="E52" s="1217"/>
      <c r="F52" s="1217"/>
      <c r="G52" s="1217"/>
      <c r="H52" s="1217"/>
      <c r="I52" s="1217"/>
      <c r="J52" s="1217"/>
      <c r="K52" s="1217"/>
    </row>
    <row r="53" spans="1:11" ht="39" customHeight="1" x14ac:dyDescent="0.2">
      <c r="A53" s="1217" t="s">
        <v>2207</v>
      </c>
      <c r="B53" s="1217"/>
      <c r="C53" s="1217"/>
      <c r="D53" s="1217"/>
      <c r="E53" s="1217"/>
      <c r="F53" s="1217"/>
      <c r="G53" s="1217"/>
      <c r="H53" s="1217"/>
      <c r="I53" s="1217"/>
      <c r="J53" s="1217"/>
      <c r="K53" s="1217"/>
    </row>
    <row r="54" spans="1:11" ht="26.25" customHeight="1" x14ac:dyDescent="0.2">
      <c r="A54" s="1217" t="s">
        <v>2208</v>
      </c>
      <c r="B54" s="1217"/>
      <c r="C54" s="1217"/>
      <c r="D54" s="1217"/>
      <c r="E54" s="1217"/>
      <c r="F54" s="1217"/>
      <c r="G54" s="1217"/>
      <c r="H54" s="1217"/>
      <c r="I54" s="1217"/>
      <c r="J54" s="1217"/>
      <c r="K54" s="1217"/>
    </row>
    <row r="55" spans="1:11" ht="40.5" customHeight="1" x14ac:dyDescent="0.2">
      <c r="A55" s="1217" t="s">
        <v>2209</v>
      </c>
      <c r="B55" s="1217"/>
      <c r="C55" s="1217"/>
      <c r="D55" s="1217"/>
      <c r="E55" s="1217"/>
      <c r="F55" s="1217"/>
      <c r="G55" s="1217"/>
      <c r="H55" s="1217"/>
      <c r="I55" s="1217"/>
      <c r="J55" s="1217"/>
      <c r="K55" s="1217"/>
    </row>
    <row r="56" spans="1:11" ht="15" customHeight="1" x14ac:dyDescent="0.2">
      <c r="A56" s="1226" t="s">
        <v>2210</v>
      </c>
      <c r="B56" s="1226"/>
      <c r="C56" s="1226"/>
      <c r="D56" s="1226"/>
      <c r="E56" s="1226"/>
      <c r="F56" s="1226"/>
      <c r="G56" s="1226"/>
      <c r="H56" s="1226"/>
      <c r="I56" s="1226"/>
      <c r="J56" s="1226"/>
      <c r="K56" s="1226"/>
    </row>
    <row r="57" spans="1:11" ht="26.25" customHeight="1" x14ac:dyDescent="0.2">
      <c r="A57" s="1217" t="s">
        <v>2211</v>
      </c>
      <c r="B57" s="1217"/>
      <c r="C57" s="1217"/>
      <c r="D57" s="1217"/>
      <c r="E57" s="1217"/>
      <c r="F57" s="1217"/>
      <c r="G57" s="1217"/>
      <c r="H57" s="1217"/>
      <c r="I57" s="1217"/>
      <c r="J57" s="1217"/>
      <c r="K57" s="1217"/>
    </row>
    <row r="58" spans="1:11" x14ac:dyDescent="0.2">
      <c r="A58" s="1217" t="s">
        <v>2212</v>
      </c>
      <c r="B58" s="1217"/>
      <c r="C58" s="1217"/>
      <c r="D58" s="1217"/>
      <c r="E58" s="1217"/>
      <c r="F58" s="1217"/>
      <c r="G58" s="1217"/>
      <c r="H58" s="1217"/>
      <c r="I58" s="1217"/>
      <c r="J58" s="1217"/>
      <c r="K58" s="1217"/>
    </row>
    <row r="59" spans="1:11" ht="24.75" customHeight="1" x14ac:dyDescent="0.2">
      <c r="A59" s="1217" t="s">
        <v>2213</v>
      </c>
      <c r="B59" s="1217"/>
      <c r="C59" s="1217"/>
      <c r="D59" s="1217"/>
      <c r="E59" s="1217"/>
      <c r="F59" s="1217"/>
      <c r="G59" s="1217"/>
      <c r="H59" s="1217"/>
      <c r="I59" s="1217"/>
      <c r="J59" s="1217"/>
      <c r="K59" s="1217"/>
    </row>
    <row r="60" spans="1:11" ht="26.25" customHeight="1" x14ac:dyDescent="0.2">
      <c r="A60" s="1217" t="s">
        <v>2214</v>
      </c>
      <c r="B60" s="1217"/>
      <c r="C60" s="1217"/>
      <c r="D60" s="1217"/>
      <c r="E60" s="1217"/>
      <c r="F60" s="1217"/>
      <c r="G60" s="1217"/>
      <c r="H60" s="1217"/>
      <c r="I60" s="1217"/>
      <c r="J60" s="1217"/>
      <c r="K60" s="1217"/>
    </row>
    <row r="61" spans="1:11" ht="25.5" customHeight="1" x14ac:dyDescent="0.2">
      <c r="A61" s="1217" t="s">
        <v>2215</v>
      </c>
      <c r="B61" s="1217"/>
      <c r="C61" s="1217"/>
      <c r="D61" s="1217"/>
      <c r="E61" s="1217"/>
      <c r="F61" s="1217"/>
      <c r="G61" s="1217"/>
      <c r="H61" s="1217"/>
      <c r="I61" s="1217"/>
      <c r="J61" s="1217"/>
      <c r="K61" s="1217"/>
    </row>
    <row r="62" spans="1:11" ht="17.25" customHeight="1" x14ac:dyDescent="0.2">
      <c r="A62" s="543" t="s">
        <v>2216</v>
      </c>
    </row>
    <row r="63" spans="1:11" ht="39.75" customHeight="1" x14ac:dyDescent="0.2">
      <c r="A63" s="1217" t="s">
        <v>2217</v>
      </c>
      <c r="B63" s="1217"/>
      <c r="C63" s="1217"/>
      <c r="D63" s="1217"/>
      <c r="E63" s="1217"/>
      <c r="F63" s="1217"/>
      <c r="G63" s="1217"/>
      <c r="H63" s="1217"/>
      <c r="I63" s="1217"/>
      <c r="J63" s="1217"/>
      <c r="K63" s="1217"/>
    </row>
    <row r="64" spans="1:11" x14ac:dyDescent="0.2">
      <c r="A64" s="612"/>
      <c r="B64" s="612"/>
      <c r="C64" s="612"/>
      <c r="D64" s="612"/>
      <c r="E64" s="612"/>
      <c r="F64" s="612"/>
      <c r="G64" s="612"/>
      <c r="H64" s="612"/>
      <c r="I64" s="612"/>
      <c r="J64" s="612"/>
      <c r="K64" s="612"/>
    </row>
    <row r="65" spans="1:11" ht="15.75" customHeight="1" x14ac:dyDescent="0.2">
      <c r="A65" s="1226" t="s">
        <v>2094</v>
      </c>
      <c r="B65" s="1226"/>
      <c r="C65" s="1226"/>
      <c r="D65" s="1226"/>
      <c r="E65" s="1226"/>
      <c r="F65" s="1226"/>
      <c r="G65" s="1226"/>
      <c r="H65" s="1226"/>
      <c r="I65" s="1226"/>
      <c r="J65" s="1226"/>
      <c r="K65" s="1226"/>
    </row>
    <row r="66" spans="1:11" ht="14.25" customHeight="1" x14ac:dyDescent="0.2">
      <c r="A66" s="554"/>
      <c r="B66" s="1217"/>
      <c r="C66" s="1217"/>
      <c r="D66" s="1217"/>
      <c r="E66" s="1217"/>
      <c r="F66" s="1217"/>
      <c r="G66" s="1217"/>
      <c r="H66" s="1217"/>
      <c r="I66" s="1217"/>
      <c r="J66" s="1217"/>
      <c r="K66" s="1217"/>
    </row>
    <row r="67" spans="1:11" ht="14.25" customHeight="1" x14ac:dyDescent="0.25">
      <c r="A67" s="1226" t="s">
        <v>2218</v>
      </c>
      <c r="B67" s="1226"/>
      <c r="C67" s="1226"/>
      <c r="D67" s="1226"/>
      <c r="E67" s="1226"/>
      <c r="F67" s="1226"/>
      <c r="G67" s="1226"/>
      <c r="H67" s="1226"/>
      <c r="I67" s="1226"/>
      <c r="J67" s="1226"/>
      <c r="K67" s="1226"/>
    </row>
    <row r="68" spans="1:11" ht="40.5" customHeight="1" x14ac:dyDescent="0.2">
      <c r="A68" s="1217" t="s">
        <v>2498</v>
      </c>
      <c r="B68" s="1217"/>
      <c r="C68" s="1217"/>
      <c r="D68" s="1217"/>
      <c r="E68" s="1217"/>
      <c r="F68" s="1217"/>
      <c r="G68" s="1217"/>
      <c r="H68" s="1217"/>
      <c r="I68" s="1217"/>
      <c r="J68" s="1217"/>
      <c r="K68" s="1217"/>
    </row>
    <row r="69" spans="1:11" ht="14.25" customHeight="1" x14ac:dyDescent="0.25">
      <c r="A69" s="1226" t="s">
        <v>2219</v>
      </c>
      <c r="B69" s="1226"/>
      <c r="C69" s="1226"/>
      <c r="D69" s="1226"/>
      <c r="E69" s="1226"/>
      <c r="F69" s="1226"/>
      <c r="G69" s="1226"/>
      <c r="H69" s="1226"/>
      <c r="I69" s="1226"/>
      <c r="J69" s="1226"/>
      <c r="K69" s="1226"/>
    </row>
    <row r="70" spans="1:11" x14ac:dyDescent="0.2">
      <c r="B70" s="1226" t="s">
        <v>2220</v>
      </c>
      <c r="C70" s="1226"/>
      <c r="D70" s="1226"/>
      <c r="E70" s="1226"/>
      <c r="F70" s="1226"/>
      <c r="G70" s="1226"/>
      <c r="H70" s="1226"/>
      <c r="I70" s="1226"/>
      <c r="J70" s="1226"/>
      <c r="K70" s="1226"/>
    </row>
    <row r="71" spans="1:11" ht="20.25" customHeight="1" x14ac:dyDescent="0.2">
      <c r="B71" s="1226" t="s">
        <v>2221</v>
      </c>
      <c r="C71" s="1226"/>
      <c r="D71" s="1226"/>
      <c r="E71" s="1226"/>
      <c r="F71" s="1226"/>
      <c r="G71" s="1226"/>
      <c r="H71" s="1226"/>
      <c r="I71" s="1226"/>
      <c r="J71" s="1226"/>
      <c r="K71" s="1226"/>
    </row>
    <row r="72" spans="1:11" ht="27.75" customHeight="1" x14ac:dyDescent="0.2">
      <c r="B72" s="1217" t="s">
        <v>2222</v>
      </c>
      <c r="C72" s="1217"/>
      <c r="D72" s="1217"/>
      <c r="E72" s="1217"/>
      <c r="F72" s="1217"/>
      <c r="G72" s="1217"/>
      <c r="H72" s="1217"/>
      <c r="I72" s="1217"/>
      <c r="J72" s="1217"/>
      <c r="K72" s="1217"/>
    </row>
    <row r="73" spans="1:11" ht="27.75" customHeight="1" x14ac:dyDescent="0.2">
      <c r="A73" s="1217" t="s">
        <v>2223</v>
      </c>
      <c r="B73" s="1217"/>
      <c r="C73" s="1217"/>
      <c r="D73" s="1217"/>
      <c r="E73" s="1217"/>
      <c r="F73" s="1217"/>
      <c r="G73" s="1217"/>
      <c r="H73" s="1217"/>
      <c r="I73" s="1217"/>
      <c r="J73" s="1217"/>
      <c r="K73" s="1217"/>
    </row>
    <row r="74" spans="1:11" ht="40.5" customHeight="1" x14ac:dyDescent="0.2">
      <c r="A74" s="1217" t="s">
        <v>2504</v>
      </c>
      <c r="B74" s="1217"/>
      <c r="C74" s="1217"/>
      <c r="D74" s="1217"/>
      <c r="E74" s="1217"/>
      <c r="F74" s="1217"/>
      <c r="G74" s="1217"/>
      <c r="H74" s="1217"/>
      <c r="I74" s="1217"/>
      <c r="J74" s="1217"/>
      <c r="K74" s="1217"/>
    </row>
    <row r="75" spans="1:11" x14ac:dyDescent="0.2">
      <c r="A75" s="580"/>
      <c r="B75" s="580"/>
      <c r="C75" s="580"/>
      <c r="D75" s="580"/>
      <c r="E75" s="580"/>
      <c r="F75" s="580"/>
      <c r="G75" s="580"/>
      <c r="H75" s="580"/>
      <c r="I75" s="580"/>
      <c r="J75" s="580"/>
      <c r="K75" s="580"/>
    </row>
    <row r="76" spans="1:11" x14ac:dyDescent="0.2">
      <c r="A76" s="555" t="s">
        <v>2224</v>
      </c>
      <c r="B76" s="580"/>
      <c r="C76" s="580"/>
      <c r="D76" s="580"/>
      <c r="E76" s="580"/>
      <c r="F76" s="580"/>
      <c r="G76" s="580"/>
      <c r="H76" s="580"/>
      <c r="I76" s="580"/>
      <c r="J76" s="580"/>
      <c r="K76" s="580"/>
    </row>
    <row r="77" spans="1:11" ht="12" customHeight="1" x14ac:dyDescent="0.2">
      <c r="A77" s="853"/>
    </row>
    <row r="78" spans="1:11" ht="12" customHeight="1" x14ac:dyDescent="0.2">
      <c r="A78" s="1217" t="s">
        <v>2505</v>
      </c>
      <c r="B78" s="1217"/>
      <c r="C78" s="1217"/>
      <c r="D78" s="1217"/>
      <c r="E78" s="1217"/>
      <c r="F78" s="1217"/>
      <c r="G78" s="1217"/>
      <c r="H78" s="1217"/>
      <c r="I78" s="1217"/>
      <c r="J78" s="1217"/>
      <c r="K78" s="1217"/>
    </row>
    <row r="79" spans="1:11" ht="12" customHeight="1" x14ac:dyDescent="0.2">
      <c r="A79" s="554"/>
      <c r="B79" s="580"/>
      <c r="C79" s="580"/>
      <c r="D79" s="580"/>
      <c r="E79" s="580"/>
      <c r="F79" s="580"/>
      <c r="G79" s="580"/>
      <c r="H79" s="580"/>
      <c r="I79" s="580"/>
      <c r="J79" s="580"/>
      <c r="K79" s="580"/>
    </row>
    <row r="80" spans="1:11" ht="12" customHeight="1" x14ac:dyDescent="0.25">
      <c r="A80" s="1226" t="s">
        <v>2507</v>
      </c>
      <c r="B80" s="1226"/>
      <c r="C80" s="1226"/>
      <c r="D80" s="1226"/>
      <c r="E80" s="1226"/>
      <c r="F80" s="1226"/>
      <c r="G80" s="1226"/>
      <c r="H80" s="1226"/>
      <c r="I80" s="1226"/>
      <c r="J80" s="1226"/>
      <c r="K80" s="1226"/>
    </row>
    <row r="81" spans="1:11" ht="12.75" customHeight="1" x14ac:dyDescent="0.25">
      <c r="A81" s="1226" t="s">
        <v>2506</v>
      </c>
      <c r="B81" s="1226"/>
      <c r="C81" s="1226"/>
      <c r="D81" s="1226"/>
      <c r="E81" s="1226"/>
      <c r="F81" s="1226"/>
      <c r="G81" s="1226"/>
      <c r="H81" s="1226"/>
      <c r="I81" s="1226"/>
      <c r="J81" s="1226"/>
      <c r="K81" s="1226"/>
    </row>
    <row r="82" spans="1:11" ht="14.25" customHeight="1" x14ac:dyDescent="0.25">
      <c r="A82" s="1226" t="s">
        <v>2508</v>
      </c>
      <c r="B82" s="1226"/>
      <c r="C82" s="1226"/>
      <c r="D82" s="1226"/>
      <c r="E82" s="1226"/>
      <c r="F82" s="1226"/>
      <c r="G82" s="1226"/>
      <c r="H82" s="1226"/>
      <c r="I82" s="1226"/>
      <c r="J82" s="1226"/>
      <c r="K82" s="1226"/>
    </row>
    <row r="83" spans="1:11" ht="12" customHeight="1" x14ac:dyDescent="0.2">
      <c r="A83" s="853"/>
    </row>
    <row r="84" spans="1:11" ht="16.5" customHeight="1" x14ac:dyDescent="0.2">
      <c r="A84" s="1217" t="s">
        <v>2225</v>
      </c>
      <c r="B84" s="1217"/>
      <c r="C84" s="1217"/>
      <c r="D84" s="1217"/>
      <c r="E84" s="1217"/>
      <c r="F84" s="1217"/>
      <c r="G84" s="1217"/>
      <c r="H84" s="1217"/>
      <c r="I84" s="1217"/>
      <c r="J84" s="1217"/>
      <c r="K84" s="1217"/>
    </row>
    <row r="85" spans="1:11" ht="12" customHeight="1" x14ac:dyDescent="0.2">
      <c r="A85" s="554"/>
    </row>
    <row r="86" spans="1:11" ht="40.5" customHeight="1" x14ac:dyDescent="0.2">
      <c r="A86" s="1217" t="s">
        <v>2226</v>
      </c>
      <c r="B86" s="1217"/>
      <c r="C86" s="1217"/>
      <c r="D86" s="1217"/>
      <c r="E86" s="1217"/>
      <c r="F86" s="1217"/>
      <c r="G86" s="1217"/>
      <c r="H86" s="1217"/>
      <c r="I86" s="1217"/>
      <c r="J86" s="1217"/>
      <c r="K86" s="1217"/>
    </row>
    <row r="87" spans="1:11" ht="12" customHeight="1" x14ac:dyDescent="0.2">
      <c r="A87" s="580"/>
      <c r="B87" s="580"/>
      <c r="C87" s="580"/>
      <c r="D87" s="580"/>
      <c r="E87" s="580"/>
      <c r="F87" s="580"/>
      <c r="G87" s="580"/>
      <c r="H87" s="580"/>
      <c r="I87" s="580"/>
      <c r="J87" s="580"/>
      <c r="K87" s="580"/>
    </row>
    <row r="88" spans="1:11" ht="13.5" customHeight="1" x14ac:dyDescent="0.2">
      <c r="A88" s="1217" t="s">
        <v>2227</v>
      </c>
      <c r="B88" s="1217"/>
      <c r="C88" s="1217"/>
      <c r="D88" s="1217"/>
      <c r="E88" s="1217"/>
      <c r="F88" s="1217"/>
      <c r="G88" s="1217"/>
      <c r="H88" s="1217"/>
      <c r="I88" s="1217"/>
      <c r="J88" s="1217"/>
      <c r="K88" s="1217"/>
    </row>
    <row r="89" spans="1:11" x14ac:dyDescent="0.2">
      <c r="A89" s="554"/>
      <c r="B89" s="580"/>
      <c r="C89" s="580"/>
      <c r="D89" s="580"/>
      <c r="E89" s="580"/>
      <c r="F89" s="580"/>
      <c r="G89" s="580"/>
      <c r="H89" s="580"/>
      <c r="I89" s="580"/>
      <c r="J89" s="580"/>
      <c r="K89" s="580"/>
    </row>
    <row r="90" spans="1:11" ht="12" customHeight="1" x14ac:dyDescent="0.25">
      <c r="A90" s="1226" t="s">
        <v>2228</v>
      </c>
      <c r="B90" s="1226"/>
      <c r="C90" s="1226"/>
      <c r="D90" s="1226"/>
      <c r="E90" s="1226"/>
      <c r="F90" s="1226"/>
      <c r="G90" s="1226"/>
      <c r="H90" s="1226"/>
      <c r="I90" s="1226"/>
      <c r="J90" s="1226"/>
      <c r="K90" s="1226"/>
    </row>
    <row r="91" spans="1:11" ht="12.75" customHeight="1" x14ac:dyDescent="0.25">
      <c r="A91" s="1226" t="s">
        <v>2229</v>
      </c>
      <c r="B91" s="1226"/>
      <c r="C91" s="1226"/>
      <c r="D91" s="1226"/>
      <c r="E91" s="1226"/>
      <c r="F91" s="1226"/>
      <c r="G91" s="1226"/>
      <c r="H91" s="1226"/>
      <c r="I91" s="1226"/>
      <c r="J91" s="1226"/>
      <c r="K91" s="1226"/>
    </row>
    <row r="92" spans="1:11" ht="13.5" customHeight="1" x14ac:dyDescent="0.25">
      <c r="A92" s="1226" t="s">
        <v>2230</v>
      </c>
      <c r="B92" s="1226"/>
      <c r="C92" s="1226"/>
      <c r="D92" s="1226"/>
      <c r="E92" s="1226"/>
      <c r="F92" s="1226"/>
      <c r="G92" s="1226"/>
      <c r="H92" s="1226"/>
      <c r="I92" s="1226"/>
      <c r="J92" s="1226"/>
      <c r="K92" s="1226"/>
    </row>
    <row r="93" spans="1:11" ht="13.5" customHeight="1" x14ac:dyDescent="0.25">
      <c r="A93" s="1226" t="s">
        <v>2231</v>
      </c>
      <c r="B93" s="1226"/>
      <c r="C93" s="1226"/>
      <c r="D93" s="1226"/>
      <c r="E93" s="1226"/>
      <c r="F93" s="1226"/>
      <c r="G93" s="1226"/>
      <c r="H93" s="1226"/>
      <c r="I93" s="1226"/>
      <c r="J93" s="1226"/>
      <c r="K93" s="1226"/>
    </row>
    <row r="94" spans="1:11" ht="15" customHeight="1" x14ac:dyDescent="0.25">
      <c r="A94" s="1226" t="s">
        <v>2232</v>
      </c>
      <c r="B94" s="1226"/>
      <c r="C94" s="1226"/>
      <c r="D94" s="1226"/>
      <c r="E94" s="1226"/>
      <c r="F94" s="1226"/>
      <c r="G94" s="1226"/>
      <c r="H94" s="1226"/>
      <c r="I94" s="1226"/>
      <c r="J94" s="1226"/>
      <c r="K94" s="1226"/>
    </row>
    <row r="95" spans="1:11" ht="25.5" customHeight="1" x14ac:dyDescent="0.2">
      <c r="B95" s="1217" t="s">
        <v>2233</v>
      </c>
      <c r="C95" s="1217"/>
      <c r="D95" s="1217"/>
      <c r="E95" s="1217"/>
      <c r="F95" s="1217"/>
      <c r="G95" s="1217"/>
      <c r="H95" s="1217"/>
      <c r="I95" s="1217"/>
      <c r="J95" s="1217"/>
      <c r="K95" s="1217"/>
    </row>
    <row r="96" spans="1:11" ht="12" customHeight="1" x14ac:dyDescent="0.2">
      <c r="B96" s="612"/>
      <c r="C96" s="612"/>
      <c r="D96" s="612"/>
      <c r="E96" s="612"/>
      <c r="F96" s="612"/>
      <c r="G96" s="612"/>
      <c r="H96" s="612"/>
      <c r="I96" s="612"/>
      <c r="J96" s="612"/>
      <c r="K96" s="612"/>
    </row>
    <row r="97" spans="1:11" x14ac:dyDescent="0.2">
      <c r="B97" s="1217" t="s">
        <v>2234</v>
      </c>
      <c r="C97" s="1217"/>
      <c r="D97" s="1217"/>
      <c r="E97" s="1217"/>
      <c r="F97" s="1217"/>
      <c r="G97" s="1217"/>
      <c r="H97" s="1217"/>
      <c r="I97" s="1217"/>
      <c r="J97" s="1217"/>
      <c r="K97" s="1217"/>
    </row>
    <row r="98" spans="1:11" ht="12" customHeight="1" x14ac:dyDescent="0.2"/>
    <row r="99" spans="1:11" ht="14.25" customHeight="1" x14ac:dyDescent="0.25">
      <c r="A99" s="1226" t="s">
        <v>2235</v>
      </c>
      <c r="B99" s="1226"/>
      <c r="C99" s="1226"/>
      <c r="D99" s="1226"/>
      <c r="E99" s="1226"/>
      <c r="F99" s="1226"/>
      <c r="G99" s="1226"/>
      <c r="H99" s="1226"/>
      <c r="I99" s="1226"/>
      <c r="J99" s="1226"/>
      <c r="K99" s="1226"/>
    </row>
    <row r="100" spans="1:11" ht="27.75" customHeight="1" x14ac:dyDescent="0.25">
      <c r="A100" s="597"/>
      <c r="B100" s="1217" t="s">
        <v>2236</v>
      </c>
      <c r="C100" s="1217"/>
      <c r="D100" s="1217"/>
      <c r="E100" s="1217"/>
      <c r="F100" s="1217"/>
      <c r="G100" s="1217"/>
      <c r="H100" s="1217"/>
      <c r="I100" s="1217"/>
      <c r="J100" s="1217"/>
      <c r="K100" s="1217"/>
    </row>
    <row r="101" spans="1:11" ht="12" customHeight="1" x14ac:dyDescent="0.2">
      <c r="A101" s="540"/>
    </row>
    <row r="102" spans="1:11" ht="26.25" customHeight="1" x14ac:dyDescent="0.2">
      <c r="A102" s="540"/>
      <c r="B102" s="1217" t="s">
        <v>2237</v>
      </c>
      <c r="C102" s="1217"/>
      <c r="D102" s="1217"/>
      <c r="E102" s="1217"/>
      <c r="F102" s="1217"/>
      <c r="G102" s="1217"/>
      <c r="H102" s="1217"/>
      <c r="I102" s="1217"/>
      <c r="J102" s="1217"/>
      <c r="K102" s="1217"/>
    </row>
    <row r="103" spans="1:11" x14ac:dyDescent="0.2">
      <c r="A103" s="901"/>
    </row>
    <row r="104" spans="1:11" ht="12" customHeight="1" x14ac:dyDescent="0.25">
      <c r="A104" s="1226" t="s">
        <v>2238</v>
      </c>
      <c r="B104" s="1226"/>
      <c r="C104" s="1226"/>
      <c r="D104" s="1226"/>
      <c r="E104" s="1226"/>
      <c r="F104" s="1226"/>
      <c r="G104" s="1226"/>
      <c r="H104" s="1226"/>
      <c r="I104" s="1226"/>
      <c r="J104" s="1226"/>
      <c r="K104" s="1226"/>
    </row>
    <row r="105" spans="1:11" ht="12" customHeight="1" x14ac:dyDescent="0.25">
      <c r="A105" s="1226" t="s">
        <v>2239</v>
      </c>
      <c r="B105" s="1226"/>
      <c r="C105" s="1226"/>
      <c r="D105" s="1226"/>
      <c r="E105" s="1226"/>
      <c r="F105" s="1226"/>
      <c r="G105" s="1226"/>
      <c r="H105" s="1226"/>
      <c r="I105" s="1226"/>
      <c r="J105" s="1226"/>
      <c r="K105" s="1226"/>
    </row>
    <row r="106" spans="1:11" ht="12" customHeight="1" x14ac:dyDescent="0.25">
      <c r="A106" s="1226" t="s">
        <v>2240</v>
      </c>
      <c r="B106" s="1226"/>
      <c r="C106" s="1226"/>
      <c r="D106" s="1226"/>
      <c r="E106" s="1226"/>
      <c r="F106" s="1226"/>
      <c r="G106" s="1226"/>
      <c r="H106" s="1226"/>
      <c r="I106" s="1226"/>
      <c r="J106" s="1226"/>
      <c r="K106" s="1226"/>
    </row>
    <row r="107" spans="1:11" x14ac:dyDescent="0.2">
      <c r="A107" s="901"/>
    </row>
    <row r="108" spans="1:11" x14ac:dyDescent="0.2">
      <c r="A108" s="1217" t="s">
        <v>2241</v>
      </c>
      <c r="B108" s="1217"/>
      <c r="C108" s="1217"/>
      <c r="D108" s="1217"/>
      <c r="E108" s="1217"/>
      <c r="F108" s="1217"/>
      <c r="G108" s="1217"/>
      <c r="H108" s="1217"/>
      <c r="I108" s="1217"/>
      <c r="J108" s="1217"/>
      <c r="K108" s="1217"/>
    </row>
    <row r="109" spans="1:11" ht="12" customHeight="1" x14ac:dyDescent="0.2">
      <c r="A109" s="902"/>
    </row>
    <row r="110" spans="1:11" ht="25.5" customHeight="1" x14ac:dyDescent="0.2">
      <c r="A110" s="1217" t="s">
        <v>2242</v>
      </c>
      <c r="B110" s="1217"/>
      <c r="C110" s="1217"/>
      <c r="D110" s="1217"/>
      <c r="E110" s="1217"/>
      <c r="F110" s="1217"/>
      <c r="G110" s="1217"/>
      <c r="H110" s="1217"/>
      <c r="I110" s="1217"/>
      <c r="J110" s="1217"/>
      <c r="K110" s="1217"/>
    </row>
    <row r="111" spans="1:11" ht="12" customHeight="1" x14ac:dyDescent="0.2"/>
    <row r="112" spans="1:11" x14ac:dyDescent="0.2">
      <c r="A112" s="1217" t="s">
        <v>2243</v>
      </c>
      <c r="B112" s="1217"/>
      <c r="C112" s="1217"/>
      <c r="D112" s="1217"/>
      <c r="E112" s="1217"/>
      <c r="F112" s="1217"/>
      <c r="G112" s="1217"/>
      <c r="H112" s="1217"/>
      <c r="I112" s="1217"/>
      <c r="J112" s="1217"/>
      <c r="K112" s="1217"/>
    </row>
    <row r="113" spans="1:11" x14ac:dyDescent="0.2">
      <c r="A113" s="902"/>
      <c r="G113" s="543"/>
      <c r="H113" s="903"/>
    </row>
    <row r="114" spans="1:11" ht="26.25" customHeight="1" x14ac:dyDescent="0.2">
      <c r="A114" s="1217" t="s">
        <v>2244</v>
      </c>
      <c r="B114" s="1217"/>
      <c r="C114" s="1217"/>
      <c r="D114" s="1217"/>
      <c r="E114" s="1217"/>
      <c r="F114" s="1217"/>
      <c r="G114" s="1217"/>
      <c r="H114" s="1217"/>
      <c r="I114" s="1217"/>
      <c r="J114" s="1217"/>
      <c r="K114" s="1217"/>
    </row>
    <row r="115" spans="1:11" ht="39" customHeight="1" x14ac:dyDescent="0.2">
      <c r="A115" s="1217" t="s">
        <v>2245</v>
      </c>
      <c r="B115" s="1217"/>
      <c r="C115" s="1217"/>
      <c r="D115" s="1217"/>
      <c r="E115" s="1217"/>
      <c r="F115" s="1217"/>
      <c r="G115" s="1217"/>
      <c r="H115" s="1217"/>
      <c r="I115" s="1217"/>
      <c r="J115" s="1217"/>
      <c r="K115" s="1217"/>
    </row>
    <row r="116" spans="1:11" ht="28.5" customHeight="1" x14ac:dyDescent="0.2">
      <c r="A116" s="1217" t="s">
        <v>2499</v>
      </c>
      <c r="B116" s="1217"/>
      <c r="C116" s="1217"/>
      <c r="D116" s="1217"/>
      <c r="E116" s="1217"/>
      <c r="F116" s="1217"/>
      <c r="G116" s="1217"/>
      <c r="H116" s="1217"/>
      <c r="I116" s="1217"/>
      <c r="J116" s="1217"/>
      <c r="K116" s="1217"/>
    </row>
    <row r="117" spans="1:11" ht="53.25" customHeight="1" x14ac:dyDescent="0.2">
      <c r="A117" s="1217" t="s">
        <v>2246</v>
      </c>
      <c r="B117" s="1217"/>
      <c r="C117" s="1217"/>
      <c r="D117" s="1217"/>
      <c r="E117" s="1217"/>
      <c r="F117" s="1217"/>
      <c r="G117" s="1217"/>
      <c r="H117" s="1217"/>
      <c r="I117" s="1217"/>
      <c r="J117" s="1217"/>
      <c r="K117" s="1217"/>
    </row>
    <row r="118" spans="1:11" ht="12" customHeight="1" x14ac:dyDescent="0.2">
      <c r="A118" s="612"/>
      <c r="B118" s="612"/>
      <c r="C118" s="612"/>
      <c r="D118" s="612"/>
      <c r="E118" s="612"/>
      <c r="F118" s="612"/>
      <c r="G118" s="612"/>
      <c r="H118" s="612"/>
      <c r="I118" s="612"/>
      <c r="J118" s="612"/>
      <c r="K118" s="612"/>
    </row>
    <row r="119" spans="1:11" ht="17.25" customHeight="1" x14ac:dyDescent="0.2">
      <c r="A119" s="1217" t="s">
        <v>2247</v>
      </c>
      <c r="B119" s="1217"/>
      <c r="C119" s="1217"/>
      <c r="D119" s="1217"/>
      <c r="E119" s="1217"/>
      <c r="F119" s="1217"/>
      <c r="G119" s="1217"/>
      <c r="H119" s="1217"/>
      <c r="I119" s="1217"/>
      <c r="J119" s="1217"/>
      <c r="K119" s="1217"/>
    </row>
    <row r="120" spans="1:11" ht="12" customHeight="1" x14ac:dyDescent="0.2">
      <c r="A120" s="554"/>
      <c r="B120" s="580"/>
      <c r="C120" s="580"/>
      <c r="D120" s="580"/>
      <c r="E120" s="580"/>
      <c r="F120" s="580"/>
      <c r="G120" s="580"/>
      <c r="H120" s="580"/>
      <c r="I120" s="580"/>
      <c r="J120" s="580"/>
      <c r="K120" s="580"/>
    </row>
    <row r="121" spans="1:11" ht="14.25" customHeight="1" x14ac:dyDescent="0.25">
      <c r="A121" s="1226" t="s">
        <v>2248</v>
      </c>
      <c r="B121" s="1226"/>
      <c r="C121" s="1226"/>
      <c r="D121" s="1226"/>
      <c r="E121" s="1226"/>
      <c r="F121" s="1226"/>
      <c r="G121" s="1226"/>
      <c r="H121" s="1226"/>
      <c r="I121" s="1226"/>
      <c r="J121" s="1226"/>
      <c r="K121" s="1226"/>
    </row>
    <row r="122" spans="1:11" ht="14.25" customHeight="1" x14ac:dyDescent="0.25">
      <c r="A122" s="1226" t="s">
        <v>2249</v>
      </c>
      <c r="B122" s="1226"/>
      <c r="C122" s="1226"/>
      <c r="D122" s="1226"/>
      <c r="E122" s="1226"/>
      <c r="F122" s="1226"/>
      <c r="G122" s="1226"/>
      <c r="H122" s="1226"/>
      <c r="I122" s="1226"/>
      <c r="J122" s="1226"/>
      <c r="K122" s="1226"/>
    </row>
    <row r="123" spans="1:11" ht="14.25" customHeight="1" x14ac:dyDescent="0.25">
      <c r="A123" s="1226" t="s">
        <v>2250</v>
      </c>
      <c r="B123" s="1226"/>
      <c r="C123" s="1226"/>
      <c r="D123" s="1226"/>
      <c r="E123" s="1226"/>
      <c r="F123" s="1226"/>
      <c r="G123" s="1226"/>
      <c r="H123" s="1226"/>
      <c r="I123" s="1226"/>
      <c r="J123" s="1226"/>
      <c r="K123" s="1226"/>
    </row>
    <row r="124" spans="1:11" ht="27" customHeight="1" x14ac:dyDescent="0.2">
      <c r="A124" s="1217" t="s">
        <v>2251</v>
      </c>
      <c r="B124" s="1217"/>
      <c r="C124" s="1217"/>
      <c r="D124" s="1217"/>
      <c r="E124" s="1217"/>
      <c r="F124" s="1217"/>
      <c r="G124" s="1217"/>
      <c r="H124" s="1217"/>
      <c r="I124" s="1217"/>
      <c r="J124" s="1217"/>
      <c r="K124" s="1217"/>
    </row>
    <row r="125" spans="1:11" ht="15.75" customHeight="1" x14ac:dyDescent="0.25">
      <c r="A125" s="1226" t="s">
        <v>2232</v>
      </c>
      <c r="B125" s="1226"/>
      <c r="C125" s="1226"/>
      <c r="D125" s="1226"/>
      <c r="E125" s="1226"/>
      <c r="F125" s="1226"/>
      <c r="G125" s="1226"/>
      <c r="H125" s="1226"/>
      <c r="I125" s="1226"/>
      <c r="J125" s="1226"/>
      <c r="K125" s="1226"/>
    </row>
    <row r="126" spans="1:11" ht="39" customHeight="1" x14ac:dyDescent="0.2">
      <c r="B126" s="1217" t="s">
        <v>2500</v>
      </c>
      <c r="C126" s="1217"/>
      <c r="D126" s="1217"/>
      <c r="E126" s="1217"/>
      <c r="F126" s="1217"/>
      <c r="G126" s="1217"/>
      <c r="H126" s="1217"/>
      <c r="I126" s="1217"/>
      <c r="J126" s="1217"/>
      <c r="K126" s="1217"/>
    </row>
    <row r="127" spans="1:11" x14ac:dyDescent="0.2">
      <c r="B127" s="612"/>
      <c r="C127" s="612"/>
      <c r="D127" s="612"/>
      <c r="E127" s="612"/>
      <c r="F127" s="612"/>
      <c r="G127" s="612"/>
      <c r="H127" s="612"/>
      <c r="I127" s="612"/>
      <c r="J127" s="612"/>
      <c r="K127" s="612"/>
    </row>
    <row r="128" spans="1:11" ht="39.75" customHeight="1" x14ac:dyDescent="0.2">
      <c r="B128" s="1217" t="s">
        <v>2501</v>
      </c>
      <c r="C128" s="1217"/>
      <c r="D128" s="1217"/>
      <c r="E128" s="1217"/>
      <c r="F128" s="1217"/>
      <c r="G128" s="1217"/>
      <c r="H128" s="1217"/>
      <c r="I128" s="1217"/>
      <c r="J128" s="1217"/>
      <c r="K128" s="1217"/>
    </row>
    <row r="130" spans="1:11" ht="15" customHeight="1" x14ac:dyDescent="0.25">
      <c r="A130" s="1226" t="s">
        <v>2235</v>
      </c>
      <c r="B130" s="1226"/>
      <c r="C130" s="1226"/>
      <c r="D130" s="1226"/>
      <c r="E130" s="1226"/>
      <c r="F130" s="1226"/>
      <c r="G130" s="1226"/>
      <c r="H130" s="1226"/>
      <c r="I130" s="1226"/>
      <c r="J130" s="1226"/>
      <c r="K130" s="1226"/>
    </row>
    <row r="131" spans="1:11" ht="27" customHeight="1" x14ac:dyDescent="0.25">
      <c r="A131" s="597"/>
      <c r="B131" s="1217" t="s">
        <v>2252</v>
      </c>
      <c r="C131" s="1217"/>
      <c r="D131" s="1217"/>
      <c r="E131" s="1217"/>
      <c r="F131" s="1217"/>
      <c r="G131" s="1217"/>
      <c r="H131" s="1217"/>
      <c r="I131" s="1217"/>
      <c r="J131" s="1217"/>
      <c r="K131" s="1217"/>
    </row>
    <row r="132" spans="1:11" x14ac:dyDescent="0.2">
      <c r="A132" s="540"/>
    </row>
    <row r="133" spans="1:11" ht="25.5" customHeight="1" x14ac:dyDescent="0.2">
      <c r="A133" s="540"/>
      <c r="B133" s="1217" t="s">
        <v>2253</v>
      </c>
      <c r="C133" s="1217"/>
      <c r="D133" s="1217"/>
      <c r="E133" s="1217"/>
      <c r="F133" s="1217"/>
      <c r="G133" s="1217"/>
      <c r="H133" s="1217"/>
      <c r="I133" s="1217"/>
      <c r="J133" s="1217"/>
      <c r="K133" s="1217"/>
    </row>
    <row r="134" spans="1:11" x14ac:dyDescent="0.2">
      <c r="A134" s="901"/>
    </row>
    <row r="135" spans="1:11" x14ac:dyDescent="0.2">
      <c r="A135" s="555" t="s">
        <v>2254</v>
      </c>
    </row>
    <row r="137" spans="1:11" x14ac:dyDescent="0.2">
      <c r="B137" s="1662" t="s">
        <v>1798</v>
      </c>
      <c r="C137" s="1663"/>
      <c r="D137" s="1662"/>
      <c r="E137" s="1533"/>
      <c r="F137" s="904"/>
      <c r="G137" s="602" t="s">
        <v>2255</v>
      </c>
      <c r="H137" s="603"/>
      <c r="I137" s="904"/>
    </row>
    <row r="138" spans="1:11" x14ac:dyDescent="0.2">
      <c r="B138" s="1662" t="s">
        <v>1799</v>
      </c>
      <c r="C138" s="1663"/>
      <c r="D138" s="1662"/>
      <c r="E138" s="1533"/>
      <c r="F138" s="904"/>
      <c r="G138" s="598" t="s">
        <v>1800</v>
      </c>
      <c r="H138" s="598"/>
      <c r="I138" s="598"/>
    </row>
    <row r="139" spans="1:11" x14ac:dyDescent="0.2">
      <c r="B139" s="1662" t="s">
        <v>2256</v>
      </c>
      <c r="C139" s="1663"/>
      <c r="D139" s="1662"/>
      <c r="E139" s="1533"/>
      <c r="F139" s="904"/>
      <c r="G139" s="602" t="s">
        <v>2502</v>
      </c>
      <c r="H139" s="603"/>
      <c r="I139" s="904"/>
    </row>
    <row r="140" spans="1:11" x14ac:dyDescent="0.2">
      <c r="B140" s="1662" t="s">
        <v>2257</v>
      </c>
      <c r="C140" s="1663"/>
      <c r="D140" s="1662"/>
      <c r="E140" s="1533"/>
      <c r="F140" s="904"/>
      <c r="G140" s="602" t="s">
        <v>1797</v>
      </c>
      <c r="H140" s="603"/>
      <c r="I140" s="904"/>
    </row>
    <row r="141" spans="1:11" x14ac:dyDescent="0.2">
      <c r="B141" s="1662" t="s">
        <v>1886</v>
      </c>
      <c r="C141" s="1663"/>
      <c r="D141" s="1662"/>
      <c r="E141" s="1533"/>
      <c r="F141" s="904"/>
      <c r="G141" s="602" t="s">
        <v>2258</v>
      </c>
      <c r="H141" s="603"/>
      <c r="I141" s="904"/>
    </row>
    <row r="142" spans="1:11" ht="38.25" customHeight="1" x14ac:dyDescent="0.2">
      <c r="B142" s="1662" t="s">
        <v>2259</v>
      </c>
      <c r="C142" s="1663"/>
      <c r="D142" s="1662"/>
      <c r="E142" s="1533"/>
      <c r="F142" s="904"/>
      <c r="G142" s="1664" t="s">
        <v>2260</v>
      </c>
      <c r="H142" s="1664"/>
      <c r="I142" s="1664"/>
    </row>
    <row r="143" spans="1:11" ht="41.25" customHeight="1" x14ac:dyDescent="0.2">
      <c r="B143" s="1662" t="s">
        <v>2261</v>
      </c>
      <c r="C143" s="1663"/>
      <c r="D143" s="1662"/>
      <c r="E143" s="1533"/>
      <c r="F143" s="904"/>
      <c r="G143" s="1664" t="s">
        <v>2262</v>
      </c>
      <c r="H143" s="1664"/>
      <c r="I143" s="1664"/>
    </row>
  </sheetData>
  <mergeCells count="105">
    <mergeCell ref="B141:E141"/>
    <mergeCell ref="B142:E142"/>
    <mergeCell ref="G142:I142"/>
    <mergeCell ref="B143:E143"/>
    <mergeCell ref="G143:I143"/>
    <mergeCell ref="B131:K131"/>
    <mergeCell ref="B133:K133"/>
    <mergeCell ref="B137:E137"/>
    <mergeCell ref="B138:E138"/>
    <mergeCell ref="B139:E139"/>
    <mergeCell ref="B140:E140"/>
    <mergeCell ref="A123:K123"/>
    <mergeCell ref="A124:K124"/>
    <mergeCell ref="A125:K125"/>
    <mergeCell ref="B126:K126"/>
    <mergeCell ref="B128:K128"/>
    <mergeCell ref="A130:K130"/>
    <mergeCell ref="A116:K116"/>
    <mergeCell ref="A117:K117"/>
    <mergeCell ref="A119:K119"/>
    <mergeCell ref="A121:K121"/>
    <mergeCell ref="A122:K122"/>
    <mergeCell ref="A106:K106"/>
    <mergeCell ref="A108:K108"/>
    <mergeCell ref="A110:K110"/>
    <mergeCell ref="A112:K112"/>
    <mergeCell ref="A114:K114"/>
    <mergeCell ref="A115:K115"/>
    <mergeCell ref="B97:K97"/>
    <mergeCell ref="A99:K99"/>
    <mergeCell ref="B100:K100"/>
    <mergeCell ref="B102:K102"/>
    <mergeCell ref="A104:K104"/>
    <mergeCell ref="A105:K105"/>
    <mergeCell ref="A90:K90"/>
    <mergeCell ref="A91:K91"/>
    <mergeCell ref="A92:K92"/>
    <mergeCell ref="A93:K93"/>
    <mergeCell ref="A94:K94"/>
    <mergeCell ref="B95:K95"/>
    <mergeCell ref="B72:K72"/>
    <mergeCell ref="A73:K73"/>
    <mergeCell ref="A74:K74"/>
    <mergeCell ref="A84:K84"/>
    <mergeCell ref="A86:K86"/>
    <mergeCell ref="A88:K88"/>
    <mergeCell ref="A78:K78"/>
    <mergeCell ref="A80:K80"/>
    <mergeCell ref="A81:K81"/>
    <mergeCell ref="A82:K82"/>
    <mergeCell ref="B66:K66"/>
    <mergeCell ref="A67:K67"/>
    <mergeCell ref="A68:K68"/>
    <mergeCell ref="A69:K69"/>
    <mergeCell ref="B70:K70"/>
    <mergeCell ref="B71:K71"/>
    <mergeCell ref="A58:K58"/>
    <mergeCell ref="A59:K59"/>
    <mergeCell ref="A60:K60"/>
    <mergeCell ref="A61:K61"/>
    <mergeCell ref="A63:K63"/>
    <mergeCell ref="A65:K65"/>
    <mergeCell ref="A52:K52"/>
    <mergeCell ref="A53:K53"/>
    <mergeCell ref="A54:K54"/>
    <mergeCell ref="A55:K55"/>
    <mergeCell ref="A56:K56"/>
    <mergeCell ref="A57:K57"/>
    <mergeCell ref="A36:K36"/>
    <mergeCell ref="A38:K38"/>
    <mergeCell ref="A39:K39"/>
    <mergeCell ref="A40:K40"/>
    <mergeCell ref="A41:K41"/>
    <mergeCell ref="A46:K46"/>
    <mergeCell ref="A48:K48"/>
    <mergeCell ref="B33:K33"/>
    <mergeCell ref="B34:K34"/>
    <mergeCell ref="A22:K22"/>
    <mergeCell ref="A23:K23"/>
    <mergeCell ref="A24:K24"/>
    <mergeCell ref="A25:K25"/>
    <mergeCell ref="A27:B27"/>
    <mergeCell ref="A28:B28"/>
    <mergeCell ref="A29:B29"/>
    <mergeCell ref="A30:B30"/>
    <mergeCell ref="A31:B31"/>
    <mergeCell ref="A32:B32"/>
    <mergeCell ref="A12:B12"/>
    <mergeCell ref="A13:B13"/>
    <mergeCell ref="A14:B14"/>
    <mergeCell ref="A16:B16"/>
    <mergeCell ref="A17:B17"/>
    <mergeCell ref="B19:K19"/>
    <mergeCell ref="B20:K20"/>
    <mergeCell ref="A8:K8"/>
    <mergeCell ref="A18:B18"/>
    <mergeCell ref="A1:K1"/>
    <mergeCell ref="A2:K2"/>
    <mergeCell ref="A4:K4"/>
    <mergeCell ref="A5:K5"/>
    <mergeCell ref="A6:K6"/>
    <mergeCell ref="A7:K7"/>
    <mergeCell ref="A9:B9"/>
    <mergeCell ref="A10:B10"/>
    <mergeCell ref="A11:B11"/>
  </mergeCells>
  <pageMargins left="0.25" right="0.25" top="0.25" bottom="0" header="0" footer="0"/>
  <pageSetup scale="83" fitToHeight="0" orientation="portrait" horizontalDpi="1200" verticalDpi="1200" r:id="rId1"/>
  <rowBreaks count="3" manualBreakCount="3">
    <brk id="36" max="9" man="1"/>
    <brk id="75" max="9" man="1"/>
    <brk id="118" max="9" man="1"/>
  </rowBreaks>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93">
    <pageSetUpPr fitToPage="1"/>
  </sheetPr>
  <dimension ref="A1:L62"/>
  <sheetViews>
    <sheetView zoomScaleNormal="100" workbookViewId="0">
      <selection activeCell="A6" sqref="A6:K6"/>
    </sheetView>
  </sheetViews>
  <sheetFormatPr defaultColWidth="9.140625" defaultRowHeight="12.75" x14ac:dyDescent="0.2"/>
  <cols>
    <col min="1" max="1" width="38.28515625" style="538" customWidth="1"/>
    <col min="2" max="2" width="12.85546875" style="538" customWidth="1"/>
    <col min="3" max="3" width="9.42578125" style="538" customWidth="1"/>
    <col min="4" max="5" width="9.140625" style="538"/>
    <col min="6" max="6" width="9.140625" style="538" customWidth="1"/>
    <col min="7" max="7" width="9.42578125" style="538" customWidth="1"/>
    <col min="8" max="8" width="9.140625" style="538" customWidth="1"/>
    <col min="9" max="10" width="10.7109375" style="538" customWidth="1"/>
    <col min="11" max="11" width="9.5703125" style="538" customWidth="1"/>
    <col min="12" max="16384" width="9.140625" style="538"/>
  </cols>
  <sheetData>
    <row r="1" spans="1:11" ht="18" x14ac:dyDescent="0.25">
      <c r="A1" s="1365" t="str">
        <f>'COVER PAGE'!A9</f>
        <v>LOCAL GOVERNMENT NAME:</v>
      </c>
      <c r="B1" s="1365"/>
      <c r="C1" s="1365"/>
      <c r="D1" s="1365"/>
      <c r="E1" s="1365"/>
      <c r="F1" s="1365"/>
      <c r="G1" s="1365"/>
      <c r="H1" s="1365"/>
      <c r="I1" s="1365"/>
      <c r="J1" s="1365"/>
      <c r="K1" s="1365"/>
    </row>
    <row r="2" spans="1:11" ht="18" x14ac:dyDescent="0.25">
      <c r="A2" s="1447" t="s">
        <v>1076</v>
      </c>
      <c r="B2" s="1447"/>
      <c r="C2" s="1447"/>
      <c r="D2" s="1447"/>
      <c r="E2" s="1447"/>
      <c r="F2" s="1447"/>
      <c r="G2" s="1447"/>
      <c r="H2" s="1447"/>
      <c r="I2" s="1447"/>
      <c r="J2" s="1447"/>
      <c r="K2" s="1447"/>
    </row>
    <row r="3" spans="1:11" ht="18" x14ac:dyDescent="0.25">
      <c r="A3" s="1366" t="str">
        <f>'COVER PAGE'!A30</f>
        <v>FISCAL YEAR ENDING JUNE 30, 2025</v>
      </c>
      <c r="B3" s="1366"/>
      <c r="C3" s="1366"/>
      <c r="D3" s="1366"/>
      <c r="E3" s="1366"/>
      <c r="F3" s="1366"/>
      <c r="G3" s="1366"/>
      <c r="H3" s="1366"/>
      <c r="I3" s="1366"/>
      <c r="J3" s="1366"/>
      <c r="K3" s="1366"/>
    </row>
    <row r="4" spans="1:11" x14ac:dyDescent="0.2">
      <c r="A4" s="1378"/>
      <c r="B4" s="1378"/>
      <c r="C4" s="1378"/>
      <c r="D4" s="1378"/>
      <c r="E4" s="1378"/>
      <c r="F4" s="1378"/>
      <c r="G4" s="1378"/>
      <c r="H4" s="1378"/>
      <c r="I4" s="1378"/>
      <c r="J4" s="1378"/>
      <c r="K4" s="1378"/>
    </row>
    <row r="5" spans="1:11" ht="18" x14ac:dyDescent="0.25">
      <c r="A5" s="1365" t="s">
        <v>1640</v>
      </c>
      <c r="B5" s="1666"/>
      <c r="C5" s="1666"/>
      <c r="D5" s="1666"/>
      <c r="E5" s="1666"/>
      <c r="F5" s="1666"/>
      <c r="G5" s="1666"/>
      <c r="H5" s="1666"/>
      <c r="I5" s="1666"/>
      <c r="J5" s="1666"/>
      <c r="K5" s="1666"/>
    </row>
    <row r="6" spans="1:11" ht="15" x14ac:dyDescent="0.25">
      <c r="A6" s="1509"/>
      <c r="B6" s="1665"/>
      <c r="C6" s="1665"/>
      <c r="D6" s="1665"/>
      <c r="E6" s="1665"/>
      <c r="F6" s="1665"/>
      <c r="G6" s="1665"/>
      <c r="H6" s="1665"/>
      <c r="I6" s="1665"/>
      <c r="J6" s="1665"/>
      <c r="K6" s="1665"/>
    </row>
    <row r="7" spans="1:11" ht="45" customHeight="1" x14ac:dyDescent="0.2">
      <c r="A7" s="1667" t="s">
        <v>1703</v>
      </c>
      <c r="B7" s="1667"/>
      <c r="C7" s="1667"/>
      <c r="D7" s="1667"/>
      <c r="E7" s="1667"/>
      <c r="F7" s="1667"/>
      <c r="G7" s="1667"/>
      <c r="H7" s="1667"/>
      <c r="I7" s="1667"/>
      <c r="J7" s="1667"/>
      <c r="K7" s="1667"/>
    </row>
    <row r="9" spans="1:11" ht="15.75" x14ac:dyDescent="0.25">
      <c r="A9" s="595" t="s">
        <v>1641</v>
      </c>
      <c r="B9" s="596" t="s">
        <v>1642</v>
      </c>
      <c r="C9" s="596"/>
      <c r="D9" s="543"/>
      <c r="E9" s="543"/>
    </row>
    <row r="10" spans="1:11" ht="15" x14ac:dyDescent="0.25">
      <c r="A10" s="597"/>
      <c r="B10" s="543"/>
    </row>
    <row r="11" spans="1:11" ht="27" customHeight="1" x14ac:dyDescent="0.2">
      <c r="A11" s="618" t="s">
        <v>1776</v>
      </c>
      <c r="B11" s="636">
        <v>2023</v>
      </c>
      <c r="C11" s="636">
        <f>B11-1</f>
        <v>2022</v>
      </c>
      <c r="D11" s="636">
        <f t="shared" ref="D11:G11" si="0">C11-1</f>
        <v>2021</v>
      </c>
      <c r="E11" s="636">
        <f t="shared" si="0"/>
        <v>2020</v>
      </c>
      <c r="F11" s="636">
        <f t="shared" si="0"/>
        <v>2019</v>
      </c>
      <c r="G11" s="636">
        <f t="shared" si="0"/>
        <v>2018</v>
      </c>
      <c r="H11" s="1125">
        <v>2017</v>
      </c>
      <c r="I11" s="637"/>
      <c r="J11" s="637"/>
      <c r="K11" s="637"/>
    </row>
    <row r="12" spans="1:11" ht="20.25" customHeight="1" x14ac:dyDescent="0.2">
      <c r="A12" s="651" t="s">
        <v>1643</v>
      </c>
      <c r="B12" s="638"/>
      <c r="C12" s="639"/>
      <c r="D12" s="639"/>
      <c r="E12" s="639"/>
      <c r="F12" s="639"/>
      <c r="G12" s="640"/>
      <c r="H12" s="640"/>
      <c r="I12" s="640"/>
      <c r="J12" s="640"/>
      <c r="K12" s="641"/>
    </row>
    <row r="13" spans="1:11" ht="25.5" customHeight="1" x14ac:dyDescent="0.2">
      <c r="A13" s="667" t="s">
        <v>1765</v>
      </c>
      <c r="B13" s="638"/>
      <c r="C13" s="639"/>
      <c r="D13" s="639"/>
      <c r="E13" s="639"/>
      <c r="F13" s="639"/>
      <c r="G13" s="640"/>
      <c r="H13" s="640"/>
      <c r="I13" s="640"/>
      <c r="J13" s="640"/>
      <c r="K13" s="641"/>
    </row>
    <row r="14" spans="1:11" ht="26.25" customHeight="1" x14ac:dyDescent="0.2">
      <c r="A14" s="613" t="s">
        <v>1769</v>
      </c>
      <c r="B14" s="619">
        <f t="shared" ref="B14:K14" si="1">IFERROR(B13/B12,0)</f>
        <v>0</v>
      </c>
      <c r="C14" s="619">
        <f t="shared" si="1"/>
        <v>0</v>
      </c>
      <c r="D14" s="619">
        <f t="shared" si="1"/>
        <v>0</v>
      </c>
      <c r="E14" s="619">
        <f t="shared" si="1"/>
        <v>0</v>
      </c>
      <c r="F14" s="619">
        <f t="shared" si="1"/>
        <v>0</v>
      </c>
      <c r="G14" s="619">
        <f t="shared" si="1"/>
        <v>0</v>
      </c>
      <c r="H14" s="619">
        <f t="shared" si="1"/>
        <v>0</v>
      </c>
      <c r="I14" s="619">
        <f t="shared" si="1"/>
        <v>0</v>
      </c>
      <c r="J14" s="619">
        <f t="shared" si="1"/>
        <v>0</v>
      </c>
      <c r="K14" s="619">
        <f t="shared" si="1"/>
        <v>0</v>
      </c>
    </row>
    <row r="15" spans="1:11" ht="30" customHeight="1" x14ac:dyDescent="0.2">
      <c r="A15" s="614" t="s">
        <v>1768</v>
      </c>
      <c r="B15" s="636">
        <f t="shared" ref="B15:G15" si="2">B11</f>
        <v>2023</v>
      </c>
      <c r="C15" s="636">
        <f t="shared" si="2"/>
        <v>2022</v>
      </c>
      <c r="D15" s="636">
        <f t="shared" si="2"/>
        <v>2021</v>
      </c>
      <c r="E15" s="636">
        <f t="shared" si="2"/>
        <v>2020</v>
      </c>
      <c r="F15" s="636">
        <f t="shared" si="2"/>
        <v>2019</v>
      </c>
      <c r="G15" s="636">
        <f t="shared" si="2"/>
        <v>2018</v>
      </c>
      <c r="H15" s="636">
        <v>2017</v>
      </c>
      <c r="I15" s="666"/>
      <c r="J15" s="666"/>
      <c r="K15" s="666"/>
    </row>
    <row r="16" spans="1:11" ht="18" customHeight="1" x14ac:dyDescent="0.2">
      <c r="A16" s="667" t="s">
        <v>1775</v>
      </c>
      <c r="B16" s="642"/>
      <c r="C16" s="643"/>
      <c r="D16" s="643"/>
      <c r="E16" s="643"/>
      <c r="F16" s="643"/>
      <c r="G16" s="641"/>
      <c r="H16" s="641"/>
      <c r="I16" s="641"/>
      <c r="J16" s="641"/>
      <c r="K16" s="641"/>
    </row>
    <row r="17" spans="1:11" ht="21" customHeight="1" x14ac:dyDescent="0.2">
      <c r="A17" s="668" t="s">
        <v>1764</v>
      </c>
      <c r="B17" s="644"/>
      <c r="C17" s="645"/>
      <c r="D17" s="645"/>
      <c r="E17" s="645"/>
      <c r="F17" s="645"/>
      <c r="G17" s="646"/>
      <c r="H17" s="646"/>
      <c r="I17" s="646"/>
      <c r="J17" s="646"/>
      <c r="K17" s="646"/>
    </row>
    <row r="18" spans="1:11" ht="20.25" customHeight="1" x14ac:dyDescent="0.2">
      <c r="A18" s="651" t="s">
        <v>1766</v>
      </c>
      <c r="B18" s="647"/>
      <c r="C18" s="648"/>
      <c r="D18" s="648"/>
      <c r="E18" s="648"/>
      <c r="F18" s="648"/>
      <c r="G18" s="649"/>
      <c r="H18" s="649"/>
      <c r="I18" s="649"/>
      <c r="J18" s="649"/>
      <c r="K18" s="649"/>
    </row>
    <row r="19" spans="1:11" ht="25.5" x14ac:dyDescent="0.2">
      <c r="A19" s="660" t="s">
        <v>1767</v>
      </c>
      <c r="B19" s="650"/>
      <c r="C19" s="643"/>
      <c r="D19" s="643"/>
      <c r="E19" s="643"/>
      <c r="F19" s="643"/>
      <c r="G19" s="641"/>
      <c r="H19" s="641"/>
      <c r="I19" s="641"/>
      <c r="J19" s="641"/>
      <c r="K19" s="641"/>
    </row>
    <row r="20" spans="1:11" ht="21" customHeight="1" x14ac:dyDescent="0.2">
      <c r="A20" s="660" t="s">
        <v>740</v>
      </c>
      <c r="B20" s="650"/>
      <c r="C20" s="643"/>
      <c r="D20" s="643"/>
      <c r="E20" s="643"/>
      <c r="F20" s="643"/>
      <c r="G20" s="641"/>
      <c r="H20" s="641"/>
      <c r="I20" s="641"/>
      <c r="J20" s="641"/>
      <c r="K20" s="641"/>
    </row>
    <row r="21" spans="1:11" ht="21" customHeight="1" x14ac:dyDescent="0.2">
      <c r="A21" s="660" t="s">
        <v>1773</v>
      </c>
      <c r="B21" s="650"/>
      <c r="C21" s="643"/>
      <c r="D21" s="643"/>
      <c r="E21" s="643"/>
      <c r="F21" s="643"/>
      <c r="G21" s="641"/>
      <c r="H21" s="641"/>
      <c r="I21" s="641"/>
      <c r="J21" s="641"/>
      <c r="K21" s="641"/>
    </row>
    <row r="22" spans="1:11" ht="20.25" customHeight="1" x14ac:dyDescent="0.2">
      <c r="A22" s="615" t="s">
        <v>1774</v>
      </c>
      <c r="B22" s="617">
        <f>SUM(B17:B21)</f>
        <v>0</v>
      </c>
      <c r="C22" s="617">
        <f t="shared" ref="C22:K22" si="3">SUM(C17:C21)</f>
        <v>0</v>
      </c>
      <c r="D22" s="617">
        <f t="shared" si="3"/>
        <v>0</v>
      </c>
      <c r="E22" s="617">
        <f t="shared" si="3"/>
        <v>0</v>
      </c>
      <c r="F22" s="617">
        <f t="shared" si="3"/>
        <v>0</v>
      </c>
      <c r="G22" s="617">
        <f t="shared" si="3"/>
        <v>0</v>
      </c>
      <c r="H22" s="617">
        <f t="shared" si="3"/>
        <v>0</v>
      </c>
      <c r="I22" s="617">
        <f t="shared" si="3"/>
        <v>0</v>
      </c>
      <c r="J22" s="617">
        <f t="shared" si="3"/>
        <v>0</v>
      </c>
      <c r="K22" s="617">
        <f t="shared" si="3"/>
        <v>0</v>
      </c>
    </row>
    <row r="23" spans="1:11" x14ac:dyDescent="0.2">
      <c r="A23" s="616" t="s">
        <v>1500</v>
      </c>
      <c r="B23" s="555"/>
    </row>
    <row r="25" spans="1:11" x14ac:dyDescent="0.2">
      <c r="A25" s="601" t="s">
        <v>1644</v>
      </c>
      <c r="B25" s="585"/>
      <c r="C25" s="585"/>
      <c r="D25" s="585"/>
      <c r="E25" s="585"/>
      <c r="F25" s="585"/>
      <c r="G25" s="585"/>
      <c r="H25" s="585"/>
      <c r="I25" s="585"/>
      <c r="J25" s="585"/>
      <c r="K25" s="585"/>
    </row>
    <row r="26" spans="1:11" x14ac:dyDescent="0.2">
      <c r="A26" s="1511" t="s">
        <v>1771</v>
      </c>
      <c r="B26" s="1511"/>
      <c r="C26" s="1511"/>
      <c r="D26" s="1511"/>
      <c r="E26" s="1511"/>
      <c r="F26" s="1511"/>
      <c r="G26" s="1511"/>
      <c r="H26" s="1511"/>
      <c r="I26" s="1511"/>
      <c r="J26" s="1511"/>
      <c r="K26" s="1511"/>
    </row>
    <row r="27" spans="1:11" x14ac:dyDescent="0.2">
      <c r="A27" s="538" t="s">
        <v>1770</v>
      </c>
    </row>
    <row r="28" spans="1:11" x14ac:dyDescent="0.2">
      <c r="A28" s="580"/>
    </row>
    <row r="29" spans="1:11" ht="19.5" customHeight="1" x14ac:dyDescent="0.2">
      <c r="A29" s="1671" t="s">
        <v>1772</v>
      </c>
      <c r="B29" s="1671"/>
      <c r="C29" s="1671"/>
      <c r="D29" s="1671"/>
      <c r="E29" s="1671"/>
      <c r="F29" s="1671"/>
      <c r="G29" s="1671"/>
      <c r="H29" s="1671"/>
      <c r="I29" s="1671"/>
      <c r="J29" s="1671"/>
      <c r="K29" s="1671"/>
    </row>
    <row r="30" spans="1:11" ht="18" customHeight="1" x14ac:dyDescent="0.2">
      <c r="A30" s="1217" t="s">
        <v>1777</v>
      </c>
      <c r="B30" s="1217"/>
      <c r="C30" s="1217"/>
      <c r="D30" s="1217"/>
      <c r="E30" s="1217"/>
      <c r="F30" s="1217"/>
      <c r="G30" s="1217"/>
      <c r="H30" s="1217"/>
      <c r="I30" s="1217"/>
      <c r="J30" s="1217"/>
      <c r="K30" s="1217"/>
    </row>
    <row r="31" spans="1:11" ht="12.75" customHeight="1" x14ac:dyDescent="0.2">
      <c r="A31" s="664"/>
      <c r="B31" s="664"/>
      <c r="C31" s="664"/>
      <c r="D31" s="664"/>
      <c r="E31" s="664"/>
      <c r="F31" s="664"/>
      <c r="G31" s="664"/>
      <c r="H31" s="664"/>
      <c r="I31" s="664"/>
      <c r="J31" s="664"/>
      <c r="K31" s="664"/>
    </row>
    <row r="32" spans="1:11" ht="12.75" customHeight="1" x14ac:dyDescent="0.2">
      <c r="A32" s="664"/>
      <c r="B32" s="664"/>
      <c r="C32" s="664"/>
      <c r="D32" s="664"/>
      <c r="E32" s="664"/>
      <c r="F32" s="664"/>
      <c r="G32" s="664"/>
      <c r="H32" s="664"/>
      <c r="I32" s="664"/>
      <c r="J32" s="664"/>
      <c r="K32" s="664"/>
    </row>
    <row r="33" spans="1:11" ht="12.75" customHeight="1" x14ac:dyDescent="0.2">
      <c r="A33" s="664"/>
      <c r="B33" s="664"/>
      <c r="C33" s="664"/>
      <c r="D33" s="664"/>
      <c r="E33" s="664"/>
      <c r="F33" s="664"/>
      <c r="G33" s="664"/>
      <c r="H33" s="664"/>
      <c r="I33" s="664"/>
      <c r="J33" s="664"/>
      <c r="K33" s="664"/>
    </row>
    <row r="34" spans="1:11" ht="12.75" customHeight="1" x14ac:dyDescent="0.2">
      <c r="A34" s="664"/>
      <c r="B34" s="664"/>
      <c r="C34" s="664"/>
      <c r="D34" s="664"/>
      <c r="E34" s="664"/>
      <c r="F34" s="664"/>
      <c r="G34" s="664"/>
      <c r="H34" s="664"/>
      <c r="I34" s="664"/>
      <c r="J34" s="664"/>
      <c r="K34" s="664"/>
    </row>
    <row r="35" spans="1:11" ht="12.75" customHeight="1" thickBot="1" x14ac:dyDescent="0.25">
      <c r="A35" s="665"/>
      <c r="B35" s="665"/>
      <c r="C35" s="665"/>
      <c r="D35" s="665"/>
      <c r="E35" s="665"/>
      <c r="F35" s="665"/>
      <c r="G35" s="665"/>
      <c r="H35" s="665"/>
      <c r="I35" s="665"/>
      <c r="J35" s="665"/>
      <c r="K35" s="665"/>
    </row>
    <row r="36" spans="1:11" ht="12.75" customHeight="1" x14ac:dyDescent="0.2">
      <c r="A36" s="612"/>
      <c r="B36" s="612"/>
      <c r="C36" s="612"/>
      <c r="D36" s="612"/>
      <c r="E36" s="612"/>
      <c r="F36" s="612"/>
      <c r="G36" s="612"/>
      <c r="H36" s="612"/>
      <c r="I36" s="612"/>
      <c r="J36" s="612"/>
      <c r="K36" s="612"/>
    </row>
    <row r="37" spans="1:11" ht="18" x14ac:dyDescent="0.25">
      <c r="A37" s="1365" t="s">
        <v>1829</v>
      </c>
      <c r="B37" s="1666"/>
      <c r="C37" s="1666"/>
      <c r="D37" s="1666"/>
      <c r="E37" s="1666"/>
      <c r="F37" s="1666"/>
      <c r="G37" s="1666"/>
      <c r="H37" s="1666"/>
      <c r="I37" s="1666"/>
      <c r="J37" s="1666"/>
      <c r="K37" s="1666"/>
    </row>
    <row r="38" spans="1:11" ht="61.5" customHeight="1" x14ac:dyDescent="0.2">
      <c r="A38" s="1669" t="s">
        <v>1824</v>
      </c>
      <c r="B38" s="1669"/>
      <c r="C38" s="1669"/>
      <c r="D38" s="1669"/>
      <c r="E38" s="1669"/>
      <c r="F38" s="1669"/>
      <c r="G38" s="1669"/>
      <c r="H38" s="1669"/>
      <c r="I38" s="1669"/>
      <c r="J38" s="1669"/>
      <c r="K38" s="1669"/>
    </row>
    <row r="39" spans="1:11" ht="16.5" customHeight="1" x14ac:dyDescent="0.2">
      <c r="A39" s="612"/>
      <c r="B39" s="612"/>
      <c r="C39" s="612"/>
      <c r="D39" s="612"/>
      <c r="E39" s="612"/>
      <c r="F39" s="612"/>
      <c r="G39" s="612"/>
      <c r="H39" s="612"/>
      <c r="I39" s="612"/>
      <c r="J39" s="612"/>
      <c r="K39" s="612"/>
    </row>
    <row r="40" spans="1:11" ht="32.25" customHeight="1" x14ac:dyDescent="0.2">
      <c r="A40" s="1217" t="s">
        <v>1687</v>
      </c>
      <c r="B40" s="1217"/>
      <c r="C40" s="1217"/>
      <c r="D40" s="1217"/>
      <c r="E40" s="1217"/>
      <c r="F40" s="1217"/>
      <c r="G40" s="1217"/>
      <c r="H40" s="1217"/>
      <c r="I40" s="1217"/>
      <c r="J40" s="1217"/>
      <c r="K40" s="1217"/>
    </row>
    <row r="41" spans="1:11" ht="13.5" customHeight="1" x14ac:dyDescent="0.2">
      <c r="A41" s="580"/>
      <c r="B41" s="599"/>
      <c r="C41" s="599"/>
      <c r="D41" s="599"/>
      <c r="E41" s="599"/>
      <c r="F41" s="599"/>
      <c r="G41" s="599"/>
      <c r="H41" s="599"/>
      <c r="I41" s="599"/>
      <c r="J41" s="599"/>
      <c r="K41" s="599"/>
    </row>
    <row r="42" spans="1:11" ht="18.75" customHeight="1" x14ac:dyDescent="0.2">
      <c r="A42" s="1668" t="s">
        <v>1686</v>
      </c>
      <c r="B42" s="1668"/>
      <c r="C42" s="1668"/>
      <c r="D42" s="1668"/>
      <c r="E42" s="1668"/>
      <c r="F42" s="1668"/>
      <c r="G42" s="1668"/>
      <c r="H42" s="1668"/>
      <c r="I42" s="1668"/>
      <c r="J42" s="1668"/>
      <c r="K42" s="1668"/>
    </row>
    <row r="43" spans="1:11" x14ac:dyDescent="0.2">
      <c r="A43" s="540"/>
      <c r="B43" s="543"/>
    </row>
    <row r="44" spans="1:11" x14ac:dyDescent="0.2">
      <c r="A44" s="598"/>
      <c r="B44" s="651">
        <f>B11</f>
        <v>2023</v>
      </c>
      <c r="C44" s="651">
        <f t="shared" ref="C44:G44" si="4">C11</f>
        <v>2022</v>
      </c>
      <c r="D44" s="651">
        <f t="shared" si="4"/>
        <v>2021</v>
      </c>
      <c r="E44" s="651">
        <f t="shared" si="4"/>
        <v>2020</v>
      </c>
      <c r="F44" s="651">
        <f t="shared" si="4"/>
        <v>2019</v>
      </c>
      <c r="G44" s="651">
        <f t="shared" si="4"/>
        <v>2018</v>
      </c>
      <c r="H44" s="652">
        <v>2017</v>
      </c>
      <c r="I44" s="652"/>
      <c r="J44" s="652"/>
      <c r="K44" s="652"/>
    </row>
    <row r="45" spans="1:11" x14ac:dyDescent="0.2">
      <c r="A45" s="651" t="s">
        <v>1685</v>
      </c>
      <c r="B45" s="653"/>
      <c r="C45" s="654"/>
      <c r="D45" s="654"/>
      <c r="E45" s="654"/>
      <c r="F45" s="654"/>
      <c r="G45" s="655"/>
      <c r="H45" s="655"/>
      <c r="I45" s="655"/>
      <c r="J45" s="655"/>
      <c r="K45" s="655"/>
    </row>
    <row r="46" spans="1:11" x14ac:dyDescent="0.2">
      <c r="A46" s="651"/>
      <c r="B46" s="656"/>
      <c r="C46" s="657"/>
      <c r="D46" s="657"/>
      <c r="E46" s="657"/>
      <c r="F46" s="657"/>
      <c r="G46" s="658"/>
      <c r="H46" s="658"/>
      <c r="I46" s="658"/>
      <c r="J46" s="658"/>
      <c r="K46" s="658"/>
    </row>
    <row r="47" spans="1:11" x14ac:dyDescent="0.2">
      <c r="A47" s="651"/>
      <c r="B47" s="656"/>
      <c r="C47" s="657"/>
      <c r="D47" s="657"/>
      <c r="E47" s="657"/>
      <c r="F47" s="657"/>
      <c r="G47" s="658"/>
      <c r="H47" s="658"/>
      <c r="I47" s="658"/>
      <c r="J47" s="658"/>
      <c r="K47" s="658"/>
    </row>
    <row r="48" spans="1:11" x14ac:dyDescent="0.2">
      <c r="A48" s="660"/>
      <c r="B48" s="651"/>
      <c r="C48" s="651"/>
      <c r="D48" s="651"/>
      <c r="E48" s="651"/>
      <c r="F48" s="651"/>
      <c r="G48" s="659"/>
      <c r="H48" s="659"/>
      <c r="I48" s="659"/>
      <c r="J48" s="659"/>
      <c r="K48" s="659"/>
    </row>
    <row r="49" spans="1:12" x14ac:dyDescent="0.2">
      <c r="A49" s="616" t="s">
        <v>1500</v>
      </c>
      <c r="B49" s="555"/>
    </row>
    <row r="50" spans="1:12" x14ac:dyDescent="0.2">
      <c r="A50" s="580"/>
    </row>
    <row r="51" spans="1:12" x14ac:dyDescent="0.2">
      <c r="A51" s="601" t="s">
        <v>1690</v>
      </c>
      <c r="B51" s="585"/>
      <c r="C51" s="585"/>
      <c r="D51" s="585"/>
      <c r="E51" s="585"/>
      <c r="F51" s="585"/>
      <c r="G51" s="585"/>
      <c r="H51" s="585"/>
      <c r="I51" s="585"/>
      <c r="J51" s="585"/>
      <c r="K51" s="585"/>
    </row>
    <row r="52" spans="1:12" x14ac:dyDescent="0.2">
      <c r="A52" s="538" t="s">
        <v>1688</v>
      </c>
    </row>
    <row r="53" spans="1:12" x14ac:dyDescent="0.2">
      <c r="A53" s="538" t="s">
        <v>1689</v>
      </c>
    </row>
    <row r="54" spans="1:12" x14ac:dyDescent="0.2">
      <c r="A54" s="661"/>
      <c r="B54" s="662"/>
      <c r="C54" s="662"/>
      <c r="D54" s="662"/>
      <c r="E54" s="662"/>
      <c r="F54" s="662"/>
      <c r="G54" s="662"/>
      <c r="H54" s="662"/>
      <c r="I54" s="662"/>
      <c r="J54" s="662"/>
      <c r="K54" s="662"/>
    </row>
    <row r="55" spans="1:12" ht="12.75" customHeight="1" x14ac:dyDescent="0.25">
      <c r="A55" s="663"/>
      <c r="B55" s="662"/>
      <c r="C55" s="662"/>
      <c r="D55" s="662"/>
      <c r="E55" s="662"/>
      <c r="F55" s="662"/>
      <c r="G55" s="662"/>
      <c r="H55" s="662"/>
      <c r="I55" s="662"/>
      <c r="J55" s="662"/>
      <c r="K55" s="662"/>
    </row>
    <row r="56" spans="1:12" ht="14.25" x14ac:dyDescent="0.2">
      <c r="A56" s="1670"/>
      <c r="B56" s="1670"/>
      <c r="C56" s="1670"/>
      <c r="D56" s="1670"/>
      <c r="E56" s="1670"/>
      <c r="F56" s="1670"/>
      <c r="G56" s="1670"/>
      <c r="H56" s="1670"/>
      <c r="I56" s="1670"/>
      <c r="J56" s="1670"/>
      <c r="K56" s="1670"/>
    </row>
    <row r="57" spans="1:12" x14ac:dyDescent="0.2">
      <c r="A57" s="1489"/>
      <c r="B57" s="1489"/>
      <c r="C57" s="1489"/>
      <c r="D57" s="1489"/>
      <c r="E57" s="1489"/>
      <c r="F57" s="1489"/>
      <c r="G57" s="1489"/>
      <c r="H57" s="1489"/>
      <c r="I57" s="1489"/>
      <c r="J57" s="1489"/>
      <c r="K57" s="1489"/>
    </row>
    <row r="58" spans="1:12" x14ac:dyDescent="0.2">
      <c r="A58" s="662"/>
      <c r="B58" s="662"/>
      <c r="C58" s="662"/>
      <c r="D58" s="662"/>
      <c r="E58" s="662"/>
      <c r="F58" s="662"/>
      <c r="G58" s="662"/>
      <c r="H58" s="662"/>
      <c r="I58" s="662"/>
      <c r="J58" s="662"/>
      <c r="K58" s="662"/>
    </row>
    <row r="59" spans="1:12" x14ac:dyDescent="0.2">
      <c r="A59" s="662"/>
      <c r="B59" s="662"/>
      <c r="C59" s="662"/>
      <c r="D59" s="662"/>
      <c r="E59" s="662"/>
      <c r="F59" s="662"/>
      <c r="G59" s="662"/>
      <c r="H59" s="662"/>
      <c r="I59" s="662"/>
      <c r="J59" s="662"/>
      <c r="K59" s="662"/>
    </row>
    <row r="60" spans="1:12" x14ac:dyDescent="0.2">
      <c r="A60" s="662"/>
      <c r="B60" s="662"/>
      <c r="C60" s="662"/>
      <c r="D60" s="662"/>
      <c r="E60" s="662"/>
      <c r="F60" s="662"/>
      <c r="G60" s="662"/>
      <c r="H60" s="662"/>
      <c r="I60" s="662"/>
      <c r="J60" s="662"/>
      <c r="K60" s="662"/>
    </row>
    <row r="62" spans="1:12" ht="15.75" x14ac:dyDescent="0.25">
      <c r="A62" s="1369" t="s">
        <v>955</v>
      </c>
      <c r="B62" s="1520"/>
      <c r="C62" s="1520"/>
      <c r="D62" s="1520"/>
      <c r="E62" s="1520"/>
      <c r="F62" s="1520"/>
      <c r="G62" s="1520"/>
      <c r="H62" s="1520"/>
      <c r="I62" s="1520"/>
      <c r="J62" s="1520"/>
      <c r="K62" s="1520"/>
      <c r="L62" s="1520"/>
    </row>
  </sheetData>
  <mergeCells count="17">
    <mergeCell ref="A7:K7"/>
    <mergeCell ref="A30:K30"/>
    <mergeCell ref="A57:K57"/>
    <mergeCell ref="A62:L62"/>
    <mergeCell ref="A42:K42"/>
    <mergeCell ref="A38:K38"/>
    <mergeCell ref="A40:K40"/>
    <mergeCell ref="A56:K56"/>
    <mergeCell ref="A29:K29"/>
    <mergeCell ref="A26:K26"/>
    <mergeCell ref="A37:K37"/>
    <mergeCell ref="A6:K6"/>
    <mergeCell ref="A1:K1"/>
    <mergeCell ref="A2:K2"/>
    <mergeCell ref="A3:K3"/>
    <mergeCell ref="A4:K4"/>
    <mergeCell ref="A5:K5"/>
  </mergeCells>
  <pageMargins left="0.25" right="0.25" top="0.75" bottom="0.75" header="0.3" footer="0.3"/>
  <pageSetup scale="65" orientation="portrait" r:id="rId1"/>
  <ignoredErrors>
    <ignoredError sqref="B15:D15" unlockedFormula="1"/>
  </ignoredErrors>
  <legacy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44"/>
  <dimension ref="A1:J11"/>
  <sheetViews>
    <sheetView workbookViewId="0">
      <selection activeCell="K29" sqref="K29"/>
    </sheetView>
  </sheetViews>
  <sheetFormatPr defaultRowHeight="12.75" x14ac:dyDescent="0.2"/>
  <sheetData>
    <row r="1" spans="1:10" ht="60" x14ac:dyDescent="0.8">
      <c r="A1" s="1336" t="s">
        <v>723</v>
      </c>
      <c r="B1" s="1238"/>
      <c r="C1" s="1238"/>
      <c r="D1" s="1238"/>
      <c r="E1" s="1238"/>
      <c r="F1" s="1238"/>
      <c r="G1" s="1238"/>
      <c r="H1" s="1238"/>
      <c r="I1" s="1238"/>
      <c r="J1" s="1238"/>
    </row>
    <row r="6" spans="1:10" ht="60" x14ac:dyDescent="0.8">
      <c r="A6" s="1336" t="s">
        <v>721</v>
      </c>
      <c r="B6" s="1236"/>
      <c r="C6" s="1236"/>
      <c r="D6" s="1236"/>
      <c r="E6" s="1236"/>
      <c r="F6" s="1236"/>
      <c r="G6" s="1236"/>
      <c r="H6" s="1236"/>
      <c r="I6" s="1236"/>
      <c r="J6" s="1236"/>
    </row>
    <row r="11" spans="1:10" ht="60" x14ac:dyDescent="0.8">
      <c r="A11" s="1336" t="s">
        <v>722</v>
      </c>
      <c r="B11" s="1236"/>
      <c r="C11" s="1236"/>
      <c r="D11" s="1236"/>
      <c r="E11" s="1236"/>
      <c r="F11" s="1236"/>
      <c r="G11" s="1236"/>
      <c r="H11" s="1236"/>
      <c r="I11" s="1236"/>
      <c r="J11" s="1236"/>
    </row>
  </sheetData>
  <customSheetViews>
    <customSheetView guid="{FC3B3501-CA52-40D7-B049-0E027A15B235}">
      <selection activeCell="K29" sqref="K29"/>
      <pageMargins left="0.75" right="0.75" top="1" bottom="1" header="0.5" footer="0.5"/>
      <printOptions horizontalCentered="1" verticalCentered="1"/>
      <pageSetup scale="95" orientation="portrait" horizontalDpi="360" verticalDpi="360" r:id="rId1"/>
      <headerFooter alignWithMargins="0"/>
    </customSheetView>
  </customSheetViews>
  <mergeCells count="3">
    <mergeCell ref="A1:J1"/>
    <mergeCell ref="A6:J6"/>
    <mergeCell ref="A11:J11"/>
  </mergeCells>
  <phoneticPr fontId="0" type="noConversion"/>
  <printOptions horizontalCentered="1" verticalCentered="1"/>
  <pageMargins left="0.75" right="0.75" top="1" bottom="1" header="0.5" footer="0.5"/>
  <pageSetup scale="95" orientation="portrait" horizontalDpi="360" verticalDpi="360" r:id="rId2"/>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5F98B-88CB-49BB-9C90-8306823B83A3}">
  <sheetPr>
    <tabColor rgb="FFFFFF00"/>
  </sheetPr>
  <dimension ref="A1:T39"/>
  <sheetViews>
    <sheetView workbookViewId="0">
      <selection activeCell="D8" sqref="D8"/>
    </sheetView>
  </sheetViews>
  <sheetFormatPr defaultColWidth="9.140625" defaultRowHeight="15.75" x14ac:dyDescent="0.25"/>
  <cols>
    <col min="1" max="1" width="4.42578125" style="1174" customWidth="1"/>
    <col min="2" max="2" width="3.85546875" style="1174" customWidth="1"/>
    <col min="3" max="3" width="4.42578125" style="1174" customWidth="1"/>
    <col min="4" max="4" width="50" style="1174" customWidth="1"/>
    <col min="5" max="5" width="14.140625" style="1174" bestFit="1" customWidth="1"/>
    <col min="6" max="6" width="1.5703125" style="1174" customWidth="1"/>
    <col min="7" max="7" width="14" style="1174" bestFit="1" customWidth="1"/>
    <col min="8" max="8" width="1.5703125" style="1174" customWidth="1"/>
    <col min="9" max="9" width="13.5703125" style="1174" bestFit="1" customWidth="1"/>
    <col min="10" max="10" width="1.42578125" style="1174" customWidth="1"/>
    <col min="11" max="11" width="12.7109375" style="1174" bestFit="1" customWidth="1"/>
    <col min="12" max="12" width="1.7109375" style="1174" customWidth="1"/>
    <col min="13" max="13" width="13.7109375" style="1174" bestFit="1" customWidth="1"/>
    <col min="14" max="14" width="1.5703125" style="1174" customWidth="1"/>
    <col min="15" max="15" width="14.140625" style="1174" bestFit="1" customWidth="1"/>
    <col min="16" max="16" width="1.5703125" style="1174" customWidth="1"/>
    <col min="17" max="18" width="14" style="1174" bestFit="1" customWidth="1"/>
    <col min="19" max="19" width="9.140625" style="1174"/>
    <col min="20" max="20" width="11.5703125" style="1174" bestFit="1" customWidth="1"/>
    <col min="21" max="16384" width="9.140625" style="1174"/>
  </cols>
  <sheetData>
    <row r="1" spans="1:20" x14ac:dyDescent="0.25">
      <c r="B1" s="1674" t="s">
        <v>3319</v>
      </c>
      <c r="C1" s="1674"/>
      <c r="D1" s="1674"/>
      <c r="E1" s="1674"/>
      <c r="F1" s="1674"/>
      <c r="G1" s="1674"/>
      <c r="H1" s="1674"/>
      <c r="I1" s="1674"/>
      <c r="J1" s="1674"/>
      <c r="K1" s="1674"/>
      <c r="L1" s="1674"/>
      <c r="M1" s="1674"/>
      <c r="N1" s="1674"/>
      <c r="O1" s="1674"/>
    </row>
    <row r="2" spans="1:20" x14ac:dyDescent="0.25">
      <c r="A2" s="1351" t="s">
        <v>3299</v>
      </c>
      <c r="B2" s="1351"/>
      <c r="C2" s="1351"/>
      <c r="D2" s="1351"/>
      <c r="E2" s="1351"/>
      <c r="F2" s="1351"/>
      <c r="G2" s="1351"/>
      <c r="H2" s="1351"/>
      <c r="I2" s="1351"/>
      <c r="J2" s="1351"/>
      <c r="K2" s="1351"/>
      <c r="L2" s="1351"/>
      <c r="M2" s="1351"/>
      <c r="N2" s="1351"/>
      <c r="O2" s="1351"/>
    </row>
    <row r="3" spans="1:20" x14ac:dyDescent="0.25">
      <c r="A3" s="1675" t="s">
        <v>3300</v>
      </c>
      <c r="B3" s="1675"/>
      <c r="C3" s="1675"/>
      <c r="D3" s="1675"/>
      <c r="E3" s="1675"/>
      <c r="F3" s="1675"/>
      <c r="G3" s="1675"/>
      <c r="H3" s="1675"/>
      <c r="I3" s="1675"/>
      <c r="J3" s="1675"/>
      <c r="K3" s="1675"/>
      <c r="L3" s="1675"/>
      <c r="M3" s="1675"/>
      <c r="N3" s="1675"/>
      <c r="O3" s="1675"/>
    </row>
    <row r="4" spans="1:20" x14ac:dyDescent="0.25">
      <c r="A4" s="1675" t="s">
        <v>3301</v>
      </c>
      <c r="B4" s="1675"/>
      <c r="C4" s="1675"/>
      <c r="D4" s="1675"/>
      <c r="E4" s="1675"/>
      <c r="F4" s="1675"/>
      <c r="G4" s="1675"/>
      <c r="H4" s="1675"/>
      <c r="I4" s="1675"/>
      <c r="J4" s="1675"/>
      <c r="K4" s="1675"/>
      <c r="L4" s="1675"/>
      <c r="M4" s="1675"/>
      <c r="N4" s="1675"/>
      <c r="O4" s="1675"/>
    </row>
    <row r="5" spans="1:20" x14ac:dyDescent="0.25">
      <c r="A5" s="1675" t="s">
        <v>3318</v>
      </c>
      <c r="B5" s="1675"/>
      <c r="C5" s="1675"/>
      <c r="D5" s="1675"/>
      <c r="E5" s="1675"/>
      <c r="F5" s="1675"/>
      <c r="G5" s="1675"/>
      <c r="H5" s="1675"/>
      <c r="I5" s="1675"/>
      <c r="J5" s="1675"/>
      <c r="K5" s="1675"/>
      <c r="L5" s="1675"/>
      <c r="M5" s="1675"/>
      <c r="N5" s="1675"/>
      <c r="O5" s="1675"/>
    </row>
    <row r="6" spans="1:20" x14ac:dyDescent="0.25">
      <c r="M6" s="1177" t="s">
        <v>3302</v>
      </c>
    </row>
    <row r="7" spans="1:20" x14ac:dyDescent="0.25">
      <c r="A7" s="1191"/>
      <c r="B7" s="1191"/>
      <c r="C7" s="1191"/>
      <c r="D7" s="1191"/>
      <c r="E7" s="1672" t="s">
        <v>3303</v>
      </c>
      <c r="F7" s="1672"/>
      <c r="G7" s="1672"/>
      <c r="H7" s="1672"/>
      <c r="I7" s="1672"/>
      <c r="J7" s="1672"/>
      <c r="K7" s="1672"/>
      <c r="L7" s="1191"/>
      <c r="M7" s="1192" t="s">
        <v>685</v>
      </c>
      <c r="N7" s="1191"/>
      <c r="O7" s="1190" t="s">
        <v>785</v>
      </c>
    </row>
    <row r="8" spans="1:20" x14ac:dyDescent="0.25">
      <c r="A8" s="1191"/>
      <c r="B8" s="1191"/>
      <c r="C8" s="1191"/>
      <c r="D8" s="1191"/>
      <c r="E8" s="1193" t="s">
        <v>3304</v>
      </c>
      <c r="F8" s="1190"/>
      <c r="G8" s="1190"/>
      <c r="H8" s="1190"/>
      <c r="I8" s="1190"/>
      <c r="J8" s="1190"/>
      <c r="K8" s="1193" t="s">
        <v>3305</v>
      </c>
      <c r="L8" s="1191"/>
      <c r="M8" s="1190"/>
      <c r="N8" s="1191"/>
      <c r="O8" s="1190"/>
      <c r="R8" s="1194"/>
    </row>
    <row r="9" spans="1:20" x14ac:dyDescent="0.25">
      <c r="A9" s="1191"/>
      <c r="B9" s="1191"/>
      <c r="C9" s="1191"/>
      <c r="D9" s="1191"/>
      <c r="E9" s="1193" t="s">
        <v>3306</v>
      </c>
      <c r="F9" s="1190"/>
      <c r="G9" s="1190"/>
      <c r="H9" s="1190"/>
      <c r="I9" s="1190"/>
      <c r="J9" s="1190"/>
      <c r="K9" s="1193" t="s">
        <v>3307</v>
      </c>
      <c r="L9" s="1191"/>
      <c r="M9" s="1190"/>
      <c r="N9" s="1191"/>
      <c r="O9" s="1190"/>
    </row>
    <row r="10" spans="1:20" x14ac:dyDescent="0.25">
      <c r="A10" s="1190"/>
      <c r="B10" s="1190"/>
      <c r="C10" s="1190"/>
      <c r="D10" s="1190"/>
      <c r="E10" s="1190"/>
      <c r="F10" s="1190"/>
      <c r="G10" s="1190"/>
      <c r="H10" s="1190"/>
      <c r="I10" s="1190"/>
      <c r="J10" s="1190"/>
      <c r="K10" s="1190"/>
      <c r="L10" s="1190"/>
      <c r="M10" s="1190"/>
      <c r="N10" s="1190"/>
      <c r="O10" s="1190" t="s">
        <v>783</v>
      </c>
      <c r="R10" s="1194"/>
    </row>
    <row r="11" spans="1:20" x14ac:dyDescent="0.25">
      <c r="A11" s="1190"/>
      <c r="B11" s="1190"/>
      <c r="C11" s="1190"/>
      <c r="D11" s="1190"/>
      <c r="E11" s="1192" t="s">
        <v>2694</v>
      </c>
      <c r="F11" s="1190"/>
      <c r="G11" s="1192" t="s">
        <v>685</v>
      </c>
      <c r="H11" s="1190"/>
      <c r="I11" s="1192" t="s">
        <v>685</v>
      </c>
      <c r="J11" s="1190"/>
      <c r="K11" s="1192" t="s">
        <v>3308</v>
      </c>
      <c r="L11" s="1190"/>
      <c r="M11" s="1192" t="s">
        <v>3309</v>
      </c>
      <c r="N11" s="1190"/>
      <c r="O11" s="1192" t="s">
        <v>3310</v>
      </c>
    </row>
    <row r="12" spans="1:20" x14ac:dyDescent="0.25">
      <c r="A12" s="1191"/>
      <c r="B12" s="1191"/>
      <c r="C12" s="1191"/>
      <c r="D12" s="1191"/>
      <c r="E12" s="1191"/>
      <c r="F12" s="1191"/>
      <c r="G12" s="1191"/>
      <c r="H12" s="1191"/>
      <c r="I12" s="1191"/>
      <c r="J12" s="1191"/>
      <c r="K12" s="1191"/>
      <c r="L12" s="1191"/>
      <c r="M12" s="1191"/>
      <c r="N12" s="1191"/>
      <c r="O12" s="1191"/>
    </row>
    <row r="13" spans="1:20" x14ac:dyDescent="0.25">
      <c r="A13" s="1191" t="s">
        <v>154</v>
      </c>
      <c r="B13" s="1191"/>
      <c r="C13" s="1191"/>
      <c r="D13" s="1191"/>
      <c r="E13" s="1191"/>
      <c r="F13" s="1191"/>
      <c r="G13" s="1191"/>
      <c r="H13" s="1191"/>
      <c r="I13" s="1191"/>
      <c r="J13" s="1191"/>
      <c r="K13" s="1191"/>
      <c r="L13" s="1191"/>
      <c r="M13" s="1191"/>
      <c r="N13" s="1191"/>
      <c r="O13" s="1191"/>
    </row>
    <row r="14" spans="1:20" x14ac:dyDescent="0.25">
      <c r="A14" s="1191"/>
      <c r="B14" s="1191"/>
      <c r="C14" s="1191"/>
      <c r="D14" s="1191"/>
      <c r="E14" s="1195"/>
      <c r="F14" s="1196"/>
      <c r="G14" s="1195"/>
      <c r="H14" s="1195"/>
      <c r="I14" s="1195"/>
      <c r="J14" s="1195"/>
      <c r="K14" s="1195"/>
      <c r="L14" s="1195"/>
      <c r="M14" s="1195"/>
      <c r="N14" s="1196"/>
      <c r="O14" s="1195"/>
    </row>
    <row r="15" spans="1:20" x14ac:dyDescent="0.25">
      <c r="A15" s="1191"/>
      <c r="B15" s="1191" t="s">
        <v>88</v>
      </c>
      <c r="D15" s="1191"/>
      <c r="E15" s="1197"/>
      <c r="F15" s="1196"/>
      <c r="G15" s="1197">
        <v>18000000</v>
      </c>
      <c r="H15" s="1198"/>
      <c r="I15" s="1197">
        <v>7000000</v>
      </c>
      <c r="J15" s="1198"/>
      <c r="K15" s="1197"/>
      <c r="L15" s="1198"/>
      <c r="M15" s="1197">
        <v>50000</v>
      </c>
      <c r="N15" s="1196"/>
      <c r="O15" s="1197">
        <f>SUM(E15:M15)</f>
        <v>25050000</v>
      </c>
      <c r="Q15" s="1196"/>
      <c r="R15" s="1199"/>
      <c r="T15" s="1196"/>
    </row>
    <row r="16" spans="1:20" x14ac:dyDescent="0.25">
      <c r="A16" s="1191"/>
      <c r="B16" s="1191"/>
      <c r="D16" s="1191"/>
      <c r="E16" s="1195"/>
      <c r="F16" s="1196"/>
      <c r="G16" s="1195"/>
      <c r="H16" s="1195"/>
      <c r="I16" s="1195"/>
      <c r="J16" s="1195"/>
      <c r="K16" s="1195"/>
      <c r="L16" s="1195"/>
      <c r="M16" s="1195"/>
      <c r="N16" s="1196"/>
      <c r="O16" s="1195"/>
    </row>
    <row r="17" spans="1:18" x14ac:dyDescent="0.25">
      <c r="A17" s="1191" t="s">
        <v>163</v>
      </c>
      <c r="B17" s="1191"/>
      <c r="D17" s="1191"/>
      <c r="E17" s="1195"/>
      <c r="F17" s="1196"/>
      <c r="G17" s="1195"/>
      <c r="H17" s="1195"/>
      <c r="I17" s="1195"/>
      <c r="J17" s="1195"/>
      <c r="K17" s="1195"/>
      <c r="L17" s="1195"/>
      <c r="M17" s="1195"/>
      <c r="N17" s="1196"/>
      <c r="O17" s="1195"/>
    </row>
    <row r="18" spans="1:18" x14ac:dyDescent="0.25">
      <c r="A18" s="1191"/>
      <c r="B18" s="1191"/>
      <c r="D18" s="1191"/>
      <c r="E18" s="1196"/>
      <c r="F18" s="1196"/>
      <c r="G18" s="1196"/>
      <c r="H18" s="1196"/>
      <c r="I18" s="1196"/>
      <c r="J18" s="1196"/>
      <c r="K18" s="1196"/>
      <c r="L18" s="1196"/>
      <c r="M18" s="1196"/>
      <c r="N18" s="1196"/>
      <c r="O18" s="1196"/>
    </row>
    <row r="19" spans="1:18" x14ac:dyDescent="0.25">
      <c r="A19" s="1191"/>
      <c r="B19" s="1191" t="s">
        <v>859</v>
      </c>
      <c r="D19" s="1191"/>
      <c r="E19" s="1200"/>
      <c r="F19" s="1196"/>
      <c r="G19" s="1200">
        <v>11000000</v>
      </c>
      <c r="H19" s="1196"/>
      <c r="I19" s="1200">
        <v>3000000</v>
      </c>
      <c r="J19" s="1196"/>
      <c r="K19" s="1200"/>
      <c r="L19" s="1196"/>
      <c r="M19" s="1200">
        <v>40000</v>
      </c>
      <c r="N19" s="1196"/>
      <c r="O19" s="1200">
        <f>SUM(E19:M19)</f>
        <v>14040000</v>
      </c>
      <c r="Q19" s="1196"/>
      <c r="R19" s="1199"/>
    </row>
    <row r="20" spans="1:18" x14ac:dyDescent="0.25">
      <c r="A20" s="1191"/>
      <c r="B20" s="1191"/>
      <c r="C20" s="1191"/>
      <c r="D20" s="1191"/>
      <c r="E20" s="1195"/>
      <c r="F20" s="1196"/>
      <c r="G20" s="1195"/>
      <c r="H20" s="1195"/>
      <c r="I20" s="1195"/>
      <c r="J20" s="1195"/>
      <c r="K20" s="1191"/>
      <c r="L20" s="1191"/>
      <c r="M20" s="1195"/>
      <c r="N20" s="1191"/>
      <c r="O20" s="1191"/>
    </row>
    <row r="21" spans="1:18" x14ac:dyDescent="0.25">
      <c r="A21" s="1191" t="s">
        <v>3311</v>
      </c>
      <c r="B21" s="1191"/>
      <c r="C21" s="1191"/>
      <c r="D21" s="1191"/>
      <c r="E21" s="1195"/>
      <c r="F21" s="1196"/>
      <c r="G21" s="1195"/>
      <c r="H21" s="1195"/>
      <c r="I21" s="1195"/>
      <c r="J21" s="1195"/>
      <c r="K21" s="1191"/>
      <c r="L21" s="1191"/>
      <c r="M21" s="1195"/>
      <c r="N21" s="1191"/>
      <c r="O21" s="1191"/>
    </row>
    <row r="22" spans="1:18" x14ac:dyDescent="0.25">
      <c r="A22" s="1191"/>
      <c r="B22" s="1191" t="s">
        <v>3312</v>
      </c>
      <c r="C22" s="1191"/>
      <c r="D22" s="1191"/>
      <c r="E22" s="1200"/>
      <c r="F22" s="1198"/>
      <c r="G22" s="1200">
        <f>G15-G19</f>
        <v>7000000</v>
      </c>
      <c r="H22" s="1196"/>
      <c r="I22" s="1200">
        <f>I15-I19</f>
        <v>4000000</v>
      </c>
      <c r="J22" s="1196"/>
      <c r="K22" s="1200"/>
      <c r="L22" s="1196"/>
      <c r="M22" s="1200">
        <f>M15-M19</f>
        <v>10000</v>
      </c>
      <c r="N22" s="1180"/>
      <c r="O22" s="1200">
        <f>SUM(E22:M22)</f>
        <v>11010000</v>
      </c>
      <c r="Q22" s="1196"/>
      <c r="R22" s="1199"/>
    </row>
    <row r="23" spans="1:18" x14ac:dyDescent="0.25">
      <c r="A23" s="1191"/>
      <c r="B23" s="1191"/>
      <c r="C23" s="1191"/>
      <c r="D23" s="1191"/>
      <c r="E23" s="1195"/>
      <c r="F23" s="1196"/>
      <c r="G23" s="1195"/>
      <c r="H23" s="1195"/>
      <c r="I23" s="1195"/>
      <c r="J23" s="1195"/>
      <c r="K23" s="1201"/>
      <c r="L23" s="1201"/>
      <c r="M23" s="1195"/>
      <c r="N23" s="1201"/>
      <c r="O23" s="1201"/>
    </row>
    <row r="24" spans="1:18" x14ac:dyDescent="0.25">
      <c r="A24" s="1191" t="s">
        <v>861</v>
      </c>
      <c r="B24" s="1191"/>
      <c r="C24" s="1191"/>
      <c r="D24" s="1191"/>
      <c r="E24" s="1196"/>
      <c r="F24" s="1196"/>
      <c r="G24" s="1196"/>
      <c r="H24" s="1196"/>
      <c r="I24" s="1196"/>
      <c r="J24" s="1196"/>
      <c r="K24" s="1201"/>
      <c r="L24" s="1201"/>
      <c r="M24" s="1196"/>
      <c r="N24" s="1201"/>
      <c r="O24" s="1201"/>
    </row>
    <row r="25" spans="1:18" x14ac:dyDescent="0.25">
      <c r="A25" s="1191"/>
      <c r="B25" s="1191" t="s">
        <v>180</v>
      </c>
      <c r="C25" s="1191"/>
      <c r="D25" s="1191"/>
      <c r="E25" s="1200"/>
      <c r="F25" s="1196"/>
      <c r="G25" s="1202">
        <v>0</v>
      </c>
      <c r="H25" s="1203"/>
      <c r="I25" s="1202">
        <v>-100500</v>
      </c>
      <c r="J25" s="1203"/>
      <c r="K25" s="1200"/>
      <c r="L25" s="1196"/>
      <c r="M25" s="1202">
        <v>0</v>
      </c>
      <c r="N25" s="1196"/>
      <c r="O25" s="1200">
        <f>SUM(E25:M25)</f>
        <v>-100500</v>
      </c>
      <c r="Q25" s="1196"/>
      <c r="R25" s="1199"/>
    </row>
    <row r="26" spans="1:18" x14ac:dyDescent="0.25">
      <c r="A26" s="1191"/>
      <c r="B26" s="1191"/>
      <c r="C26" s="1191"/>
      <c r="D26" s="1191"/>
      <c r="E26" s="1195"/>
      <c r="F26" s="1196"/>
      <c r="G26" s="1195"/>
      <c r="H26" s="1195"/>
      <c r="I26" s="1195"/>
      <c r="J26" s="1195"/>
      <c r="K26" s="1201"/>
      <c r="L26" s="1201"/>
      <c r="M26" s="1195"/>
      <c r="N26" s="1201"/>
      <c r="O26" s="1201"/>
    </row>
    <row r="27" spans="1:18" x14ac:dyDescent="0.25">
      <c r="A27" s="1191" t="s">
        <v>3313</v>
      </c>
      <c r="B27" s="1191"/>
      <c r="C27" s="1191"/>
      <c r="D27" s="1191"/>
      <c r="E27" s="1201"/>
      <c r="F27" s="1201"/>
      <c r="G27" s="1201">
        <f>G22+G25</f>
        <v>7000000</v>
      </c>
      <c r="H27" s="1201"/>
      <c r="I27" s="1201">
        <f>I22+I25</f>
        <v>3899500</v>
      </c>
      <c r="J27" s="1201"/>
      <c r="K27" s="1201"/>
      <c r="L27" s="1201"/>
      <c r="M27" s="1201">
        <f>M22+M25</f>
        <v>10000</v>
      </c>
      <c r="N27" s="1201"/>
      <c r="O27" s="1201">
        <f>O22+O25</f>
        <v>10909500</v>
      </c>
      <c r="Q27" s="1201"/>
      <c r="R27" s="1199"/>
    </row>
    <row r="28" spans="1:18" x14ac:dyDescent="0.25">
      <c r="A28" s="1191"/>
      <c r="B28" s="1191"/>
      <c r="C28" s="1191"/>
      <c r="D28" s="1191"/>
      <c r="E28" s="1195"/>
      <c r="F28" s="1196"/>
      <c r="G28" s="1195"/>
      <c r="H28" s="1195"/>
      <c r="I28" s="1195"/>
      <c r="J28" s="1195"/>
      <c r="K28" s="1201"/>
      <c r="L28" s="1201"/>
      <c r="M28" s="1195"/>
      <c r="N28" s="1201"/>
      <c r="O28" s="1201"/>
    </row>
    <row r="29" spans="1:18" x14ac:dyDescent="0.25">
      <c r="A29" s="1191" t="s">
        <v>3314</v>
      </c>
      <c r="B29" s="1191"/>
      <c r="C29" s="1191"/>
      <c r="D29" s="1191"/>
      <c r="E29" s="1200">
        <v>300000</v>
      </c>
      <c r="F29" s="1196"/>
      <c r="G29" s="1204">
        <v>800000</v>
      </c>
      <c r="H29" s="1201"/>
      <c r="I29" s="1204">
        <v>500500</v>
      </c>
      <c r="J29" s="1201"/>
      <c r="K29" s="1204">
        <v>3700000</v>
      </c>
      <c r="L29" s="1201"/>
      <c r="M29" s="1204">
        <v>8200000</v>
      </c>
      <c r="N29" s="1201"/>
      <c r="O29" s="1204">
        <f>SUM(E29:M29)</f>
        <v>13500500</v>
      </c>
      <c r="Q29" s="1201"/>
      <c r="R29" s="1199"/>
    </row>
    <row r="30" spans="1:18" x14ac:dyDescent="0.25">
      <c r="A30" s="1191"/>
      <c r="B30" s="1191"/>
      <c r="C30" s="1191"/>
      <c r="D30" s="1191"/>
      <c r="E30" s="1196"/>
      <c r="F30" s="1196"/>
      <c r="G30" s="1201"/>
      <c r="H30" s="1201"/>
      <c r="I30" s="1201"/>
      <c r="J30" s="1201"/>
      <c r="K30" s="1201"/>
      <c r="L30" s="1201"/>
      <c r="M30" s="1201"/>
      <c r="N30" s="1201"/>
      <c r="O30" s="1201"/>
    </row>
    <row r="31" spans="1:18" s="1178" customFormat="1" x14ac:dyDescent="0.25">
      <c r="A31" s="1673" t="s">
        <v>3259</v>
      </c>
      <c r="B31" s="1673"/>
      <c r="C31" s="1673"/>
      <c r="D31" s="1673"/>
      <c r="E31" s="1206">
        <v>0</v>
      </c>
      <c r="F31" s="1206"/>
      <c r="G31" s="1207">
        <v>0</v>
      </c>
      <c r="H31" s="1207"/>
      <c r="I31" s="1207">
        <v>0</v>
      </c>
      <c r="J31" s="1207"/>
      <c r="K31" s="1208">
        <v>-3700000</v>
      </c>
      <c r="L31" s="1208"/>
      <c r="M31" s="1207">
        <v>0</v>
      </c>
      <c r="N31" s="1207"/>
      <c r="O31" s="1207">
        <f>SUM(E31:K31)</f>
        <v>-3700000</v>
      </c>
      <c r="P31" s="1209"/>
      <c r="Q31" s="1207"/>
      <c r="R31" s="1199"/>
    </row>
    <row r="32" spans="1:18" s="1178" customFormat="1" x14ac:dyDescent="0.25">
      <c r="A32" s="1205"/>
      <c r="B32" s="1205"/>
      <c r="C32" s="1205"/>
      <c r="D32" s="1205"/>
      <c r="E32" s="1206"/>
      <c r="F32" s="1206"/>
      <c r="G32" s="1207"/>
      <c r="H32" s="1207"/>
      <c r="I32" s="1207"/>
      <c r="J32" s="1207"/>
      <c r="K32" s="1207"/>
      <c r="L32" s="1207"/>
      <c r="M32" s="1207"/>
      <c r="N32" s="1207"/>
      <c r="O32" s="1207"/>
      <c r="P32" s="1209"/>
    </row>
    <row r="33" spans="1:18" s="1178" customFormat="1" x14ac:dyDescent="0.25">
      <c r="A33" s="1205" t="s">
        <v>3315</v>
      </c>
      <c r="B33" s="1205"/>
      <c r="C33" s="1205"/>
      <c r="D33" s="1205"/>
      <c r="E33" s="1206">
        <v>-300000</v>
      </c>
      <c r="F33" s="1206"/>
      <c r="G33" s="1207">
        <v>0</v>
      </c>
      <c r="H33" s="1207"/>
      <c r="I33" s="1207">
        <v>0</v>
      </c>
      <c r="J33" s="1207"/>
      <c r="K33" s="1207"/>
      <c r="L33" s="1207"/>
      <c r="M33" s="1207">
        <v>0</v>
      </c>
      <c r="N33" s="1207"/>
      <c r="O33" s="1207">
        <f>SUM(E33:K33)</f>
        <v>-300000</v>
      </c>
      <c r="P33" s="1209"/>
      <c r="Q33" s="1207"/>
      <c r="R33" s="1199"/>
    </row>
    <row r="34" spans="1:18" s="1178" customFormat="1" x14ac:dyDescent="0.25">
      <c r="A34" s="1205"/>
      <c r="B34" s="1205"/>
      <c r="C34" s="1205"/>
      <c r="D34" s="1205"/>
      <c r="E34" s="1206"/>
      <c r="F34" s="1206"/>
      <c r="G34" s="1207"/>
      <c r="H34" s="1207"/>
      <c r="I34" s="1207"/>
      <c r="J34" s="1207"/>
      <c r="K34" s="1207"/>
      <c r="L34" s="1207"/>
      <c r="M34" s="1207"/>
      <c r="N34" s="1207"/>
      <c r="O34" s="1207"/>
      <c r="P34" s="1209"/>
    </row>
    <row r="35" spans="1:18" x14ac:dyDescent="0.25">
      <c r="A35" s="1205" t="s">
        <v>3275</v>
      </c>
      <c r="B35" s="1191"/>
      <c r="C35" s="1191"/>
      <c r="D35" s="1191"/>
      <c r="E35" s="1210"/>
      <c r="F35" s="1196"/>
      <c r="G35" s="1208">
        <v>0</v>
      </c>
      <c r="H35" s="1208"/>
      <c r="I35" s="1208">
        <v>0</v>
      </c>
      <c r="J35" s="1208"/>
      <c r="K35" s="1208"/>
      <c r="L35" s="1208"/>
      <c r="M35" s="1208">
        <v>0</v>
      </c>
      <c r="N35" s="1201"/>
      <c r="O35" s="1207">
        <f>SUM(E35:K35)</f>
        <v>0</v>
      </c>
      <c r="Q35" s="1208"/>
    </row>
    <row r="36" spans="1:18" x14ac:dyDescent="0.25">
      <c r="A36" s="1194" t="s">
        <v>3316</v>
      </c>
      <c r="B36" s="1191"/>
      <c r="C36" s="1191"/>
      <c r="D36" s="1191"/>
      <c r="E36" s="1206"/>
      <c r="F36" s="1210"/>
      <c r="G36" s="1210">
        <f>SUM(G29:G35)</f>
        <v>800000</v>
      </c>
      <c r="H36" s="1210"/>
      <c r="I36" s="1210">
        <f>SUM(I29:I35)</f>
        <v>500500</v>
      </c>
      <c r="J36" s="1210"/>
      <c r="K36" s="1208"/>
      <c r="L36" s="1210"/>
      <c r="M36" s="1210">
        <f>SUM(M29:M35)</f>
        <v>8200000</v>
      </c>
      <c r="N36" s="1210"/>
      <c r="O36" s="1210">
        <f>SUM(O29:O35)</f>
        <v>9500500</v>
      </c>
      <c r="Q36" s="1210"/>
      <c r="R36" s="1199"/>
    </row>
    <row r="37" spans="1:18" x14ac:dyDescent="0.25">
      <c r="A37" s="1191"/>
      <c r="B37" s="1191"/>
      <c r="C37" s="1191"/>
      <c r="D37" s="1191"/>
      <c r="E37" s="1195"/>
      <c r="F37" s="1196"/>
      <c r="G37" s="1195"/>
      <c r="H37" s="1195"/>
      <c r="I37" s="1195"/>
      <c r="J37" s="1195"/>
      <c r="K37" s="1201"/>
      <c r="L37" s="1201"/>
      <c r="M37" s="1195"/>
      <c r="N37" s="1201"/>
      <c r="O37" s="1201"/>
    </row>
    <row r="38" spans="1:18" ht="16.5" thickBot="1" x14ac:dyDescent="0.3">
      <c r="A38" s="1191" t="s">
        <v>3317</v>
      </c>
      <c r="B38" s="1191"/>
      <c r="C38" s="1191"/>
      <c r="D38" s="1191"/>
      <c r="E38" s="1211"/>
      <c r="F38" s="1198"/>
      <c r="G38" s="1212">
        <f>SUM(G29:G36)</f>
        <v>1600000</v>
      </c>
      <c r="H38" s="1198"/>
      <c r="I38" s="1212">
        <f>SUM(I29:I36)</f>
        <v>1001000</v>
      </c>
      <c r="J38" s="1198"/>
      <c r="K38" s="1212"/>
      <c r="L38" s="1198"/>
      <c r="M38" s="1212">
        <f>SUM(M29:M36)</f>
        <v>16400000</v>
      </c>
      <c r="N38" s="1198"/>
      <c r="O38" s="1212">
        <f>SUM(O29:O36)</f>
        <v>19001000</v>
      </c>
      <c r="P38" s="1199"/>
      <c r="Q38" s="1201"/>
      <c r="R38" s="1199"/>
    </row>
    <row r="39" spans="1:18" ht="16.5" thickTop="1" x14ac:dyDescent="0.25">
      <c r="E39" s="1208"/>
      <c r="G39" s="1208"/>
      <c r="H39" s="1208"/>
      <c r="I39" s="1208"/>
      <c r="J39" s="1208"/>
      <c r="K39" s="1208"/>
      <c r="L39" s="1208"/>
      <c r="M39" s="1208"/>
      <c r="O39" s="1208"/>
    </row>
  </sheetData>
  <mergeCells count="7">
    <mergeCell ref="E7:K7"/>
    <mergeCell ref="A31:D31"/>
    <mergeCell ref="B1:O1"/>
    <mergeCell ref="A2:O2"/>
    <mergeCell ref="A3:O3"/>
    <mergeCell ref="A4:O4"/>
    <mergeCell ref="A5:O5"/>
  </mergeCell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45"/>
  <dimension ref="A1:BS125"/>
  <sheetViews>
    <sheetView topLeftCell="A3" zoomScaleNormal="100" workbookViewId="0">
      <selection activeCell="F23" sqref="F23"/>
    </sheetView>
  </sheetViews>
  <sheetFormatPr defaultColWidth="8.85546875" defaultRowHeight="12.75" x14ac:dyDescent="0.2"/>
  <cols>
    <col min="1" max="1" width="13.7109375" style="194" customWidth="1"/>
    <col min="2" max="2" width="45.7109375" style="194" customWidth="1"/>
    <col min="3" max="65" width="18.7109375" style="194" customWidth="1"/>
    <col min="66" max="66" width="18.5703125" style="194" customWidth="1"/>
    <col min="67" max="16384" width="8.85546875" style="194"/>
  </cols>
  <sheetData>
    <row r="1" spans="1:71" ht="6.75" hidden="1" customHeight="1" x14ac:dyDescent="0.2"/>
    <row r="2" spans="1:71" ht="6.75" hidden="1" customHeight="1" x14ac:dyDescent="0.25">
      <c r="A2" s="285"/>
      <c r="B2" s="209"/>
      <c r="C2" s="274"/>
      <c r="D2" s="209"/>
      <c r="E2" s="209"/>
      <c r="F2" s="286"/>
      <c r="I2" s="286"/>
      <c r="M2" s="286"/>
      <c r="Q2" s="286"/>
      <c r="U2" s="286"/>
      <c r="Y2" s="286"/>
      <c r="AC2" s="286"/>
      <c r="AG2" s="286"/>
      <c r="AK2" s="286"/>
      <c r="AL2" s="286"/>
      <c r="AM2" s="286"/>
      <c r="AN2" s="286"/>
      <c r="AO2" s="286"/>
      <c r="AP2" s="286"/>
      <c r="AQ2" s="286"/>
      <c r="AR2" s="286"/>
      <c r="AS2" s="286"/>
      <c r="AT2" s="286"/>
      <c r="AU2" s="286"/>
      <c r="AV2" s="286"/>
      <c r="AW2" s="286"/>
      <c r="AX2" s="286"/>
      <c r="AY2" s="286"/>
      <c r="AZ2" s="286"/>
      <c r="BA2" s="286"/>
      <c r="BB2" s="286"/>
      <c r="BC2" s="286"/>
      <c r="BD2" s="286"/>
      <c r="BE2" s="286"/>
      <c r="BF2" s="286"/>
      <c r="BG2" s="286"/>
      <c r="BH2" s="286"/>
      <c r="BI2" s="286"/>
      <c r="BJ2" s="286"/>
      <c r="BK2" s="286"/>
      <c r="BL2" s="286"/>
      <c r="BM2" s="286"/>
      <c r="BN2" s="199" t="s">
        <v>760</v>
      </c>
    </row>
    <row r="3" spans="1:71" ht="18" customHeight="1" x14ac:dyDescent="0.25">
      <c r="A3" s="215"/>
      <c r="B3" s="215"/>
      <c r="C3" s="199" t="s">
        <v>746</v>
      </c>
      <c r="D3" s="199" t="s">
        <v>746</v>
      </c>
      <c r="E3" s="199" t="s">
        <v>746</v>
      </c>
      <c r="F3" s="199" t="s">
        <v>746</v>
      </c>
      <c r="G3" s="199" t="s">
        <v>746</v>
      </c>
      <c r="H3" s="199" t="s">
        <v>746</v>
      </c>
      <c r="I3" s="199" t="s">
        <v>746</v>
      </c>
      <c r="J3" s="199" t="s">
        <v>746</v>
      </c>
      <c r="K3" s="199" t="s">
        <v>746</v>
      </c>
      <c r="L3" s="199" t="s">
        <v>746</v>
      </c>
      <c r="M3" s="199" t="s">
        <v>746</v>
      </c>
      <c r="N3" s="199" t="s">
        <v>746</v>
      </c>
      <c r="O3" s="199" t="s">
        <v>746</v>
      </c>
      <c r="P3" s="199" t="s">
        <v>746</v>
      </c>
      <c r="Q3" s="199" t="s">
        <v>746</v>
      </c>
      <c r="R3" s="199" t="s">
        <v>746</v>
      </c>
      <c r="S3" s="199" t="s">
        <v>746</v>
      </c>
      <c r="T3" s="199" t="s">
        <v>746</v>
      </c>
      <c r="U3" s="199" t="s">
        <v>746</v>
      </c>
      <c r="V3" s="199" t="s">
        <v>746</v>
      </c>
      <c r="W3" s="199" t="s">
        <v>746</v>
      </c>
      <c r="X3" s="199" t="s">
        <v>746</v>
      </c>
      <c r="Y3" s="199" t="s">
        <v>746</v>
      </c>
      <c r="Z3" s="199" t="s">
        <v>746</v>
      </c>
      <c r="AA3" s="199" t="s">
        <v>746</v>
      </c>
      <c r="AB3" s="199" t="s">
        <v>746</v>
      </c>
      <c r="AC3" s="199" t="s">
        <v>746</v>
      </c>
      <c r="AD3" s="199" t="s">
        <v>746</v>
      </c>
      <c r="AE3" s="199" t="s">
        <v>746</v>
      </c>
      <c r="AF3" s="199" t="s">
        <v>746</v>
      </c>
      <c r="AG3" s="199" t="s">
        <v>746</v>
      </c>
      <c r="AH3" s="199" t="s">
        <v>746</v>
      </c>
      <c r="AI3" s="199" t="s">
        <v>746</v>
      </c>
      <c r="AJ3" s="199" t="s">
        <v>746</v>
      </c>
      <c r="AK3" s="199" t="s">
        <v>746</v>
      </c>
      <c r="AL3" s="199" t="s">
        <v>746</v>
      </c>
      <c r="AM3" s="199" t="s">
        <v>746</v>
      </c>
      <c r="AN3" s="199" t="s">
        <v>746</v>
      </c>
      <c r="AO3" s="199" t="s">
        <v>746</v>
      </c>
      <c r="AP3" s="199" t="s">
        <v>746</v>
      </c>
      <c r="AQ3" s="199" t="s">
        <v>746</v>
      </c>
      <c r="AR3" s="199" t="s">
        <v>746</v>
      </c>
      <c r="AS3" s="199" t="s">
        <v>746</v>
      </c>
      <c r="AT3" s="199" t="s">
        <v>746</v>
      </c>
      <c r="AU3" s="199" t="s">
        <v>746</v>
      </c>
      <c r="AV3" s="199" t="s">
        <v>746</v>
      </c>
      <c r="AW3" s="199" t="s">
        <v>746</v>
      </c>
      <c r="AX3" s="199" t="s">
        <v>746</v>
      </c>
      <c r="AY3" s="199" t="s">
        <v>746</v>
      </c>
      <c r="AZ3" s="199" t="s">
        <v>746</v>
      </c>
      <c r="BA3" s="199" t="s">
        <v>746</v>
      </c>
      <c r="BB3" s="199" t="s">
        <v>746</v>
      </c>
      <c r="BC3" s="199" t="s">
        <v>746</v>
      </c>
      <c r="BD3" s="199" t="s">
        <v>746</v>
      </c>
      <c r="BE3" s="199" t="s">
        <v>746</v>
      </c>
      <c r="BF3" s="199" t="s">
        <v>746</v>
      </c>
      <c r="BG3" s="199" t="s">
        <v>746</v>
      </c>
      <c r="BH3" s="199" t="s">
        <v>746</v>
      </c>
      <c r="BI3" s="199" t="s">
        <v>746</v>
      </c>
      <c r="BJ3" s="199" t="s">
        <v>746</v>
      </c>
      <c r="BK3" s="199" t="s">
        <v>746</v>
      </c>
      <c r="BL3" s="199" t="s">
        <v>746</v>
      </c>
      <c r="BM3" s="199" t="s">
        <v>746</v>
      </c>
      <c r="BN3" s="9" t="s">
        <v>761</v>
      </c>
      <c r="BO3" s="199"/>
      <c r="BP3" s="196"/>
      <c r="BQ3" s="196"/>
      <c r="BR3" s="196"/>
      <c r="BS3" s="196"/>
    </row>
    <row r="4" spans="1:71" ht="18.95" customHeight="1" x14ac:dyDescent="0.25">
      <c r="A4" s="196"/>
      <c r="B4" s="196"/>
      <c r="C4" s="1676" t="s">
        <v>747</v>
      </c>
      <c r="D4" s="1676" t="s">
        <v>747</v>
      </c>
      <c r="E4" s="1676" t="s">
        <v>747</v>
      </c>
      <c r="F4" s="1676" t="s">
        <v>747</v>
      </c>
      <c r="G4" s="1676" t="s">
        <v>747</v>
      </c>
      <c r="H4" s="1676" t="s">
        <v>747</v>
      </c>
      <c r="I4" s="1676" t="s">
        <v>747</v>
      </c>
      <c r="J4" s="1676" t="s">
        <v>747</v>
      </c>
      <c r="K4" s="1676" t="s">
        <v>747</v>
      </c>
      <c r="L4" s="1676" t="s">
        <v>747</v>
      </c>
      <c r="M4" s="1676" t="s">
        <v>747</v>
      </c>
      <c r="N4" s="1676" t="s">
        <v>747</v>
      </c>
      <c r="O4" s="1676" t="s">
        <v>747</v>
      </c>
      <c r="P4" s="1676" t="s">
        <v>747</v>
      </c>
      <c r="Q4" s="1676" t="s">
        <v>747</v>
      </c>
      <c r="R4" s="1676" t="s">
        <v>747</v>
      </c>
      <c r="S4" s="1676" t="s">
        <v>747</v>
      </c>
      <c r="T4" s="1676" t="s">
        <v>747</v>
      </c>
      <c r="U4" s="1676" t="s">
        <v>747</v>
      </c>
      <c r="V4" s="1676" t="s">
        <v>747</v>
      </c>
      <c r="W4" s="1676" t="s">
        <v>747</v>
      </c>
      <c r="X4" s="1676" t="s">
        <v>747</v>
      </c>
      <c r="Y4" s="1676" t="s">
        <v>747</v>
      </c>
      <c r="Z4" s="1676" t="s">
        <v>747</v>
      </c>
      <c r="AA4" s="1676" t="s">
        <v>747</v>
      </c>
      <c r="AB4" s="1676" t="s">
        <v>747</v>
      </c>
      <c r="AC4" s="1676" t="s">
        <v>747</v>
      </c>
      <c r="AD4" s="1676" t="s">
        <v>747</v>
      </c>
      <c r="AE4" s="1676" t="s">
        <v>747</v>
      </c>
      <c r="AF4" s="1676" t="s">
        <v>747</v>
      </c>
      <c r="AG4" s="1676" t="s">
        <v>747</v>
      </c>
      <c r="AH4" s="1676" t="s">
        <v>747</v>
      </c>
      <c r="AI4" s="1676" t="s">
        <v>747</v>
      </c>
      <c r="AJ4" s="1676" t="s">
        <v>747</v>
      </c>
      <c r="AK4" s="1676" t="s">
        <v>747</v>
      </c>
      <c r="AL4" s="1676" t="s">
        <v>747</v>
      </c>
      <c r="AM4" s="1676" t="s">
        <v>747</v>
      </c>
      <c r="AN4" s="1676" t="s">
        <v>747</v>
      </c>
      <c r="AO4" s="1676" t="s">
        <v>747</v>
      </c>
      <c r="AP4" s="1676" t="s">
        <v>747</v>
      </c>
      <c r="AQ4" s="1676" t="s">
        <v>747</v>
      </c>
      <c r="AR4" s="1676" t="s">
        <v>747</v>
      </c>
      <c r="AS4" s="1676" t="s">
        <v>747</v>
      </c>
      <c r="AT4" s="1676" t="s">
        <v>747</v>
      </c>
      <c r="AU4" s="1676" t="s">
        <v>747</v>
      </c>
      <c r="AV4" s="1676" t="s">
        <v>747</v>
      </c>
      <c r="AW4" s="1676" t="s">
        <v>747</v>
      </c>
      <c r="AX4" s="1676" t="s">
        <v>747</v>
      </c>
      <c r="AY4" s="1676" t="s">
        <v>747</v>
      </c>
      <c r="AZ4" s="1676" t="s">
        <v>747</v>
      </c>
      <c r="BA4" s="1676" t="s">
        <v>747</v>
      </c>
      <c r="BB4" s="1676" t="s">
        <v>747</v>
      </c>
      <c r="BC4" s="1676" t="s">
        <v>747</v>
      </c>
      <c r="BD4" s="1676" t="s">
        <v>747</v>
      </c>
      <c r="BE4" s="1676" t="s">
        <v>747</v>
      </c>
      <c r="BF4" s="1676" t="s">
        <v>747</v>
      </c>
      <c r="BG4" s="1676" t="s">
        <v>747</v>
      </c>
      <c r="BH4" s="1676" t="s">
        <v>747</v>
      </c>
      <c r="BI4" s="1676" t="s">
        <v>747</v>
      </c>
      <c r="BJ4" s="1676" t="s">
        <v>747</v>
      </c>
      <c r="BK4" s="1676" t="s">
        <v>747</v>
      </c>
      <c r="BL4" s="1676" t="s">
        <v>747</v>
      </c>
      <c r="BM4" s="199" t="s">
        <v>747</v>
      </c>
      <c r="BN4" s="9" t="s">
        <v>763</v>
      </c>
      <c r="BO4" s="199"/>
      <c r="BP4" s="196"/>
      <c r="BQ4" s="196"/>
      <c r="BR4" s="196"/>
      <c r="BS4" s="196"/>
    </row>
    <row r="5" spans="1:71" ht="18.95" customHeight="1" x14ac:dyDescent="0.25">
      <c r="A5" s="199" t="s">
        <v>743</v>
      </c>
      <c r="B5" s="199"/>
      <c r="C5" s="1676"/>
      <c r="D5" s="1676"/>
      <c r="E5" s="1676"/>
      <c r="F5" s="1676"/>
      <c r="G5" s="1676"/>
      <c r="H5" s="1676"/>
      <c r="I5" s="1676"/>
      <c r="J5" s="1676"/>
      <c r="K5" s="1676"/>
      <c r="L5" s="1676"/>
      <c r="M5" s="1676"/>
      <c r="N5" s="1676"/>
      <c r="O5" s="1676"/>
      <c r="P5" s="1676"/>
      <c r="Q5" s="1676"/>
      <c r="R5" s="1676"/>
      <c r="S5" s="1676"/>
      <c r="T5" s="1676"/>
      <c r="U5" s="1676"/>
      <c r="V5" s="1676"/>
      <c r="W5" s="1676"/>
      <c r="X5" s="1676"/>
      <c r="Y5" s="1676"/>
      <c r="Z5" s="1676"/>
      <c r="AA5" s="1676"/>
      <c r="AB5" s="1676"/>
      <c r="AC5" s="1676"/>
      <c r="AD5" s="1676"/>
      <c r="AE5" s="1676"/>
      <c r="AF5" s="1676"/>
      <c r="AG5" s="1676"/>
      <c r="AH5" s="1676"/>
      <c r="AI5" s="1676"/>
      <c r="AJ5" s="1676"/>
      <c r="AK5" s="1676"/>
      <c r="AL5" s="1676"/>
      <c r="AM5" s="1676"/>
      <c r="AN5" s="1676"/>
      <c r="AO5" s="1676"/>
      <c r="AP5" s="1676"/>
      <c r="AQ5" s="1676"/>
      <c r="AR5" s="1676"/>
      <c r="AS5" s="1676"/>
      <c r="AT5" s="1676"/>
      <c r="AU5" s="1676"/>
      <c r="AV5" s="1676"/>
      <c r="AW5" s="1676"/>
      <c r="AX5" s="1676"/>
      <c r="AY5" s="1676"/>
      <c r="AZ5" s="1676"/>
      <c r="BA5" s="1676"/>
      <c r="BB5" s="1676"/>
      <c r="BC5" s="1676"/>
      <c r="BD5" s="1676"/>
      <c r="BE5" s="1676"/>
      <c r="BF5" s="1676"/>
      <c r="BG5" s="1676"/>
      <c r="BH5" s="1676"/>
      <c r="BI5" s="1676"/>
      <c r="BJ5" s="1676"/>
      <c r="BK5" s="1676"/>
      <c r="BL5" s="1676"/>
      <c r="BM5" s="228"/>
      <c r="BN5" s="9" t="s">
        <v>764</v>
      </c>
      <c r="BO5" s="196"/>
      <c r="BP5" s="196"/>
      <c r="BQ5" s="196"/>
      <c r="BR5" s="196"/>
      <c r="BS5" s="196"/>
    </row>
    <row r="6" spans="1:71" ht="18.95" customHeight="1" thickBot="1" x14ac:dyDescent="0.3">
      <c r="A6" s="200" t="s">
        <v>744</v>
      </c>
      <c r="B6" s="200" t="s">
        <v>745</v>
      </c>
      <c r="C6" s="1677"/>
      <c r="D6" s="1677"/>
      <c r="E6" s="1677"/>
      <c r="F6" s="1677"/>
      <c r="G6" s="1677"/>
      <c r="H6" s="1677"/>
      <c r="I6" s="1677"/>
      <c r="J6" s="1677"/>
      <c r="K6" s="1677"/>
      <c r="L6" s="1677"/>
      <c r="M6" s="1677"/>
      <c r="N6" s="1677"/>
      <c r="O6" s="1677"/>
      <c r="P6" s="1677"/>
      <c r="Q6" s="1677"/>
      <c r="R6" s="1677"/>
      <c r="S6" s="1677"/>
      <c r="T6" s="1677"/>
      <c r="U6" s="1677"/>
      <c r="V6" s="1677"/>
      <c r="W6" s="1677"/>
      <c r="X6" s="1677"/>
      <c r="Y6" s="1677"/>
      <c r="Z6" s="1677"/>
      <c r="AA6" s="1677"/>
      <c r="AB6" s="1677"/>
      <c r="AC6" s="1677"/>
      <c r="AD6" s="1677"/>
      <c r="AE6" s="1677"/>
      <c r="AF6" s="1677"/>
      <c r="AG6" s="1677"/>
      <c r="AH6" s="1677"/>
      <c r="AI6" s="1677"/>
      <c r="AJ6" s="1677"/>
      <c r="AK6" s="1677"/>
      <c r="AL6" s="1677"/>
      <c r="AM6" s="1677"/>
      <c r="AN6" s="1677"/>
      <c r="AO6" s="1677"/>
      <c r="AP6" s="1677"/>
      <c r="AQ6" s="1677"/>
      <c r="AR6" s="1677"/>
      <c r="AS6" s="1677"/>
      <c r="AT6" s="1677"/>
      <c r="AU6" s="1677"/>
      <c r="AV6" s="1677"/>
      <c r="AW6" s="1677"/>
      <c r="AX6" s="1677"/>
      <c r="AY6" s="1677"/>
      <c r="AZ6" s="1677"/>
      <c r="BA6" s="1677"/>
      <c r="BB6" s="1677"/>
      <c r="BC6" s="1677"/>
      <c r="BD6" s="1677"/>
      <c r="BE6" s="1677"/>
      <c r="BF6" s="1677"/>
      <c r="BG6" s="1677"/>
      <c r="BH6" s="1677"/>
      <c r="BI6" s="1677"/>
      <c r="BJ6" s="1677"/>
      <c r="BK6" s="1677"/>
      <c r="BL6" s="1677"/>
      <c r="BM6" s="250"/>
      <c r="BN6" s="454" t="s">
        <v>762</v>
      </c>
      <c r="BO6" s="196"/>
      <c r="BP6" s="196"/>
      <c r="BQ6" s="196"/>
      <c r="BR6" s="196"/>
      <c r="BS6" s="196"/>
    </row>
    <row r="7" spans="1:71" ht="18.95" customHeight="1" x14ac:dyDescent="0.25">
      <c r="A7" s="288"/>
      <c r="B7" s="455" t="s">
        <v>787</v>
      </c>
      <c r="C7" s="288"/>
      <c r="D7" s="288"/>
      <c r="E7" s="288"/>
      <c r="F7" s="288"/>
      <c r="G7" s="288"/>
      <c r="H7" s="288"/>
      <c r="I7" s="288"/>
      <c r="J7" s="288"/>
      <c r="K7" s="288"/>
      <c r="L7" s="288"/>
      <c r="M7" s="288"/>
      <c r="N7" s="288"/>
      <c r="O7" s="288"/>
      <c r="P7" s="288"/>
      <c r="Q7" s="288"/>
      <c r="R7" s="288"/>
      <c r="S7" s="288"/>
      <c r="T7" s="288"/>
      <c r="U7" s="288"/>
      <c r="V7" s="288"/>
      <c r="W7" s="288"/>
      <c r="X7" s="288"/>
      <c r="Y7" s="288"/>
      <c r="Z7" s="288"/>
      <c r="AA7" s="288"/>
      <c r="AB7" s="288"/>
      <c r="AC7" s="288"/>
      <c r="AD7" s="288"/>
      <c r="AE7" s="288"/>
      <c r="AF7" s="288"/>
      <c r="AG7" s="288"/>
      <c r="AH7" s="288"/>
      <c r="AI7" s="288"/>
      <c r="AJ7" s="288"/>
      <c r="AK7" s="288"/>
      <c r="AL7" s="288"/>
      <c r="AM7" s="288"/>
      <c r="AN7" s="288"/>
      <c r="AO7" s="288"/>
      <c r="AP7" s="288"/>
      <c r="AQ7" s="288"/>
      <c r="AR7" s="288"/>
      <c r="AS7" s="288"/>
      <c r="AT7" s="288"/>
      <c r="AU7" s="288"/>
      <c r="AV7" s="288"/>
      <c r="AW7" s="288"/>
      <c r="AX7" s="288"/>
      <c r="AY7" s="288"/>
      <c r="AZ7" s="288"/>
      <c r="BA7" s="288"/>
      <c r="BB7" s="288"/>
      <c r="BC7" s="288"/>
      <c r="BD7" s="288"/>
      <c r="BE7" s="288"/>
      <c r="BF7" s="288"/>
      <c r="BG7" s="288"/>
      <c r="BH7" s="288"/>
      <c r="BI7" s="288"/>
      <c r="BJ7" s="288"/>
      <c r="BK7" s="288"/>
      <c r="BL7" s="288"/>
      <c r="BM7" s="288"/>
      <c r="BN7" s="288"/>
      <c r="BO7" s="196"/>
      <c r="BP7" s="196"/>
      <c r="BQ7" s="196"/>
      <c r="BR7" s="196"/>
      <c r="BS7" s="196"/>
    </row>
    <row r="8" spans="1:71" ht="18.95" customHeight="1" x14ac:dyDescent="0.2">
      <c r="A8" s="288">
        <v>101000</v>
      </c>
      <c r="B8" s="6" t="s">
        <v>788</v>
      </c>
      <c r="C8" s="202"/>
      <c r="D8" s="202"/>
      <c r="E8" s="202"/>
      <c r="F8" s="202"/>
      <c r="G8" s="202"/>
      <c r="H8" s="202"/>
      <c r="I8" s="202"/>
      <c r="J8" s="202"/>
      <c r="K8" s="202"/>
      <c r="L8" s="202"/>
      <c r="M8" s="202"/>
      <c r="N8" s="202"/>
      <c r="O8" s="202"/>
      <c r="P8" s="202"/>
      <c r="Q8" s="202"/>
      <c r="R8" s="202"/>
      <c r="S8" s="202"/>
      <c r="T8" s="202"/>
      <c r="U8" s="202"/>
      <c r="V8" s="202"/>
      <c r="W8" s="202"/>
      <c r="X8" s="202"/>
      <c r="Y8" s="202"/>
      <c r="Z8" s="202"/>
      <c r="AA8" s="202"/>
      <c r="AB8" s="202"/>
      <c r="AC8" s="202"/>
      <c r="AD8" s="202"/>
      <c r="AE8" s="202"/>
      <c r="AF8" s="202"/>
      <c r="AG8" s="202"/>
      <c r="AH8" s="202"/>
      <c r="AI8" s="202"/>
      <c r="AJ8" s="202"/>
      <c r="AK8" s="202"/>
      <c r="AL8" s="202"/>
      <c r="AM8" s="202"/>
      <c r="AN8" s="202"/>
      <c r="AO8" s="202"/>
      <c r="AP8" s="202"/>
      <c r="AQ8" s="202"/>
      <c r="AR8" s="202"/>
      <c r="AS8" s="202"/>
      <c r="AT8" s="202"/>
      <c r="AU8" s="202"/>
      <c r="AV8" s="202"/>
      <c r="AW8" s="202"/>
      <c r="AX8" s="202"/>
      <c r="AY8" s="202"/>
      <c r="AZ8" s="202"/>
      <c r="BA8" s="202"/>
      <c r="BB8" s="202"/>
      <c r="BC8" s="202"/>
      <c r="BD8" s="202"/>
      <c r="BE8" s="202"/>
      <c r="BF8" s="202"/>
      <c r="BG8" s="202"/>
      <c r="BH8" s="202"/>
      <c r="BI8" s="202"/>
      <c r="BJ8" s="202"/>
      <c r="BK8" s="202"/>
      <c r="BL8" s="202"/>
      <c r="BM8" s="202"/>
      <c r="BN8" s="210">
        <f t="shared" ref="BN8:BN13" si="0">SUM(C8:BM8)</f>
        <v>0</v>
      </c>
      <c r="BO8" s="196"/>
      <c r="BP8" s="196"/>
      <c r="BQ8" s="196"/>
      <c r="BR8" s="196"/>
      <c r="BS8" s="196"/>
    </row>
    <row r="9" spans="1:71" ht="18.95" customHeight="1" x14ac:dyDescent="0.2">
      <c r="A9" s="288">
        <v>103000</v>
      </c>
      <c r="B9" s="6" t="s">
        <v>886</v>
      </c>
      <c r="C9" s="202"/>
      <c r="D9" s="202"/>
      <c r="E9" s="202"/>
      <c r="F9" s="202"/>
      <c r="G9" s="202"/>
      <c r="H9" s="202"/>
      <c r="I9" s="202"/>
      <c r="J9" s="202"/>
      <c r="K9" s="202"/>
      <c r="L9" s="202"/>
      <c r="M9" s="202"/>
      <c r="N9" s="202"/>
      <c r="O9" s="202"/>
      <c r="P9" s="202"/>
      <c r="Q9" s="202"/>
      <c r="R9" s="202"/>
      <c r="S9" s="202"/>
      <c r="T9" s="202"/>
      <c r="U9" s="202"/>
      <c r="V9" s="202"/>
      <c r="W9" s="202"/>
      <c r="X9" s="202"/>
      <c r="Y9" s="202"/>
      <c r="Z9" s="202"/>
      <c r="AA9" s="202"/>
      <c r="AB9" s="202"/>
      <c r="AC9" s="202"/>
      <c r="AD9" s="202"/>
      <c r="AE9" s="202"/>
      <c r="AF9" s="202"/>
      <c r="AG9" s="202"/>
      <c r="AH9" s="202"/>
      <c r="AI9" s="202"/>
      <c r="AJ9" s="202"/>
      <c r="AK9" s="202"/>
      <c r="AL9" s="202"/>
      <c r="AM9" s="202"/>
      <c r="AN9" s="202"/>
      <c r="AO9" s="202"/>
      <c r="AP9" s="202"/>
      <c r="AQ9" s="202"/>
      <c r="AR9" s="202"/>
      <c r="AS9" s="202"/>
      <c r="AT9" s="202"/>
      <c r="AU9" s="202"/>
      <c r="AV9" s="202"/>
      <c r="AW9" s="202"/>
      <c r="AX9" s="202"/>
      <c r="AY9" s="202"/>
      <c r="AZ9" s="202"/>
      <c r="BA9" s="202"/>
      <c r="BB9" s="202"/>
      <c r="BC9" s="202"/>
      <c r="BD9" s="202"/>
      <c r="BE9" s="202"/>
      <c r="BF9" s="202"/>
      <c r="BG9" s="202"/>
      <c r="BH9" s="202"/>
      <c r="BI9" s="202"/>
      <c r="BJ9" s="202"/>
      <c r="BK9" s="202"/>
      <c r="BL9" s="202"/>
      <c r="BM9" s="202"/>
      <c r="BN9" s="210">
        <f t="shared" si="0"/>
        <v>0</v>
      </c>
      <c r="BO9" s="196"/>
      <c r="BP9" s="196"/>
      <c r="BQ9" s="196"/>
      <c r="BR9" s="196"/>
      <c r="BS9" s="196"/>
    </row>
    <row r="10" spans="1:71" ht="18.95" customHeight="1" x14ac:dyDescent="0.2">
      <c r="A10" s="288">
        <v>101100</v>
      </c>
      <c r="B10" s="6" t="s">
        <v>789</v>
      </c>
      <c r="C10" s="202"/>
      <c r="D10" s="202"/>
      <c r="E10" s="202"/>
      <c r="F10" s="202"/>
      <c r="G10" s="202"/>
      <c r="H10" s="202"/>
      <c r="I10" s="202"/>
      <c r="J10" s="202"/>
      <c r="K10" s="202"/>
      <c r="L10" s="202"/>
      <c r="M10" s="202"/>
      <c r="N10" s="202"/>
      <c r="O10" s="202"/>
      <c r="P10" s="202"/>
      <c r="Q10" s="202"/>
      <c r="R10" s="202"/>
      <c r="S10" s="202"/>
      <c r="T10" s="202"/>
      <c r="U10" s="202"/>
      <c r="V10" s="202"/>
      <c r="W10" s="202"/>
      <c r="X10" s="202"/>
      <c r="Y10" s="202"/>
      <c r="Z10" s="202"/>
      <c r="AA10" s="202"/>
      <c r="AB10" s="202"/>
      <c r="AC10" s="202"/>
      <c r="AD10" s="202"/>
      <c r="AE10" s="202"/>
      <c r="AF10" s="202"/>
      <c r="AG10" s="202"/>
      <c r="AH10" s="202"/>
      <c r="AI10" s="202"/>
      <c r="AJ10" s="202"/>
      <c r="AK10" s="202"/>
      <c r="AL10" s="202"/>
      <c r="AM10" s="202"/>
      <c r="AN10" s="202"/>
      <c r="AO10" s="202"/>
      <c r="AP10" s="202"/>
      <c r="AQ10" s="202"/>
      <c r="AR10" s="202"/>
      <c r="AS10" s="202"/>
      <c r="AT10" s="202"/>
      <c r="AU10" s="202"/>
      <c r="AV10" s="202"/>
      <c r="AW10" s="202"/>
      <c r="AX10" s="202"/>
      <c r="AY10" s="202"/>
      <c r="AZ10" s="202"/>
      <c r="BA10" s="202"/>
      <c r="BB10" s="202"/>
      <c r="BC10" s="202"/>
      <c r="BD10" s="202"/>
      <c r="BE10" s="202"/>
      <c r="BF10" s="202"/>
      <c r="BG10" s="202"/>
      <c r="BH10" s="202"/>
      <c r="BI10" s="202"/>
      <c r="BJ10" s="202"/>
      <c r="BK10" s="202"/>
      <c r="BL10" s="202"/>
      <c r="BM10" s="202"/>
      <c r="BN10" s="210">
        <f t="shared" si="0"/>
        <v>0</v>
      </c>
      <c r="BO10" s="196"/>
      <c r="BP10" s="196"/>
      <c r="BQ10" s="196"/>
      <c r="BR10" s="196"/>
      <c r="BS10" s="196"/>
    </row>
    <row r="11" spans="1:71" ht="18.95" customHeight="1" x14ac:dyDescent="0.2">
      <c r="A11" s="288">
        <v>102000</v>
      </c>
      <c r="B11" s="6" t="s">
        <v>748</v>
      </c>
      <c r="C11" s="202"/>
      <c r="D11" s="202"/>
      <c r="E11" s="202"/>
      <c r="F11" s="202"/>
      <c r="G11" s="202"/>
      <c r="H11" s="202"/>
      <c r="I11" s="202"/>
      <c r="J11" s="202"/>
      <c r="K11" s="202"/>
      <c r="L11" s="202"/>
      <c r="M11" s="202"/>
      <c r="N11" s="202"/>
      <c r="O11" s="202"/>
      <c r="P11" s="202"/>
      <c r="Q11" s="202"/>
      <c r="R11" s="202"/>
      <c r="S11" s="202"/>
      <c r="T11" s="202"/>
      <c r="U11" s="202"/>
      <c r="V11" s="202"/>
      <c r="W11" s="202"/>
      <c r="X11" s="202"/>
      <c r="Y11" s="202"/>
      <c r="Z11" s="202"/>
      <c r="AA11" s="202"/>
      <c r="AB11" s="202"/>
      <c r="AC11" s="202"/>
      <c r="AD11" s="202"/>
      <c r="AE11" s="202"/>
      <c r="AF11" s="202"/>
      <c r="AG11" s="202"/>
      <c r="AH11" s="202"/>
      <c r="AI11" s="202"/>
      <c r="AJ11" s="202"/>
      <c r="AK11" s="202"/>
      <c r="AL11" s="202"/>
      <c r="AM11" s="202"/>
      <c r="AN11" s="202"/>
      <c r="AO11" s="202"/>
      <c r="AP11" s="202"/>
      <c r="AQ11" s="202"/>
      <c r="AR11" s="202"/>
      <c r="AS11" s="202"/>
      <c r="AT11" s="202"/>
      <c r="AU11" s="202"/>
      <c r="AV11" s="202"/>
      <c r="AW11" s="202"/>
      <c r="AX11" s="202"/>
      <c r="AY11" s="202"/>
      <c r="AZ11" s="202"/>
      <c r="BA11" s="202"/>
      <c r="BB11" s="202"/>
      <c r="BC11" s="202"/>
      <c r="BD11" s="202"/>
      <c r="BE11" s="202"/>
      <c r="BF11" s="202"/>
      <c r="BG11" s="202"/>
      <c r="BH11" s="202"/>
      <c r="BI11" s="202"/>
      <c r="BJ11" s="202"/>
      <c r="BK11" s="202"/>
      <c r="BL11" s="202"/>
      <c r="BM11" s="202"/>
      <c r="BN11" s="210">
        <f t="shared" si="0"/>
        <v>0</v>
      </c>
      <c r="BO11" s="196"/>
      <c r="BP11" s="196"/>
      <c r="BQ11" s="196"/>
      <c r="BR11" s="196"/>
      <c r="BS11" s="196"/>
    </row>
    <row r="12" spans="1:71" ht="18.95" customHeight="1" x14ac:dyDescent="0.2">
      <c r="A12" s="288">
        <v>102300</v>
      </c>
      <c r="B12" s="6" t="s">
        <v>749</v>
      </c>
      <c r="C12" s="202"/>
      <c r="D12" s="202"/>
      <c r="E12" s="202"/>
      <c r="F12" s="202"/>
      <c r="G12" s="202"/>
      <c r="H12" s="202"/>
      <c r="I12" s="202"/>
      <c r="J12" s="202"/>
      <c r="K12" s="202"/>
      <c r="L12" s="202"/>
      <c r="M12" s="202"/>
      <c r="N12" s="202"/>
      <c r="O12" s="202"/>
      <c r="P12" s="202"/>
      <c r="Q12" s="202"/>
      <c r="R12" s="202"/>
      <c r="S12" s="202"/>
      <c r="T12" s="202"/>
      <c r="U12" s="202"/>
      <c r="V12" s="202"/>
      <c r="W12" s="202"/>
      <c r="X12" s="202"/>
      <c r="Y12" s="202"/>
      <c r="Z12" s="202"/>
      <c r="AA12" s="202"/>
      <c r="AB12" s="202"/>
      <c r="AC12" s="202"/>
      <c r="AD12" s="202"/>
      <c r="AE12" s="202"/>
      <c r="AF12" s="202"/>
      <c r="AG12" s="202"/>
      <c r="AH12" s="202"/>
      <c r="AI12" s="202"/>
      <c r="AJ12" s="202"/>
      <c r="AK12" s="202"/>
      <c r="AL12" s="202"/>
      <c r="AM12" s="202"/>
      <c r="AN12" s="202"/>
      <c r="AO12" s="202"/>
      <c r="AP12" s="202"/>
      <c r="AQ12" s="202"/>
      <c r="AR12" s="202"/>
      <c r="AS12" s="202"/>
      <c r="AT12" s="202"/>
      <c r="AU12" s="202"/>
      <c r="AV12" s="202"/>
      <c r="AW12" s="202"/>
      <c r="AX12" s="202"/>
      <c r="AY12" s="202"/>
      <c r="AZ12" s="202"/>
      <c r="BA12" s="202"/>
      <c r="BB12" s="202"/>
      <c r="BC12" s="202"/>
      <c r="BD12" s="202"/>
      <c r="BE12" s="202"/>
      <c r="BF12" s="202"/>
      <c r="BG12" s="202"/>
      <c r="BH12" s="202"/>
      <c r="BI12" s="202"/>
      <c r="BJ12" s="202"/>
      <c r="BK12" s="202"/>
      <c r="BL12" s="202"/>
      <c r="BM12" s="202"/>
      <c r="BN12" s="210">
        <f t="shared" si="0"/>
        <v>0</v>
      </c>
      <c r="BO12" s="196"/>
      <c r="BP12" s="196"/>
      <c r="BQ12" s="196"/>
      <c r="BR12" s="196"/>
      <c r="BS12" s="196"/>
    </row>
    <row r="13" spans="1:71" ht="18.95" customHeight="1" x14ac:dyDescent="0.2">
      <c r="A13" s="288">
        <v>106000</v>
      </c>
      <c r="B13" s="6" t="s">
        <v>750</v>
      </c>
      <c r="C13" s="202"/>
      <c r="D13" s="202"/>
      <c r="E13" s="202"/>
      <c r="F13" s="202"/>
      <c r="G13" s="202"/>
      <c r="H13" s="202"/>
      <c r="I13" s="202"/>
      <c r="J13" s="202"/>
      <c r="K13" s="202"/>
      <c r="L13" s="202"/>
      <c r="M13" s="202"/>
      <c r="N13" s="202"/>
      <c r="O13" s="202"/>
      <c r="P13" s="202"/>
      <c r="Q13" s="202"/>
      <c r="R13" s="202"/>
      <c r="S13" s="202"/>
      <c r="T13" s="202"/>
      <c r="U13" s="202"/>
      <c r="V13" s="202"/>
      <c r="W13" s="202"/>
      <c r="X13" s="202"/>
      <c r="Y13" s="202"/>
      <c r="Z13" s="202"/>
      <c r="AA13" s="202"/>
      <c r="AB13" s="202"/>
      <c r="AC13" s="202"/>
      <c r="AD13" s="202"/>
      <c r="AE13" s="202"/>
      <c r="AF13" s="202"/>
      <c r="AG13" s="202"/>
      <c r="AH13" s="202"/>
      <c r="AI13" s="202"/>
      <c r="AJ13" s="202"/>
      <c r="AK13" s="202"/>
      <c r="AL13" s="202"/>
      <c r="AM13" s="202"/>
      <c r="AN13" s="202"/>
      <c r="AO13" s="202"/>
      <c r="AP13" s="202"/>
      <c r="AQ13" s="202"/>
      <c r="AR13" s="202"/>
      <c r="AS13" s="202"/>
      <c r="AT13" s="202"/>
      <c r="AU13" s="202"/>
      <c r="AV13" s="202"/>
      <c r="AW13" s="202"/>
      <c r="AX13" s="202"/>
      <c r="AY13" s="202"/>
      <c r="AZ13" s="202"/>
      <c r="BA13" s="202"/>
      <c r="BB13" s="202"/>
      <c r="BC13" s="202"/>
      <c r="BD13" s="202"/>
      <c r="BE13" s="202"/>
      <c r="BF13" s="202"/>
      <c r="BG13" s="202"/>
      <c r="BH13" s="202"/>
      <c r="BI13" s="202"/>
      <c r="BJ13" s="202"/>
      <c r="BK13" s="202"/>
      <c r="BL13" s="202"/>
      <c r="BM13" s="202"/>
      <c r="BN13" s="210">
        <f t="shared" si="0"/>
        <v>0</v>
      </c>
      <c r="BO13" s="196"/>
      <c r="BP13" s="196"/>
      <c r="BQ13" s="196"/>
      <c r="BR13" s="196"/>
      <c r="BS13" s="196"/>
    </row>
    <row r="14" spans="1:71" ht="18.95" customHeight="1" x14ac:dyDescent="0.2">
      <c r="A14" s="288"/>
      <c r="B14" s="6" t="s">
        <v>751</v>
      </c>
      <c r="C14" s="202"/>
      <c r="D14" s="202"/>
      <c r="E14" s="202"/>
      <c r="F14" s="202"/>
      <c r="G14" s="202"/>
      <c r="H14" s="202"/>
      <c r="I14" s="202"/>
      <c r="J14" s="202"/>
      <c r="K14" s="202"/>
      <c r="L14" s="202"/>
      <c r="M14" s="202"/>
      <c r="N14" s="202"/>
      <c r="O14" s="202"/>
      <c r="P14" s="202"/>
      <c r="Q14" s="202"/>
      <c r="R14" s="202"/>
      <c r="S14" s="202"/>
      <c r="T14" s="202"/>
      <c r="U14" s="202"/>
      <c r="V14" s="202"/>
      <c r="W14" s="202"/>
      <c r="X14" s="202"/>
      <c r="Y14" s="202"/>
      <c r="Z14" s="202"/>
      <c r="AA14" s="202"/>
      <c r="AB14" s="202"/>
      <c r="AC14" s="202"/>
      <c r="AD14" s="202"/>
      <c r="AE14" s="202"/>
      <c r="AF14" s="202"/>
      <c r="AG14" s="202"/>
      <c r="AH14" s="202"/>
      <c r="AI14" s="202"/>
      <c r="AJ14" s="202"/>
      <c r="AK14" s="202"/>
      <c r="AL14" s="202"/>
      <c r="AM14" s="202"/>
      <c r="AN14" s="202"/>
      <c r="AO14" s="202"/>
      <c r="AP14" s="202"/>
      <c r="AQ14" s="202"/>
      <c r="AR14" s="202"/>
      <c r="AS14" s="202"/>
      <c r="AT14" s="202"/>
      <c r="AU14" s="202"/>
      <c r="AV14" s="202"/>
      <c r="AW14" s="202"/>
      <c r="AX14" s="202"/>
      <c r="AY14" s="202"/>
      <c r="AZ14" s="202"/>
      <c r="BA14" s="202"/>
      <c r="BB14" s="202"/>
      <c r="BC14" s="202"/>
      <c r="BD14" s="202"/>
      <c r="BE14" s="202"/>
      <c r="BF14" s="202"/>
      <c r="BG14" s="202"/>
      <c r="BH14" s="202"/>
      <c r="BI14" s="202"/>
      <c r="BJ14" s="202"/>
      <c r="BK14" s="202"/>
      <c r="BL14" s="202"/>
      <c r="BM14" s="202"/>
      <c r="BN14" s="210"/>
      <c r="BO14" s="196"/>
      <c r="BP14" s="196"/>
      <c r="BQ14" s="196"/>
      <c r="BR14" s="196"/>
      <c r="BS14" s="196"/>
    </row>
    <row r="15" spans="1:71" ht="18.95" customHeight="1" x14ac:dyDescent="0.2">
      <c r="A15" s="288">
        <v>111000</v>
      </c>
      <c r="B15" s="6" t="s">
        <v>752</v>
      </c>
      <c r="C15" s="202"/>
      <c r="D15" s="202"/>
      <c r="E15" s="202"/>
      <c r="F15" s="202"/>
      <c r="G15" s="202"/>
      <c r="H15" s="202"/>
      <c r="I15" s="202"/>
      <c r="J15" s="202"/>
      <c r="K15" s="202"/>
      <c r="L15" s="202"/>
      <c r="M15" s="202"/>
      <c r="N15" s="202"/>
      <c r="O15" s="202"/>
      <c r="P15" s="202"/>
      <c r="Q15" s="202"/>
      <c r="R15" s="202"/>
      <c r="S15" s="202"/>
      <c r="T15" s="202"/>
      <c r="U15" s="202"/>
      <c r="V15" s="202"/>
      <c r="W15" s="202"/>
      <c r="X15" s="202"/>
      <c r="Y15" s="202"/>
      <c r="Z15" s="202"/>
      <c r="AA15" s="202"/>
      <c r="AB15" s="202"/>
      <c r="AC15" s="202"/>
      <c r="AD15" s="202"/>
      <c r="AE15" s="202"/>
      <c r="AF15" s="202"/>
      <c r="AG15" s="202"/>
      <c r="AH15" s="202"/>
      <c r="AI15" s="202"/>
      <c r="AJ15" s="202"/>
      <c r="AK15" s="202"/>
      <c r="AL15" s="202"/>
      <c r="AM15" s="202"/>
      <c r="AN15" s="202"/>
      <c r="AO15" s="202"/>
      <c r="AP15" s="202"/>
      <c r="AQ15" s="202"/>
      <c r="AR15" s="202"/>
      <c r="AS15" s="202"/>
      <c r="AT15" s="202"/>
      <c r="AU15" s="202"/>
      <c r="AV15" s="202"/>
      <c r="AW15" s="202"/>
      <c r="AX15" s="202"/>
      <c r="AY15" s="202"/>
      <c r="AZ15" s="202"/>
      <c r="BA15" s="202"/>
      <c r="BB15" s="202"/>
      <c r="BC15" s="202"/>
      <c r="BD15" s="202"/>
      <c r="BE15" s="202"/>
      <c r="BF15" s="202"/>
      <c r="BG15" s="202"/>
      <c r="BH15" s="202"/>
      <c r="BI15" s="202"/>
      <c r="BJ15" s="202"/>
      <c r="BK15" s="202"/>
      <c r="BL15" s="202"/>
      <c r="BM15" s="202"/>
      <c r="BN15" s="210">
        <f t="shared" ref="BN15:BN27" si="1">SUM(C15:BM15)</f>
        <v>0</v>
      </c>
      <c r="BO15" s="196"/>
      <c r="BP15" s="196"/>
      <c r="BQ15" s="196"/>
      <c r="BR15" s="196"/>
      <c r="BS15" s="196"/>
    </row>
    <row r="16" spans="1:71" ht="18.95" customHeight="1" x14ac:dyDescent="0.2">
      <c r="A16" s="288">
        <v>113000</v>
      </c>
      <c r="B16" s="6" t="s">
        <v>753</v>
      </c>
      <c r="C16" s="202"/>
      <c r="D16" s="202"/>
      <c r="E16" s="202"/>
      <c r="F16" s="202"/>
      <c r="G16" s="202"/>
      <c r="H16" s="202"/>
      <c r="I16" s="202"/>
      <c r="J16" s="202"/>
      <c r="K16" s="202"/>
      <c r="L16" s="202"/>
      <c r="M16" s="202"/>
      <c r="N16" s="202"/>
      <c r="O16" s="202"/>
      <c r="P16" s="202"/>
      <c r="Q16" s="202"/>
      <c r="R16" s="202"/>
      <c r="S16" s="202"/>
      <c r="T16" s="202"/>
      <c r="U16" s="202"/>
      <c r="V16" s="202"/>
      <c r="W16" s="202"/>
      <c r="X16" s="202"/>
      <c r="Y16" s="202"/>
      <c r="Z16" s="202"/>
      <c r="AA16" s="202"/>
      <c r="AB16" s="202"/>
      <c r="AC16" s="202"/>
      <c r="AD16" s="202"/>
      <c r="AE16" s="202"/>
      <c r="AF16" s="202"/>
      <c r="AG16" s="202"/>
      <c r="AH16" s="202"/>
      <c r="AI16" s="202"/>
      <c r="AJ16" s="202"/>
      <c r="AK16" s="202"/>
      <c r="AL16" s="202"/>
      <c r="AM16" s="202"/>
      <c r="AN16" s="202"/>
      <c r="AO16" s="202"/>
      <c r="AP16" s="202"/>
      <c r="AQ16" s="202"/>
      <c r="AR16" s="202"/>
      <c r="AS16" s="202"/>
      <c r="AT16" s="202"/>
      <c r="AU16" s="202"/>
      <c r="AV16" s="202"/>
      <c r="AW16" s="202"/>
      <c r="AX16" s="202"/>
      <c r="AY16" s="202"/>
      <c r="AZ16" s="202"/>
      <c r="BA16" s="202"/>
      <c r="BB16" s="202"/>
      <c r="BC16" s="202"/>
      <c r="BD16" s="202"/>
      <c r="BE16" s="202"/>
      <c r="BF16" s="202"/>
      <c r="BG16" s="202"/>
      <c r="BH16" s="202"/>
      <c r="BI16" s="202"/>
      <c r="BJ16" s="202"/>
      <c r="BK16" s="202"/>
      <c r="BL16" s="202"/>
      <c r="BM16" s="202"/>
      <c r="BN16" s="210">
        <f t="shared" si="1"/>
        <v>0</v>
      </c>
      <c r="BO16" s="196"/>
      <c r="BP16" s="196"/>
      <c r="BQ16" s="196"/>
      <c r="BR16" s="196"/>
      <c r="BS16" s="196"/>
    </row>
    <row r="17" spans="1:71" ht="18.95" customHeight="1" x14ac:dyDescent="0.2">
      <c r="A17" s="288">
        <v>114000</v>
      </c>
      <c r="B17" s="6" t="s">
        <v>754</v>
      </c>
      <c r="C17" s="202"/>
      <c r="D17" s="202"/>
      <c r="E17" s="202"/>
      <c r="F17" s="202"/>
      <c r="G17" s="202"/>
      <c r="H17" s="202"/>
      <c r="I17" s="202"/>
      <c r="J17" s="202"/>
      <c r="K17" s="202"/>
      <c r="L17" s="202"/>
      <c r="M17" s="202"/>
      <c r="N17" s="202"/>
      <c r="O17" s="202"/>
      <c r="P17" s="202"/>
      <c r="Q17" s="202"/>
      <c r="R17" s="202"/>
      <c r="S17" s="202"/>
      <c r="T17" s="202"/>
      <c r="U17" s="202"/>
      <c r="V17" s="202"/>
      <c r="W17" s="202"/>
      <c r="X17" s="202"/>
      <c r="Y17" s="202"/>
      <c r="Z17" s="202"/>
      <c r="AA17" s="202"/>
      <c r="AB17" s="202"/>
      <c r="AC17" s="202"/>
      <c r="AD17" s="202"/>
      <c r="AE17" s="202"/>
      <c r="AF17" s="202"/>
      <c r="AG17" s="202"/>
      <c r="AH17" s="202"/>
      <c r="AI17" s="202"/>
      <c r="AJ17" s="202"/>
      <c r="AK17" s="202"/>
      <c r="AL17" s="202"/>
      <c r="AM17" s="202"/>
      <c r="AN17" s="202"/>
      <c r="AO17" s="202"/>
      <c r="AP17" s="202"/>
      <c r="AQ17" s="202"/>
      <c r="AR17" s="202"/>
      <c r="AS17" s="202"/>
      <c r="AT17" s="202"/>
      <c r="AU17" s="202"/>
      <c r="AV17" s="202"/>
      <c r="AW17" s="202"/>
      <c r="AX17" s="202"/>
      <c r="AY17" s="202"/>
      <c r="AZ17" s="202"/>
      <c r="BA17" s="202"/>
      <c r="BB17" s="202"/>
      <c r="BC17" s="202"/>
      <c r="BD17" s="202"/>
      <c r="BE17" s="202"/>
      <c r="BF17" s="202"/>
      <c r="BG17" s="202"/>
      <c r="BH17" s="202"/>
      <c r="BI17" s="202"/>
      <c r="BJ17" s="202"/>
      <c r="BK17" s="202"/>
      <c r="BL17" s="202"/>
      <c r="BM17" s="202"/>
      <c r="BN17" s="210">
        <f t="shared" si="1"/>
        <v>0</v>
      </c>
      <c r="BO17" s="196"/>
      <c r="BP17" s="196"/>
      <c r="BQ17" s="196"/>
      <c r="BR17" s="196"/>
      <c r="BS17" s="196"/>
    </row>
    <row r="18" spans="1:71" ht="18.95" customHeight="1" x14ac:dyDescent="0.2">
      <c r="A18" s="288">
        <v>115000</v>
      </c>
      <c r="B18" s="6" t="s">
        <v>755</v>
      </c>
      <c r="C18" s="202"/>
      <c r="D18" s="202"/>
      <c r="E18" s="202"/>
      <c r="F18" s="202"/>
      <c r="G18" s="202"/>
      <c r="H18" s="202"/>
      <c r="I18" s="202"/>
      <c r="J18" s="202"/>
      <c r="K18" s="202"/>
      <c r="L18" s="202"/>
      <c r="M18" s="202"/>
      <c r="N18" s="202"/>
      <c r="O18" s="202"/>
      <c r="P18" s="202"/>
      <c r="Q18" s="202"/>
      <c r="R18" s="202"/>
      <c r="S18" s="202"/>
      <c r="T18" s="202"/>
      <c r="U18" s="202"/>
      <c r="V18" s="202"/>
      <c r="W18" s="202"/>
      <c r="X18" s="202"/>
      <c r="Y18" s="202"/>
      <c r="Z18" s="202"/>
      <c r="AA18" s="202"/>
      <c r="AB18" s="202"/>
      <c r="AC18" s="202"/>
      <c r="AD18" s="202"/>
      <c r="AE18" s="202"/>
      <c r="AF18" s="202"/>
      <c r="AG18" s="202"/>
      <c r="AH18" s="202"/>
      <c r="AI18" s="202"/>
      <c r="AJ18" s="202"/>
      <c r="AK18" s="202"/>
      <c r="AL18" s="202"/>
      <c r="AM18" s="202"/>
      <c r="AN18" s="202"/>
      <c r="AO18" s="202"/>
      <c r="AP18" s="202"/>
      <c r="AQ18" s="202"/>
      <c r="AR18" s="202"/>
      <c r="AS18" s="202"/>
      <c r="AT18" s="202"/>
      <c r="AU18" s="202"/>
      <c r="AV18" s="202"/>
      <c r="AW18" s="202"/>
      <c r="AX18" s="202"/>
      <c r="AY18" s="202"/>
      <c r="AZ18" s="202"/>
      <c r="BA18" s="202"/>
      <c r="BB18" s="202"/>
      <c r="BC18" s="202"/>
      <c r="BD18" s="202"/>
      <c r="BE18" s="202"/>
      <c r="BF18" s="202"/>
      <c r="BG18" s="202"/>
      <c r="BH18" s="202"/>
      <c r="BI18" s="202"/>
      <c r="BJ18" s="202"/>
      <c r="BK18" s="202"/>
      <c r="BL18" s="202"/>
      <c r="BM18" s="202"/>
      <c r="BN18" s="210">
        <f t="shared" si="1"/>
        <v>0</v>
      </c>
      <c r="BO18" s="196"/>
      <c r="BP18" s="196"/>
      <c r="BQ18" s="196"/>
      <c r="BR18" s="196"/>
      <c r="BS18" s="196"/>
    </row>
    <row r="19" spans="1:71" ht="18.95" customHeight="1" x14ac:dyDescent="0.2">
      <c r="A19" s="288">
        <v>116000</v>
      </c>
      <c r="B19" s="6" t="s">
        <v>756</v>
      </c>
      <c r="C19" s="202"/>
      <c r="D19" s="202"/>
      <c r="E19" s="202"/>
      <c r="F19" s="202"/>
      <c r="G19" s="202"/>
      <c r="H19" s="202"/>
      <c r="I19" s="202"/>
      <c r="J19" s="202"/>
      <c r="K19" s="202"/>
      <c r="L19" s="202"/>
      <c r="M19" s="202"/>
      <c r="N19" s="202"/>
      <c r="O19" s="202"/>
      <c r="P19" s="202"/>
      <c r="Q19" s="202"/>
      <c r="R19" s="202"/>
      <c r="S19" s="202"/>
      <c r="T19" s="202"/>
      <c r="U19" s="202"/>
      <c r="V19" s="202"/>
      <c r="W19" s="202"/>
      <c r="X19" s="202"/>
      <c r="Y19" s="202"/>
      <c r="Z19" s="202"/>
      <c r="AA19" s="202"/>
      <c r="AB19" s="202"/>
      <c r="AC19" s="202"/>
      <c r="AD19" s="202"/>
      <c r="AE19" s="202"/>
      <c r="AF19" s="202"/>
      <c r="AG19" s="202"/>
      <c r="AH19" s="202"/>
      <c r="AI19" s="202"/>
      <c r="AJ19" s="202"/>
      <c r="AK19" s="202"/>
      <c r="AL19" s="202"/>
      <c r="AM19" s="202"/>
      <c r="AN19" s="202"/>
      <c r="AO19" s="202"/>
      <c r="AP19" s="202"/>
      <c r="AQ19" s="202"/>
      <c r="AR19" s="202"/>
      <c r="AS19" s="202"/>
      <c r="AT19" s="202"/>
      <c r="AU19" s="202"/>
      <c r="AV19" s="202"/>
      <c r="AW19" s="202"/>
      <c r="AX19" s="202"/>
      <c r="AY19" s="202"/>
      <c r="AZ19" s="202"/>
      <c r="BA19" s="202"/>
      <c r="BB19" s="202"/>
      <c r="BC19" s="202"/>
      <c r="BD19" s="202"/>
      <c r="BE19" s="202"/>
      <c r="BF19" s="202"/>
      <c r="BG19" s="202"/>
      <c r="BH19" s="202"/>
      <c r="BI19" s="202"/>
      <c r="BJ19" s="202"/>
      <c r="BK19" s="202"/>
      <c r="BL19" s="202"/>
      <c r="BM19" s="202"/>
      <c r="BN19" s="210">
        <f t="shared" si="1"/>
        <v>0</v>
      </c>
      <c r="BO19" s="196"/>
      <c r="BP19" s="196"/>
      <c r="BQ19" s="196"/>
      <c r="BR19" s="196"/>
      <c r="BS19" s="196"/>
    </row>
    <row r="20" spans="1:71" ht="18.95" customHeight="1" x14ac:dyDescent="0.2">
      <c r="A20" s="288">
        <v>118000</v>
      </c>
      <c r="B20" s="6" t="s">
        <v>605</v>
      </c>
      <c r="C20" s="202"/>
      <c r="D20" s="202"/>
      <c r="E20" s="202"/>
      <c r="F20" s="202"/>
      <c r="G20" s="202"/>
      <c r="H20" s="202"/>
      <c r="I20" s="202"/>
      <c r="J20" s="202"/>
      <c r="K20" s="202"/>
      <c r="L20" s="202"/>
      <c r="M20" s="202"/>
      <c r="N20" s="202"/>
      <c r="O20" s="202"/>
      <c r="P20" s="202"/>
      <c r="Q20" s="202"/>
      <c r="R20" s="202"/>
      <c r="S20" s="202"/>
      <c r="T20" s="202"/>
      <c r="U20" s="202"/>
      <c r="V20" s="202"/>
      <c r="W20" s="202"/>
      <c r="X20" s="202"/>
      <c r="Y20" s="202"/>
      <c r="Z20" s="202"/>
      <c r="AA20" s="202"/>
      <c r="AB20" s="202"/>
      <c r="AC20" s="202"/>
      <c r="AD20" s="202"/>
      <c r="AE20" s="202"/>
      <c r="AF20" s="202"/>
      <c r="AG20" s="202"/>
      <c r="AH20" s="202"/>
      <c r="AI20" s="202"/>
      <c r="AJ20" s="202"/>
      <c r="AK20" s="202"/>
      <c r="AL20" s="202"/>
      <c r="AM20" s="202"/>
      <c r="AN20" s="202"/>
      <c r="AO20" s="202"/>
      <c r="AP20" s="202"/>
      <c r="AQ20" s="202"/>
      <c r="AR20" s="202"/>
      <c r="AS20" s="202"/>
      <c r="AT20" s="202"/>
      <c r="AU20" s="202"/>
      <c r="AV20" s="202"/>
      <c r="AW20" s="202"/>
      <c r="AX20" s="202"/>
      <c r="AY20" s="202"/>
      <c r="AZ20" s="202"/>
      <c r="BA20" s="202"/>
      <c r="BB20" s="202"/>
      <c r="BC20" s="202"/>
      <c r="BD20" s="202"/>
      <c r="BE20" s="202"/>
      <c r="BF20" s="202"/>
      <c r="BG20" s="202"/>
      <c r="BH20" s="202"/>
      <c r="BI20" s="202"/>
      <c r="BJ20" s="202"/>
      <c r="BK20" s="202"/>
      <c r="BL20" s="202"/>
      <c r="BM20" s="202"/>
      <c r="BN20" s="210">
        <f t="shared" si="1"/>
        <v>0</v>
      </c>
      <c r="BO20" s="196"/>
      <c r="BP20" s="196"/>
      <c r="BQ20" s="196"/>
      <c r="BR20" s="196"/>
      <c r="BS20" s="196"/>
    </row>
    <row r="21" spans="1:71" ht="30" customHeight="1" x14ac:dyDescent="0.2">
      <c r="A21" s="288">
        <v>120000</v>
      </c>
      <c r="B21" s="456" t="s">
        <v>465</v>
      </c>
      <c r="C21" s="202"/>
      <c r="D21" s="202"/>
      <c r="E21" s="202"/>
      <c r="F21" s="202"/>
      <c r="G21" s="202"/>
      <c r="H21" s="202"/>
      <c r="I21" s="202"/>
      <c r="J21" s="202"/>
      <c r="K21" s="202"/>
      <c r="L21" s="202"/>
      <c r="M21" s="202"/>
      <c r="N21" s="202"/>
      <c r="O21" s="202"/>
      <c r="P21" s="202"/>
      <c r="Q21" s="202"/>
      <c r="R21" s="202"/>
      <c r="S21" s="202"/>
      <c r="T21" s="202"/>
      <c r="U21" s="202"/>
      <c r="V21" s="202"/>
      <c r="W21" s="202"/>
      <c r="X21" s="202"/>
      <c r="Y21" s="202"/>
      <c r="Z21" s="202"/>
      <c r="AA21" s="202"/>
      <c r="AB21" s="202"/>
      <c r="AC21" s="202"/>
      <c r="AD21" s="202"/>
      <c r="AE21" s="202"/>
      <c r="AF21" s="202"/>
      <c r="AG21" s="202"/>
      <c r="AH21" s="202"/>
      <c r="AI21" s="202"/>
      <c r="AJ21" s="202"/>
      <c r="AK21" s="202"/>
      <c r="AL21" s="202"/>
      <c r="AM21" s="202"/>
      <c r="AN21" s="202"/>
      <c r="AO21" s="202"/>
      <c r="AP21" s="202"/>
      <c r="AQ21" s="202"/>
      <c r="AR21" s="202"/>
      <c r="AS21" s="202"/>
      <c r="AT21" s="202"/>
      <c r="AU21" s="202"/>
      <c r="AV21" s="202"/>
      <c r="AW21" s="202"/>
      <c r="AX21" s="202"/>
      <c r="AY21" s="202"/>
      <c r="AZ21" s="202"/>
      <c r="BA21" s="202"/>
      <c r="BB21" s="202"/>
      <c r="BC21" s="202"/>
      <c r="BD21" s="202"/>
      <c r="BE21" s="202"/>
      <c r="BF21" s="202"/>
      <c r="BG21" s="202"/>
      <c r="BH21" s="202"/>
      <c r="BI21" s="202"/>
      <c r="BJ21" s="202"/>
      <c r="BK21" s="202"/>
      <c r="BL21" s="202"/>
      <c r="BM21" s="202"/>
      <c r="BN21" s="210">
        <f t="shared" si="1"/>
        <v>0</v>
      </c>
      <c r="BO21" s="196"/>
      <c r="BP21" s="196"/>
      <c r="BQ21" s="196"/>
      <c r="BR21" s="196"/>
      <c r="BS21" s="196"/>
    </row>
    <row r="22" spans="1:71" ht="19.5" customHeight="1" x14ac:dyDescent="0.2">
      <c r="A22" s="289">
        <v>127500</v>
      </c>
      <c r="B22" s="456" t="s">
        <v>2563</v>
      </c>
      <c r="C22" s="202"/>
      <c r="D22" s="202"/>
      <c r="E22" s="202"/>
      <c r="F22" s="202"/>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c r="AK22" s="202"/>
      <c r="AL22" s="202"/>
      <c r="AM22" s="202"/>
      <c r="AN22" s="202"/>
      <c r="AO22" s="202"/>
      <c r="AP22" s="202"/>
      <c r="AQ22" s="202"/>
      <c r="AR22" s="202"/>
      <c r="AS22" s="202"/>
      <c r="AT22" s="202"/>
      <c r="AU22" s="202"/>
      <c r="AV22" s="202"/>
      <c r="AW22" s="202"/>
      <c r="AX22" s="202"/>
      <c r="AY22" s="202"/>
      <c r="AZ22" s="202"/>
      <c r="BA22" s="202"/>
      <c r="BB22" s="202"/>
      <c r="BC22" s="202"/>
      <c r="BD22" s="202"/>
      <c r="BE22" s="202"/>
      <c r="BF22" s="202"/>
      <c r="BG22" s="202"/>
      <c r="BH22" s="202"/>
      <c r="BI22" s="202"/>
      <c r="BJ22" s="202"/>
      <c r="BK22" s="202"/>
      <c r="BL22" s="202"/>
      <c r="BM22" s="202"/>
      <c r="BN22" s="210">
        <f t="shared" si="1"/>
        <v>0</v>
      </c>
      <c r="BO22" s="196"/>
      <c r="BP22" s="196"/>
      <c r="BQ22" s="196"/>
      <c r="BR22" s="196"/>
      <c r="BS22" s="196"/>
    </row>
    <row r="23" spans="1:71" ht="18.95" customHeight="1" x14ac:dyDescent="0.2">
      <c r="A23" s="288">
        <v>131000</v>
      </c>
      <c r="B23" s="6" t="s">
        <v>184</v>
      </c>
      <c r="C23" s="202"/>
      <c r="D23" s="202"/>
      <c r="E23" s="202"/>
      <c r="F23" s="202"/>
      <c r="G23" s="202"/>
      <c r="H23" s="202"/>
      <c r="I23" s="202"/>
      <c r="J23" s="202"/>
      <c r="K23" s="202"/>
      <c r="L23" s="202"/>
      <c r="M23" s="202"/>
      <c r="N23" s="202"/>
      <c r="O23" s="202"/>
      <c r="P23" s="202"/>
      <c r="Q23" s="202"/>
      <c r="R23" s="202"/>
      <c r="S23" s="202"/>
      <c r="T23" s="202"/>
      <c r="U23" s="202"/>
      <c r="V23" s="202"/>
      <c r="W23" s="202"/>
      <c r="X23" s="202"/>
      <c r="Y23" s="202"/>
      <c r="Z23" s="202"/>
      <c r="AA23" s="202"/>
      <c r="AB23" s="202"/>
      <c r="AC23" s="202"/>
      <c r="AD23" s="202"/>
      <c r="AE23" s="202"/>
      <c r="AF23" s="202"/>
      <c r="AG23" s="202"/>
      <c r="AH23" s="202"/>
      <c r="AI23" s="202"/>
      <c r="AJ23" s="202"/>
      <c r="AK23" s="202"/>
      <c r="AL23" s="202"/>
      <c r="AM23" s="202"/>
      <c r="AN23" s="202"/>
      <c r="AO23" s="202"/>
      <c r="AP23" s="202"/>
      <c r="AQ23" s="202"/>
      <c r="AR23" s="202"/>
      <c r="AS23" s="202"/>
      <c r="AT23" s="202"/>
      <c r="AU23" s="202"/>
      <c r="AV23" s="202"/>
      <c r="AW23" s="202"/>
      <c r="AX23" s="202"/>
      <c r="AY23" s="202"/>
      <c r="AZ23" s="202"/>
      <c r="BA23" s="202"/>
      <c r="BB23" s="202"/>
      <c r="BC23" s="202"/>
      <c r="BD23" s="202"/>
      <c r="BE23" s="202"/>
      <c r="BF23" s="202"/>
      <c r="BG23" s="202"/>
      <c r="BH23" s="202"/>
      <c r="BI23" s="202"/>
      <c r="BJ23" s="202"/>
      <c r="BK23" s="202"/>
      <c r="BL23" s="202"/>
      <c r="BM23" s="202"/>
      <c r="BN23" s="210">
        <f t="shared" si="1"/>
        <v>0</v>
      </c>
      <c r="BO23" s="196"/>
      <c r="BP23" s="196"/>
      <c r="BQ23" s="196"/>
      <c r="BR23" s="196"/>
      <c r="BS23" s="196"/>
    </row>
    <row r="24" spans="1:71" ht="18.95" customHeight="1" x14ac:dyDescent="0.2">
      <c r="A24" s="288">
        <v>132000</v>
      </c>
      <c r="B24" s="6" t="s">
        <v>185</v>
      </c>
      <c r="C24" s="202"/>
      <c r="D24" s="202"/>
      <c r="E24" s="202"/>
      <c r="F24" s="202"/>
      <c r="G24" s="202"/>
      <c r="H24" s="202"/>
      <c r="I24" s="202"/>
      <c r="J24" s="202"/>
      <c r="K24" s="202"/>
      <c r="L24" s="202"/>
      <c r="M24" s="202"/>
      <c r="N24" s="202"/>
      <c r="O24" s="202"/>
      <c r="P24" s="202"/>
      <c r="Q24" s="202"/>
      <c r="R24" s="202"/>
      <c r="S24" s="202"/>
      <c r="T24" s="202"/>
      <c r="U24" s="202"/>
      <c r="V24" s="202"/>
      <c r="W24" s="202"/>
      <c r="X24" s="202"/>
      <c r="Y24" s="202"/>
      <c r="Z24" s="202"/>
      <c r="AA24" s="202"/>
      <c r="AB24" s="202"/>
      <c r="AC24" s="202"/>
      <c r="AD24" s="202"/>
      <c r="AE24" s="202"/>
      <c r="AF24" s="202"/>
      <c r="AG24" s="202"/>
      <c r="AH24" s="202"/>
      <c r="AI24" s="202"/>
      <c r="AJ24" s="202"/>
      <c r="AK24" s="202"/>
      <c r="AL24" s="202"/>
      <c r="AM24" s="202"/>
      <c r="AN24" s="202"/>
      <c r="AO24" s="202"/>
      <c r="AP24" s="202"/>
      <c r="AQ24" s="202"/>
      <c r="AR24" s="202"/>
      <c r="AS24" s="202"/>
      <c r="AT24" s="202"/>
      <c r="AU24" s="202"/>
      <c r="AV24" s="202"/>
      <c r="AW24" s="202"/>
      <c r="AX24" s="202"/>
      <c r="AY24" s="202"/>
      <c r="AZ24" s="202"/>
      <c r="BA24" s="202"/>
      <c r="BB24" s="202"/>
      <c r="BC24" s="202"/>
      <c r="BD24" s="202"/>
      <c r="BE24" s="202"/>
      <c r="BF24" s="202"/>
      <c r="BG24" s="202"/>
      <c r="BH24" s="202"/>
      <c r="BI24" s="202"/>
      <c r="BJ24" s="202"/>
      <c r="BK24" s="202"/>
      <c r="BL24" s="202"/>
      <c r="BM24" s="202"/>
      <c r="BN24" s="210">
        <f t="shared" si="1"/>
        <v>0</v>
      </c>
      <c r="BO24" s="196"/>
      <c r="BP24" s="196"/>
      <c r="BQ24" s="196"/>
      <c r="BR24" s="196"/>
      <c r="BS24" s="196"/>
    </row>
    <row r="25" spans="1:71" ht="18.95" customHeight="1" x14ac:dyDescent="0.2">
      <c r="A25" s="288">
        <v>133000</v>
      </c>
      <c r="B25" s="6" t="s">
        <v>890</v>
      </c>
      <c r="C25" s="202"/>
      <c r="D25" s="202"/>
      <c r="E25" s="202"/>
      <c r="F25" s="202"/>
      <c r="G25" s="202"/>
      <c r="H25" s="202"/>
      <c r="I25" s="202"/>
      <c r="J25" s="202"/>
      <c r="K25" s="202"/>
      <c r="L25" s="202"/>
      <c r="M25" s="202"/>
      <c r="N25" s="202"/>
      <c r="O25" s="202"/>
      <c r="P25" s="202"/>
      <c r="Q25" s="202"/>
      <c r="R25" s="202"/>
      <c r="S25" s="202"/>
      <c r="T25" s="202"/>
      <c r="U25" s="202"/>
      <c r="V25" s="202"/>
      <c r="W25" s="202"/>
      <c r="X25" s="202"/>
      <c r="Y25" s="202"/>
      <c r="Z25" s="202"/>
      <c r="AA25" s="202"/>
      <c r="AB25" s="202"/>
      <c r="AC25" s="202"/>
      <c r="AD25" s="202"/>
      <c r="AE25" s="202"/>
      <c r="AF25" s="202"/>
      <c r="AG25" s="202"/>
      <c r="AH25" s="202"/>
      <c r="AI25" s="202"/>
      <c r="AJ25" s="202"/>
      <c r="AK25" s="202"/>
      <c r="AL25" s="202"/>
      <c r="AM25" s="202"/>
      <c r="AN25" s="202"/>
      <c r="AO25" s="202"/>
      <c r="AP25" s="202"/>
      <c r="AQ25" s="202"/>
      <c r="AR25" s="202"/>
      <c r="AS25" s="202"/>
      <c r="AT25" s="202"/>
      <c r="AU25" s="202"/>
      <c r="AV25" s="202"/>
      <c r="AW25" s="202"/>
      <c r="AX25" s="202"/>
      <c r="AY25" s="202"/>
      <c r="AZ25" s="202"/>
      <c r="BA25" s="202"/>
      <c r="BB25" s="202"/>
      <c r="BC25" s="202"/>
      <c r="BD25" s="202"/>
      <c r="BE25" s="202"/>
      <c r="BF25" s="202"/>
      <c r="BG25" s="202"/>
      <c r="BH25" s="202"/>
      <c r="BI25" s="202"/>
      <c r="BJ25" s="202"/>
      <c r="BK25" s="202"/>
      <c r="BL25" s="202"/>
      <c r="BM25" s="202"/>
      <c r="BN25" s="210">
        <f t="shared" si="1"/>
        <v>0</v>
      </c>
      <c r="BO25" s="196"/>
      <c r="BP25" s="196"/>
      <c r="BQ25" s="196"/>
      <c r="BR25" s="196"/>
      <c r="BS25" s="196"/>
    </row>
    <row r="26" spans="1:71" ht="18.95" customHeight="1" x14ac:dyDescent="0.2">
      <c r="A26" s="288">
        <v>140000</v>
      </c>
      <c r="B26" s="6" t="s">
        <v>148</v>
      </c>
      <c r="C26" s="202"/>
      <c r="D26" s="202"/>
      <c r="E26" s="202"/>
      <c r="F26" s="202"/>
      <c r="G26" s="202"/>
      <c r="H26" s="202"/>
      <c r="I26" s="202"/>
      <c r="J26" s="202"/>
      <c r="K26" s="202"/>
      <c r="L26" s="202"/>
      <c r="M26" s="202"/>
      <c r="N26" s="202"/>
      <c r="O26" s="202"/>
      <c r="P26" s="202"/>
      <c r="Q26" s="202"/>
      <c r="R26" s="202"/>
      <c r="S26" s="202"/>
      <c r="T26" s="202"/>
      <c r="U26" s="202"/>
      <c r="V26" s="202"/>
      <c r="W26" s="202"/>
      <c r="X26" s="202"/>
      <c r="Y26" s="202"/>
      <c r="Z26" s="202"/>
      <c r="AA26" s="202"/>
      <c r="AB26" s="202"/>
      <c r="AC26" s="202"/>
      <c r="AD26" s="202"/>
      <c r="AE26" s="202"/>
      <c r="AF26" s="202"/>
      <c r="AG26" s="202"/>
      <c r="AH26" s="202"/>
      <c r="AI26" s="202"/>
      <c r="AJ26" s="202"/>
      <c r="AK26" s="202"/>
      <c r="AL26" s="202"/>
      <c r="AM26" s="202"/>
      <c r="AN26" s="202"/>
      <c r="AO26" s="202"/>
      <c r="AP26" s="202"/>
      <c r="AQ26" s="202"/>
      <c r="AR26" s="202"/>
      <c r="AS26" s="202"/>
      <c r="AT26" s="202"/>
      <c r="AU26" s="202"/>
      <c r="AV26" s="202"/>
      <c r="AW26" s="202"/>
      <c r="AX26" s="202"/>
      <c r="AY26" s="202"/>
      <c r="AZ26" s="202"/>
      <c r="BA26" s="202"/>
      <c r="BB26" s="202"/>
      <c r="BC26" s="202"/>
      <c r="BD26" s="202"/>
      <c r="BE26" s="202"/>
      <c r="BF26" s="202"/>
      <c r="BG26" s="202"/>
      <c r="BH26" s="202"/>
      <c r="BI26" s="202"/>
      <c r="BJ26" s="202"/>
      <c r="BK26" s="202"/>
      <c r="BL26" s="202"/>
      <c r="BM26" s="202"/>
      <c r="BN26" s="210">
        <f t="shared" si="1"/>
        <v>0</v>
      </c>
      <c r="BO26" s="196"/>
      <c r="BP26" s="196"/>
      <c r="BQ26" s="196"/>
      <c r="BR26" s="196"/>
      <c r="BS26" s="196"/>
    </row>
    <row r="27" spans="1:71" ht="18.95" customHeight="1" x14ac:dyDescent="0.2">
      <c r="A27" s="288">
        <v>150000</v>
      </c>
      <c r="B27" s="6" t="s">
        <v>792</v>
      </c>
      <c r="C27" s="202"/>
      <c r="D27" s="202"/>
      <c r="E27" s="202"/>
      <c r="F27" s="202"/>
      <c r="G27" s="202"/>
      <c r="H27" s="202"/>
      <c r="I27" s="202"/>
      <c r="J27" s="202"/>
      <c r="K27" s="202"/>
      <c r="L27" s="202"/>
      <c r="M27" s="202"/>
      <c r="N27" s="202"/>
      <c r="O27" s="202"/>
      <c r="P27" s="202"/>
      <c r="Q27" s="202"/>
      <c r="R27" s="202"/>
      <c r="S27" s="202"/>
      <c r="T27" s="202"/>
      <c r="U27" s="202"/>
      <c r="V27" s="202"/>
      <c r="W27" s="202"/>
      <c r="X27" s="202"/>
      <c r="Y27" s="202"/>
      <c r="Z27" s="202"/>
      <c r="AA27" s="202"/>
      <c r="AB27" s="202"/>
      <c r="AC27" s="202"/>
      <c r="AD27" s="202"/>
      <c r="AE27" s="202"/>
      <c r="AF27" s="202"/>
      <c r="AG27" s="202"/>
      <c r="AH27" s="202"/>
      <c r="AI27" s="202"/>
      <c r="AJ27" s="202"/>
      <c r="AK27" s="202"/>
      <c r="AL27" s="202"/>
      <c r="AM27" s="202"/>
      <c r="AN27" s="202"/>
      <c r="AO27" s="202"/>
      <c r="AP27" s="202"/>
      <c r="AQ27" s="202"/>
      <c r="AR27" s="202"/>
      <c r="AS27" s="202"/>
      <c r="AT27" s="202"/>
      <c r="AU27" s="202"/>
      <c r="AV27" s="202"/>
      <c r="AW27" s="202"/>
      <c r="AX27" s="202"/>
      <c r="AY27" s="202"/>
      <c r="AZ27" s="202"/>
      <c r="BA27" s="202"/>
      <c r="BB27" s="202"/>
      <c r="BC27" s="202"/>
      <c r="BD27" s="202"/>
      <c r="BE27" s="202"/>
      <c r="BF27" s="202"/>
      <c r="BG27" s="202"/>
      <c r="BH27" s="202"/>
      <c r="BI27" s="202"/>
      <c r="BJ27" s="202"/>
      <c r="BK27" s="202"/>
      <c r="BL27" s="202"/>
      <c r="BM27" s="202"/>
      <c r="BN27" s="210">
        <f t="shared" si="1"/>
        <v>0</v>
      </c>
      <c r="BO27" s="196"/>
      <c r="BP27" s="196"/>
      <c r="BQ27" s="196"/>
      <c r="BR27" s="196"/>
      <c r="BS27" s="196"/>
    </row>
    <row r="28" spans="1:71" ht="18.95" customHeight="1" thickBot="1" x14ac:dyDescent="0.25">
      <c r="A28" s="288">
        <v>170000</v>
      </c>
      <c r="B28" s="6" t="s">
        <v>126</v>
      </c>
      <c r="C28" s="204"/>
      <c r="D28" s="204"/>
      <c r="E28" s="204"/>
      <c r="F28" s="204"/>
      <c r="G28" s="204"/>
      <c r="H28" s="204"/>
      <c r="I28" s="204"/>
      <c r="J28" s="204"/>
      <c r="K28" s="204"/>
      <c r="L28" s="204"/>
      <c r="M28" s="204"/>
      <c r="N28" s="204"/>
      <c r="O28" s="204"/>
      <c r="P28" s="204"/>
      <c r="Q28" s="204"/>
      <c r="R28" s="204"/>
      <c r="S28" s="204"/>
      <c r="T28" s="204"/>
      <c r="U28" s="204"/>
      <c r="V28" s="204"/>
      <c r="W28" s="204"/>
      <c r="X28" s="204"/>
      <c r="Y28" s="204"/>
      <c r="Z28" s="204"/>
      <c r="AA28" s="204"/>
      <c r="AB28" s="204"/>
      <c r="AC28" s="204"/>
      <c r="AD28" s="204"/>
      <c r="AE28" s="204"/>
      <c r="AF28" s="204"/>
      <c r="AG28" s="204"/>
      <c r="AH28" s="204"/>
      <c r="AI28" s="204"/>
      <c r="AJ28" s="204"/>
      <c r="AK28" s="204"/>
      <c r="AL28" s="204"/>
      <c r="AM28" s="204"/>
      <c r="AN28" s="204"/>
      <c r="AO28" s="204"/>
      <c r="AP28" s="204"/>
      <c r="AQ28" s="204"/>
      <c r="AR28" s="204"/>
      <c r="AS28" s="204"/>
      <c r="AT28" s="204"/>
      <c r="AU28" s="204"/>
      <c r="AV28" s="204"/>
      <c r="AW28" s="204"/>
      <c r="AX28" s="204"/>
      <c r="AY28" s="204"/>
      <c r="AZ28" s="204"/>
      <c r="BA28" s="204"/>
      <c r="BB28" s="204"/>
      <c r="BC28" s="204"/>
      <c r="BD28" s="204"/>
      <c r="BE28" s="204"/>
      <c r="BF28" s="204"/>
      <c r="BG28" s="204"/>
      <c r="BH28" s="204"/>
      <c r="BI28" s="204"/>
      <c r="BJ28" s="204"/>
      <c r="BK28" s="204"/>
      <c r="BL28" s="204"/>
      <c r="BM28" s="204"/>
      <c r="BN28" s="211">
        <f>SUM(C28:BM28)</f>
        <v>0</v>
      </c>
      <c r="BO28" s="196"/>
      <c r="BP28" s="196"/>
      <c r="BQ28" s="196"/>
      <c r="BR28" s="196"/>
      <c r="BS28" s="196"/>
    </row>
    <row r="29" spans="1:71" ht="18.95" customHeight="1" x14ac:dyDescent="0.25">
      <c r="A29" s="288"/>
      <c r="B29" s="9" t="s">
        <v>796</v>
      </c>
      <c r="C29" s="210">
        <f t="shared" ref="C29:AH29" si="2">SUM(C8:C28)</f>
        <v>0</v>
      </c>
      <c r="D29" s="210">
        <f t="shared" si="2"/>
        <v>0</v>
      </c>
      <c r="E29" s="210">
        <f t="shared" si="2"/>
        <v>0</v>
      </c>
      <c r="F29" s="210">
        <f t="shared" si="2"/>
        <v>0</v>
      </c>
      <c r="G29" s="210">
        <f t="shared" si="2"/>
        <v>0</v>
      </c>
      <c r="H29" s="210">
        <f t="shared" si="2"/>
        <v>0</v>
      </c>
      <c r="I29" s="210">
        <f t="shared" si="2"/>
        <v>0</v>
      </c>
      <c r="J29" s="210">
        <f t="shared" si="2"/>
        <v>0</v>
      </c>
      <c r="K29" s="210">
        <f t="shared" si="2"/>
        <v>0</v>
      </c>
      <c r="L29" s="210">
        <f t="shared" si="2"/>
        <v>0</v>
      </c>
      <c r="M29" s="210">
        <f t="shared" si="2"/>
        <v>0</v>
      </c>
      <c r="N29" s="210">
        <f t="shared" si="2"/>
        <v>0</v>
      </c>
      <c r="O29" s="210">
        <f t="shared" si="2"/>
        <v>0</v>
      </c>
      <c r="P29" s="210">
        <f t="shared" si="2"/>
        <v>0</v>
      </c>
      <c r="Q29" s="210">
        <f t="shared" si="2"/>
        <v>0</v>
      </c>
      <c r="R29" s="210">
        <f t="shared" si="2"/>
        <v>0</v>
      </c>
      <c r="S29" s="210">
        <f t="shared" si="2"/>
        <v>0</v>
      </c>
      <c r="T29" s="210">
        <f t="shared" si="2"/>
        <v>0</v>
      </c>
      <c r="U29" s="210">
        <f t="shared" si="2"/>
        <v>0</v>
      </c>
      <c r="V29" s="210">
        <f t="shared" si="2"/>
        <v>0</v>
      </c>
      <c r="W29" s="210">
        <f t="shared" si="2"/>
        <v>0</v>
      </c>
      <c r="X29" s="210">
        <f t="shared" si="2"/>
        <v>0</v>
      </c>
      <c r="Y29" s="210">
        <f t="shared" si="2"/>
        <v>0</v>
      </c>
      <c r="Z29" s="210">
        <f t="shared" si="2"/>
        <v>0</v>
      </c>
      <c r="AA29" s="210">
        <f t="shared" si="2"/>
        <v>0</v>
      </c>
      <c r="AB29" s="210">
        <f t="shared" si="2"/>
        <v>0</v>
      </c>
      <c r="AC29" s="210">
        <f t="shared" si="2"/>
        <v>0</v>
      </c>
      <c r="AD29" s="210">
        <f t="shared" si="2"/>
        <v>0</v>
      </c>
      <c r="AE29" s="210">
        <f t="shared" si="2"/>
        <v>0</v>
      </c>
      <c r="AF29" s="210">
        <f t="shared" si="2"/>
        <v>0</v>
      </c>
      <c r="AG29" s="210">
        <f t="shared" si="2"/>
        <v>0</v>
      </c>
      <c r="AH29" s="210">
        <f t="shared" si="2"/>
        <v>0</v>
      </c>
      <c r="AI29" s="210">
        <f t="shared" ref="AI29:BN29" si="3">SUM(AI8:AI28)</f>
        <v>0</v>
      </c>
      <c r="AJ29" s="210">
        <f t="shared" si="3"/>
        <v>0</v>
      </c>
      <c r="AK29" s="210">
        <f t="shared" si="3"/>
        <v>0</v>
      </c>
      <c r="AL29" s="210">
        <f t="shared" si="3"/>
        <v>0</v>
      </c>
      <c r="AM29" s="210">
        <f t="shared" si="3"/>
        <v>0</v>
      </c>
      <c r="AN29" s="210">
        <f t="shared" si="3"/>
        <v>0</v>
      </c>
      <c r="AO29" s="210">
        <f t="shared" si="3"/>
        <v>0</v>
      </c>
      <c r="AP29" s="210">
        <f t="shared" si="3"/>
        <v>0</v>
      </c>
      <c r="AQ29" s="210">
        <f t="shared" si="3"/>
        <v>0</v>
      </c>
      <c r="AR29" s="210">
        <f t="shared" si="3"/>
        <v>0</v>
      </c>
      <c r="AS29" s="210">
        <f t="shared" si="3"/>
        <v>0</v>
      </c>
      <c r="AT29" s="210">
        <f t="shared" si="3"/>
        <v>0</v>
      </c>
      <c r="AU29" s="210">
        <f t="shared" si="3"/>
        <v>0</v>
      </c>
      <c r="AV29" s="210">
        <f t="shared" si="3"/>
        <v>0</v>
      </c>
      <c r="AW29" s="210">
        <f t="shared" si="3"/>
        <v>0</v>
      </c>
      <c r="AX29" s="210">
        <f t="shared" si="3"/>
        <v>0</v>
      </c>
      <c r="AY29" s="210">
        <f t="shared" si="3"/>
        <v>0</v>
      </c>
      <c r="AZ29" s="210">
        <f t="shared" si="3"/>
        <v>0</v>
      </c>
      <c r="BA29" s="210">
        <f t="shared" si="3"/>
        <v>0</v>
      </c>
      <c r="BB29" s="210">
        <f t="shared" si="3"/>
        <v>0</v>
      </c>
      <c r="BC29" s="210">
        <f t="shared" si="3"/>
        <v>0</v>
      </c>
      <c r="BD29" s="210">
        <f t="shared" si="3"/>
        <v>0</v>
      </c>
      <c r="BE29" s="210">
        <f t="shared" si="3"/>
        <v>0</v>
      </c>
      <c r="BF29" s="210">
        <f t="shared" si="3"/>
        <v>0</v>
      </c>
      <c r="BG29" s="210">
        <f t="shared" si="3"/>
        <v>0</v>
      </c>
      <c r="BH29" s="210">
        <f t="shared" si="3"/>
        <v>0</v>
      </c>
      <c r="BI29" s="210">
        <f t="shared" si="3"/>
        <v>0</v>
      </c>
      <c r="BJ29" s="210">
        <f t="shared" si="3"/>
        <v>0</v>
      </c>
      <c r="BK29" s="210">
        <f t="shared" si="3"/>
        <v>0</v>
      </c>
      <c r="BL29" s="210">
        <f t="shared" si="3"/>
        <v>0</v>
      </c>
      <c r="BM29" s="210">
        <f t="shared" si="3"/>
        <v>0</v>
      </c>
      <c r="BN29" s="210">
        <f t="shared" si="3"/>
        <v>0</v>
      </c>
      <c r="BO29" s="196"/>
      <c r="BP29" s="196"/>
      <c r="BQ29" s="196"/>
      <c r="BR29" s="196"/>
      <c r="BS29" s="196"/>
    </row>
    <row r="30" spans="1:71" ht="12" customHeight="1" x14ac:dyDescent="0.25">
      <c r="A30" s="288"/>
      <c r="B30" s="9"/>
      <c r="C30" s="210"/>
      <c r="D30" s="210"/>
      <c r="E30" s="210"/>
      <c r="F30" s="210"/>
      <c r="G30" s="210"/>
      <c r="H30" s="210"/>
      <c r="I30" s="210"/>
      <c r="J30" s="210"/>
      <c r="K30" s="210"/>
      <c r="L30" s="210"/>
      <c r="M30" s="210"/>
      <c r="N30" s="210"/>
      <c r="O30" s="210"/>
      <c r="P30" s="210"/>
      <c r="Q30" s="210"/>
      <c r="R30" s="210"/>
      <c r="S30" s="210"/>
      <c r="T30" s="210"/>
      <c r="U30" s="210"/>
      <c r="V30" s="210"/>
      <c r="W30" s="210"/>
      <c r="X30" s="210"/>
      <c r="Y30" s="210"/>
      <c r="Z30" s="210"/>
      <c r="AA30" s="210"/>
      <c r="AB30" s="210"/>
      <c r="AC30" s="210"/>
      <c r="AD30" s="210"/>
      <c r="AE30" s="210"/>
      <c r="AF30" s="210"/>
      <c r="AG30" s="210"/>
      <c r="AH30" s="210"/>
      <c r="AI30" s="210"/>
      <c r="AJ30" s="210"/>
      <c r="AK30" s="210"/>
      <c r="AL30" s="210"/>
      <c r="AM30" s="210"/>
      <c r="AN30" s="210"/>
      <c r="AO30" s="210"/>
      <c r="AP30" s="210"/>
      <c r="AQ30" s="210"/>
      <c r="AR30" s="210"/>
      <c r="AS30" s="210"/>
      <c r="AT30" s="210"/>
      <c r="AU30" s="210"/>
      <c r="AV30" s="210"/>
      <c r="AW30" s="210"/>
      <c r="AX30" s="210"/>
      <c r="AY30" s="210"/>
      <c r="AZ30" s="210"/>
      <c r="BA30" s="210"/>
      <c r="BB30" s="210"/>
      <c r="BC30" s="210"/>
      <c r="BD30" s="210"/>
      <c r="BE30" s="210"/>
      <c r="BF30" s="210"/>
      <c r="BG30" s="210"/>
      <c r="BH30" s="210"/>
      <c r="BI30" s="210"/>
      <c r="BJ30" s="210"/>
      <c r="BK30" s="210"/>
      <c r="BL30" s="210"/>
      <c r="BM30" s="210"/>
      <c r="BN30" s="210"/>
      <c r="BO30" s="196"/>
      <c r="BP30" s="196"/>
      <c r="BQ30" s="196"/>
      <c r="BR30" s="196"/>
      <c r="BS30" s="196"/>
    </row>
    <row r="31" spans="1:71" ht="17.25" customHeight="1" x14ac:dyDescent="0.25">
      <c r="A31" s="289"/>
      <c r="B31" s="455" t="s">
        <v>1343</v>
      </c>
      <c r="C31" s="210"/>
      <c r="D31" s="210"/>
      <c r="E31" s="210"/>
      <c r="F31" s="210"/>
      <c r="G31" s="210"/>
      <c r="H31" s="210"/>
      <c r="I31" s="210"/>
      <c r="J31" s="210"/>
      <c r="K31" s="210"/>
      <c r="L31" s="210"/>
      <c r="M31" s="210"/>
      <c r="N31" s="210"/>
      <c r="O31" s="210"/>
      <c r="P31" s="210"/>
      <c r="Q31" s="210"/>
      <c r="R31" s="210"/>
      <c r="S31" s="210"/>
      <c r="T31" s="210"/>
      <c r="U31" s="210"/>
      <c r="V31" s="210"/>
      <c r="W31" s="210"/>
      <c r="X31" s="210"/>
      <c r="Y31" s="210"/>
      <c r="Z31" s="210"/>
      <c r="AA31" s="210"/>
      <c r="AB31" s="210"/>
      <c r="AC31" s="210"/>
      <c r="AD31" s="210"/>
      <c r="AE31" s="210"/>
      <c r="AF31" s="210"/>
      <c r="AG31" s="210"/>
      <c r="AH31" s="210"/>
      <c r="AI31" s="210"/>
      <c r="AJ31" s="210"/>
      <c r="AK31" s="210"/>
      <c r="AL31" s="210"/>
      <c r="AM31" s="210"/>
      <c r="AN31" s="210"/>
      <c r="AO31" s="210"/>
      <c r="AP31" s="210"/>
      <c r="AQ31" s="210"/>
      <c r="AR31" s="210"/>
      <c r="AS31" s="210"/>
      <c r="AT31" s="210"/>
      <c r="AU31" s="210"/>
      <c r="AV31" s="210"/>
      <c r="AW31" s="210"/>
      <c r="AX31" s="210"/>
      <c r="AY31" s="210"/>
      <c r="AZ31" s="210"/>
      <c r="BA31" s="210"/>
      <c r="BB31" s="210"/>
      <c r="BC31" s="210"/>
      <c r="BD31" s="210"/>
      <c r="BE31" s="210"/>
      <c r="BF31" s="210"/>
      <c r="BG31" s="210"/>
      <c r="BH31" s="210"/>
      <c r="BI31" s="210"/>
      <c r="BJ31" s="210"/>
      <c r="BK31" s="210"/>
      <c r="BL31" s="210"/>
      <c r="BM31" s="210"/>
      <c r="BN31" s="210"/>
      <c r="BO31" s="196"/>
      <c r="BP31" s="196"/>
      <c r="BQ31" s="196"/>
      <c r="BR31" s="196"/>
      <c r="BS31" s="196"/>
    </row>
    <row r="32" spans="1:71" ht="18.95" customHeight="1" x14ac:dyDescent="0.2">
      <c r="A32" s="228">
        <v>190000</v>
      </c>
      <c r="B32" s="196" t="s">
        <v>1344</v>
      </c>
      <c r="C32" s="202"/>
      <c r="D32" s="202"/>
      <c r="E32" s="202"/>
      <c r="F32" s="202"/>
      <c r="G32" s="202"/>
      <c r="H32" s="202"/>
      <c r="I32" s="202"/>
      <c r="J32" s="202"/>
      <c r="K32" s="202"/>
      <c r="L32" s="202"/>
      <c r="M32" s="202"/>
      <c r="N32" s="202"/>
      <c r="O32" s="202"/>
      <c r="P32" s="202"/>
      <c r="Q32" s="202"/>
      <c r="R32" s="202"/>
      <c r="S32" s="202"/>
      <c r="T32" s="202"/>
      <c r="U32" s="202"/>
      <c r="V32" s="202"/>
      <c r="W32" s="202"/>
      <c r="X32" s="202"/>
      <c r="Y32" s="202"/>
      <c r="Z32" s="202"/>
      <c r="AA32" s="202"/>
      <c r="AB32" s="202"/>
      <c r="AC32" s="202"/>
      <c r="AD32" s="202"/>
      <c r="AE32" s="202"/>
      <c r="AF32" s="202"/>
      <c r="AG32" s="202"/>
      <c r="AH32" s="202"/>
      <c r="AI32" s="202"/>
      <c r="AJ32" s="202"/>
      <c r="AK32" s="202"/>
      <c r="AL32" s="202"/>
      <c r="AM32" s="202"/>
      <c r="AN32" s="202"/>
      <c r="AO32" s="202"/>
      <c r="AP32" s="202"/>
      <c r="AQ32" s="202"/>
      <c r="AR32" s="202"/>
      <c r="AS32" s="202"/>
      <c r="AT32" s="202"/>
      <c r="AU32" s="202"/>
      <c r="AV32" s="202"/>
      <c r="AW32" s="202"/>
      <c r="AX32" s="202"/>
      <c r="AY32" s="202"/>
      <c r="AZ32" s="202"/>
      <c r="BA32" s="202"/>
      <c r="BB32" s="202"/>
      <c r="BC32" s="202"/>
      <c r="BD32" s="202"/>
      <c r="BE32" s="202"/>
      <c r="BF32" s="202"/>
      <c r="BG32" s="202"/>
      <c r="BH32" s="202"/>
      <c r="BI32" s="202"/>
      <c r="BJ32" s="202"/>
      <c r="BK32" s="202"/>
      <c r="BL32" s="202"/>
      <c r="BM32" s="202"/>
      <c r="BN32" s="210">
        <f>SUM(C32:BM32)</f>
        <v>0</v>
      </c>
      <c r="BO32" s="196"/>
      <c r="BP32" s="196"/>
      <c r="BQ32" s="196"/>
      <c r="BR32" s="196"/>
      <c r="BS32" s="196"/>
    </row>
    <row r="33" spans="1:71" ht="18.95" customHeight="1" thickBot="1" x14ac:dyDescent="0.25">
      <c r="A33" s="228" t="s">
        <v>1392</v>
      </c>
      <c r="B33" s="196" t="s">
        <v>1353</v>
      </c>
      <c r="C33" s="204"/>
      <c r="D33" s="204"/>
      <c r="E33" s="204"/>
      <c r="F33" s="204"/>
      <c r="G33" s="204"/>
      <c r="H33" s="204"/>
      <c r="I33" s="204"/>
      <c r="J33" s="204"/>
      <c r="K33" s="204"/>
      <c r="L33" s="204"/>
      <c r="M33" s="204"/>
      <c r="N33" s="204"/>
      <c r="O33" s="204"/>
      <c r="P33" s="204"/>
      <c r="Q33" s="204"/>
      <c r="R33" s="204"/>
      <c r="S33" s="204"/>
      <c r="T33" s="204"/>
      <c r="U33" s="204"/>
      <c r="V33" s="204"/>
      <c r="W33" s="204"/>
      <c r="X33" s="204"/>
      <c r="Y33" s="204"/>
      <c r="Z33" s="204"/>
      <c r="AA33" s="204"/>
      <c r="AB33" s="204"/>
      <c r="AC33" s="204"/>
      <c r="AD33" s="204"/>
      <c r="AE33" s="204"/>
      <c r="AF33" s="204"/>
      <c r="AG33" s="204"/>
      <c r="AH33" s="204"/>
      <c r="AI33" s="204"/>
      <c r="AJ33" s="204"/>
      <c r="AK33" s="204"/>
      <c r="AL33" s="204"/>
      <c r="AM33" s="204"/>
      <c r="AN33" s="204"/>
      <c r="AO33" s="204"/>
      <c r="AP33" s="204"/>
      <c r="AQ33" s="204"/>
      <c r="AR33" s="204"/>
      <c r="AS33" s="204"/>
      <c r="AT33" s="204"/>
      <c r="AU33" s="204"/>
      <c r="AV33" s="204"/>
      <c r="AW33" s="204"/>
      <c r="AX33" s="204"/>
      <c r="AY33" s="204"/>
      <c r="AZ33" s="204"/>
      <c r="BA33" s="204"/>
      <c r="BB33" s="204"/>
      <c r="BC33" s="204"/>
      <c r="BD33" s="204"/>
      <c r="BE33" s="204"/>
      <c r="BF33" s="204"/>
      <c r="BG33" s="204"/>
      <c r="BH33" s="204"/>
      <c r="BI33" s="204"/>
      <c r="BJ33" s="204"/>
      <c r="BK33" s="204"/>
      <c r="BL33" s="204"/>
      <c r="BM33" s="204"/>
      <c r="BN33" s="211">
        <f>SUM(C33:BM33)</f>
        <v>0</v>
      </c>
      <c r="BO33" s="196"/>
      <c r="BP33" s="196"/>
      <c r="BQ33" s="196"/>
      <c r="BR33" s="196"/>
      <c r="BS33" s="196"/>
    </row>
    <row r="34" spans="1:71" ht="18.95" customHeight="1" x14ac:dyDescent="0.25">
      <c r="A34" s="289"/>
      <c r="B34" s="9" t="s">
        <v>1345</v>
      </c>
      <c r="C34" s="210">
        <f>SUM(C32:C33)</f>
        <v>0</v>
      </c>
      <c r="D34" s="210">
        <f t="shared" ref="D34:BN34" si="4">SUM(D32:D33)</f>
        <v>0</v>
      </c>
      <c r="E34" s="210">
        <f t="shared" si="4"/>
        <v>0</v>
      </c>
      <c r="F34" s="210">
        <f t="shared" si="4"/>
        <v>0</v>
      </c>
      <c r="G34" s="210">
        <f t="shared" si="4"/>
        <v>0</v>
      </c>
      <c r="H34" s="210">
        <f t="shared" si="4"/>
        <v>0</v>
      </c>
      <c r="I34" s="210">
        <f t="shared" si="4"/>
        <v>0</v>
      </c>
      <c r="J34" s="210">
        <f t="shared" si="4"/>
        <v>0</v>
      </c>
      <c r="K34" s="210">
        <f t="shared" si="4"/>
        <v>0</v>
      </c>
      <c r="L34" s="210">
        <f t="shared" si="4"/>
        <v>0</v>
      </c>
      <c r="M34" s="210">
        <f t="shared" si="4"/>
        <v>0</v>
      </c>
      <c r="N34" s="210">
        <f t="shared" si="4"/>
        <v>0</v>
      </c>
      <c r="O34" s="210">
        <f t="shared" si="4"/>
        <v>0</v>
      </c>
      <c r="P34" s="210">
        <f t="shared" si="4"/>
        <v>0</v>
      </c>
      <c r="Q34" s="210">
        <f t="shared" si="4"/>
        <v>0</v>
      </c>
      <c r="R34" s="210">
        <f t="shared" si="4"/>
        <v>0</v>
      </c>
      <c r="S34" s="210">
        <f t="shared" si="4"/>
        <v>0</v>
      </c>
      <c r="T34" s="210">
        <f t="shared" si="4"/>
        <v>0</v>
      </c>
      <c r="U34" s="210">
        <f t="shared" si="4"/>
        <v>0</v>
      </c>
      <c r="V34" s="210">
        <f t="shared" si="4"/>
        <v>0</v>
      </c>
      <c r="W34" s="210">
        <f t="shared" si="4"/>
        <v>0</v>
      </c>
      <c r="X34" s="210">
        <f t="shared" si="4"/>
        <v>0</v>
      </c>
      <c r="Y34" s="210">
        <f t="shared" si="4"/>
        <v>0</v>
      </c>
      <c r="Z34" s="210">
        <f t="shared" si="4"/>
        <v>0</v>
      </c>
      <c r="AA34" s="210">
        <f t="shared" si="4"/>
        <v>0</v>
      </c>
      <c r="AB34" s="210">
        <f t="shared" si="4"/>
        <v>0</v>
      </c>
      <c r="AC34" s="210">
        <f t="shared" si="4"/>
        <v>0</v>
      </c>
      <c r="AD34" s="210">
        <f t="shared" si="4"/>
        <v>0</v>
      </c>
      <c r="AE34" s="210">
        <f t="shared" si="4"/>
        <v>0</v>
      </c>
      <c r="AF34" s="210">
        <f t="shared" si="4"/>
        <v>0</v>
      </c>
      <c r="AG34" s="210">
        <f t="shared" si="4"/>
        <v>0</v>
      </c>
      <c r="AH34" s="210">
        <f t="shared" si="4"/>
        <v>0</v>
      </c>
      <c r="AI34" s="210">
        <f t="shared" si="4"/>
        <v>0</v>
      </c>
      <c r="AJ34" s="210">
        <f t="shared" si="4"/>
        <v>0</v>
      </c>
      <c r="AK34" s="210">
        <f t="shared" si="4"/>
        <v>0</v>
      </c>
      <c r="AL34" s="210">
        <f t="shared" si="4"/>
        <v>0</v>
      </c>
      <c r="AM34" s="210">
        <f t="shared" si="4"/>
        <v>0</v>
      </c>
      <c r="AN34" s="210">
        <f t="shared" si="4"/>
        <v>0</v>
      </c>
      <c r="AO34" s="210">
        <f t="shared" si="4"/>
        <v>0</v>
      </c>
      <c r="AP34" s="210">
        <f t="shared" si="4"/>
        <v>0</v>
      </c>
      <c r="AQ34" s="210">
        <f t="shared" si="4"/>
        <v>0</v>
      </c>
      <c r="AR34" s="210">
        <f t="shared" si="4"/>
        <v>0</v>
      </c>
      <c r="AS34" s="210">
        <f t="shared" si="4"/>
        <v>0</v>
      </c>
      <c r="AT34" s="210">
        <f t="shared" si="4"/>
        <v>0</v>
      </c>
      <c r="AU34" s="210">
        <f t="shared" si="4"/>
        <v>0</v>
      </c>
      <c r="AV34" s="210">
        <f t="shared" si="4"/>
        <v>0</v>
      </c>
      <c r="AW34" s="210">
        <f t="shared" si="4"/>
        <v>0</v>
      </c>
      <c r="AX34" s="210">
        <f t="shared" si="4"/>
        <v>0</v>
      </c>
      <c r="AY34" s="210">
        <f t="shared" si="4"/>
        <v>0</v>
      </c>
      <c r="AZ34" s="210">
        <f t="shared" si="4"/>
        <v>0</v>
      </c>
      <c r="BA34" s="210">
        <f t="shared" si="4"/>
        <v>0</v>
      </c>
      <c r="BB34" s="210">
        <f t="shared" si="4"/>
        <v>0</v>
      </c>
      <c r="BC34" s="210">
        <f t="shared" si="4"/>
        <v>0</v>
      </c>
      <c r="BD34" s="210">
        <f t="shared" si="4"/>
        <v>0</v>
      </c>
      <c r="BE34" s="210">
        <f t="shared" si="4"/>
        <v>0</v>
      </c>
      <c r="BF34" s="210">
        <f t="shared" si="4"/>
        <v>0</v>
      </c>
      <c r="BG34" s="210">
        <f t="shared" si="4"/>
        <v>0</v>
      </c>
      <c r="BH34" s="210">
        <f t="shared" si="4"/>
        <v>0</v>
      </c>
      <c r="BI34" s="210">
        <f t="shared" si="4"/>
        <v>0</v>
      </c>
      <c r="BJ34" s="210">
        <f t="shared" si="4"/>
        <v>0</v>
      </c>
      <c r="BK34" s="210">
        <f t="shared" si="4"/>
        <v>0</v>
      </c>
      <c r="BL34" s="210">
        <f t="shared" si="4"/>
        <v>0</v>
      </c>
      <c r="BM34" s="210">
        <f t="shared" si="4"/>
        <v>0</v>
      </c>
      <c r="BN34" s="210">
        <f t="shared" si="4"/>
        <v>0</v>
      </c>
      <c r="BO34" s="196"/>
      <c r="BP34" s="196"/>
      <c r="BQ34" s="196"/>
      <c r="BR34" s="196"/>
      <c r="BS34" s="196"/>
    </row>
    <row r="35" spans="1:71" ht="12.75" customHeight="1" x14ac:dyDescent="0.25">
      <c r="A35" s="289"/>
      <c r="B35" s="9"/>
      <c r="C35" s="210"/>
      <c r="D35" s="210"/>
      <c r="E35" s="210"/>
      <c r="F35" s="210"/>
      <c r="G35" s="210"/>
      <c r="H35" s="210"/>
      <c r="I35" s="210"/>
      <c r="J35" s="210"/>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0"/>
      <c r="AP35" s="210"/>
      <c r="AQ35" s="210"/>
      <c r="AR35" s="210"/>
      <c r="AS35" s="210"/>
      <c r="AT35" s="210"/>
      <c r="AU35" s="210"/>
      <c r="AV35" s="210"/>
      <c r="AW35" s="210"/>
      <c r="AX35" s="210"/>
      <c r="AY35" s="210"/>
      <c r="AZ35" s="210"/>
      <c r="BA35" s="210"/>
      <c r="BB35" s="210"/>
      <c r="BC35" s="210"/>
      <c r="BD35" s="210"/>
      <c r="BE35" s="210"/>
      <c r="BF35" s="210"/>
      <c r="BG35" s="210"/>
      <c r="BH35" s="210"/>
      <c r="BI35" s="210"/>
      <c r="BJ35" s="210"/>
      <c r="BK35" s="210"/>
      <c r="BL35" s="210"/>
      <c r="BM35" s="210"/>
      <c r="BN35" s="210"/>
      <c r="BO35" s="196"/>
      <c r="BP35" s="196"/>
      <c r="BQ35" s="196"/>
      <c r="BR35" s="196"/>
      <c r="BS35" s="196"/>
    </row>
    <row r="36" spans="1:71" ht="18.95" customHeight="1" x14ac:dyDescent="0.25">
      <c r="A36" s="288"/>
      <c r="B36" s="8" t="s">
        <v>797</v>
      </c>
      <c r="C36" s="210"/>
      <c r="D36" s="210"/>
      <c r="E36" s="210"/>
      <c r="F36" s="210"/>
      <c r="G36" s="210"/>
      <c r="H36" s="210"/>
      <c r="I36" s="210"/>
      <c r="J36" s="210"/>
      <c r="K36" s="210"/>
      <c r="L36" s="210"/>
      <c r="M36" s="210"/>
      <c r="N36" s="210"/>
      <c r="O36" s="210"/>
      <c r="P36" s="210"/>
      <c r="Q36" s="210"/>
      <c r="R36" s="210"/>
      <c r="S36" s="210"/>
      <c r="T36" s="210"/>
      <c r="U36" s="210"/>
      <c r="V36" s="210"/>
      <c r="W36" s="210"/>
      <c r="X36" s="210"/>
      <c r="Y36" s="210"/>
      <c r="Z36" s="210"/>
      <c r="AA36" s="210"/>
      <c r="AB36" s="210"/>
      <c r="AC36" s="210"/>
      <c r="AD36" s="210"/>
      <c r="AE36" s="210"/>
      <c r="AF36" s="210"/>
      <c r="AG36" s="210"/>
      <c r="AH36" s="210"/>
      <c r="AI36" s="210"/>
      <c r="AJ36" s="210"/>
      <c r="AK36" s="210"/>
      <c r="AL36" s="210"/>
      <c r="AM36" s="210"/>
      <c r="AN36" s="210"/>
      <c r="AO36" s="210"/>
      <c r="AP36" s="210"/>
      <c r="AQ36" s="210"/>
      <c r="AR36" s="210"/>
      <c r="AS36" s="210"/>
      <c r="AT36" s="210"/>
      <c r="AU36" s="210"/>
      <c r="AV36" s="210"/>
      <c r="AW36" s="210"/>
      <c r="AX36" s="210"/>
      <c r="AY36" s="210"/>
      <c r="AZ36" s="210"/>
      <c r="BA36" s="210"/>
      <c r="BB36" s="210"/>
      <c r="BC36" s="210"/>
      <c r="BD36" s="210"/>
      <c r="BE36" s="210"/>
      <c r="BF36" s="210"/>
      <c r="BG36" s="210"/>
      <c r="BH36" s="210"/>
      <c r="BI36" s="210"/>
      <c r="BJ36" s="210"/>
      <c r="BK36" s="210"/>
      <c r="BL36" s="210"/>
      <c r="BM36" s="210"/>
      <c r="BN36" s="210"/>
      <c r="BO36" s="196"/>
      <c r="BP36" s="196"/>
      <c r="BQ36" s="196"/>
      <c r="BR36" s="196"/>
      <c r="BS36" s="196"/>
    </row>
    <row r="37" spans="1:71" ht="18.95" customHeight="1" x14ac:dyDescent="0.2">
      <c r="A37" s="288">
        <v>201000</v>
      </c>
      <c r="B37" s="6" t="s">
        <v>523</v>
      </c>
      <c r="C37" s="202"/>
      <c r="D37" s="202"/>
      <c r="E37" s="202"/>
      <c r="F37" s="202"/>
      <c r="G37" s="202"/>
      <c r="H37" s="202"/>
      <c r="I37" s="202"/>
      <c r="J37" s="202"/>
      <c r="K37" s="202"/>
      <c r="L37" s="202"/>
      <c r="M37" s="202"/>
      <c r="N37" s="202"/>
      <c r="O37" s="202"/>
      <c r="P37" s="202"/>
      <c r="Q37" s="202"/>
      <c r="R37" s="202"/>
      <c r="S37" s="202"/>
      <c r="T37" s="202"/>
      <c r="U37" s="202"/>
      <c r="V37" s="202"/>
      <c r="W37" s="202"/>
      <c r="X37" s="202"/>
      <c r="Y37" s="202"/>
      <c r="Z37" s="202"/>
      <c r="AA37" s="202"/>
      <c r="AB37" s="202"/>
      <c r="AC37" s="202"/>
      <c r="AD37" s="202"/>
      <c r="AE37" s="202"/>
      <c r="AF37" s="202"/>
      <c r="AG37" s="202"/>
      <c r="AH37" s="202"/>
      <c r="AI37" s="202"/>
      <c r="AJ37" s="202"/>
      <c r="AK37" s="202"/>
      <c r="AL37" s="202"/>
      <c r="AM37" s="202"/>
      <c r="AN37" s="202"/>
      <c r="AO37" s="202"/>
      <c r="AP37" s="202"/>
      <c r="AQ37" s="202"/>
      <c r="AR37" s="202"/>
      <c r="AS37" s="202"/>
      <c r="AT37" s="202"/>
      <c r="AU37" s="202"/>
      <c r="AV37" s="202"/>
      <c r="AW37" s="202"/>
      <c r="AX37" s="202"/>
      <c r="AY37" s="202"/>
      <c r="AZ37" s="202"/>
      <c r="BA37" s="202"/>
      <c r="BB37" s="202"/>
      <c r="BC37" s="202"/>
      <c r="BD37" s="202"/>
      <c r="BE37" s="202"/>
      <c r="BF37" s="202"/>
      <c r="BG37" s="202"/>
      <c r="BH37" s="202"/>
      <c r="BI37" s="202"/>
      <c r="BJ37" s="202"/>
      <c r="BK37" s="202"/>
      <c r="BL37" s="202"/>
      <c r="BM37" s="202"/>
      <c r="BN37" s="210">
        <f t="shared" ref="BN37:BN47" si="5">SUM(C37:BM37)</f>
        <v>0</v>
      </c>
      <c r="BO37" s="196"/>
      <c r="BP37" s="196"/>
      <c r="BQ37" s="196"/>
      <c r="BR37" s="196"/>
      <c r="BS37" s="196"/>
    </row>
    <row r="38" spans="1:71" ht="18.95" customHeight="1" x14ac:dyDescent="0.2">
      <c r="A38" s="288">
        <v>202100</v>
      </c>
      <c r="B38" s="6" t="s">
        <v>151</v>
      </c>
      <c r="C38" s="202"/>
      <c r="D38" s="202"/>
      <c r="E38" s="202"/>
      <c r="F38" s="202"/>
      <c r="G38" s="202"/>
      <c r="H38" s="202"/>
      <c r="I38" s="202"/>
      <c r="J38" s="202"/>
      <c r="K38" s="202"/>
      <c r="L38" s="202"/>
      <c r="M38" s="202"/>
      <c r="N38" s="202"/>
      <c r="O38" s="202"/>
      <c r="P38" s="202"/>
      <c r="Q38" s="202"/>
      <c r="R38" s="202"/>
      <c r="S38" s="202"/>
      <c r="T38" s="202"/>
      <c r="U38" s="202"/>
      <c r="V38" s="202"/>
      <c r="W38" s="202"/>
      <c r="X38" s="202"/>
      <c r="Y38" s="202"/>
      <c r="Z38" s="202"/>
      <c r="AA38" s="202"/>
      <c r="AB38" s="202"/>
      <c r="AC38" s="202"/>
      <c r="AD38" s="202"/>
      <c r="AE38" s="202"/>
      <c r="AF38" s="202"/>
      <c r="AG38" s="202"/>
      <c r="AH38" s="202"/>
      <c r="AI38" s="202"/>
      <c r="AJ38" s="202"/>
      <c r="AK38" s="202"/>
      <c r="AL38" s="202"/>
      <c r="AM38" s="202"/>
      <c r="AN38" s="202"/>
      <c r="AO38" s="202"/>
      <c r="AP38" s="202"/>
      <c r="AQ38" s="202"/>
      <c r="AR38" s="202"/>
      <c r="AS38" s="202"/>
      <c r="AT38" s="202"/>
      <c r="AU38" s="202"/>
      <c r="AV38" s="202"/>
      <c r="AW38" s="202"/>
      <c r="AX38" s="202"/>
      <c r="AY38" s="202"/>
      <c r="AZ38" s="202"/>
      <c r="BA38" s="202"/>
      <c r="BB38" s="202"/>
      <c r="BC38" s="202"/>
      <c r="BD38" s="202"/>
      <c r="BE38" s="202"/>
      <c r="BF38" s="202"/>
      <c r="BG38" s="202"/>
      <c r="BH38" s="202"/>
      <c r="BI38" s="202"/>
      <c r="BJ38" s="202"/>
      <c r="BK38" s="202"/>
      <c r="BL38" s="202"/>
      <c r="BM38" s="202"/>
      <c r="BN38" s="210">
        <f t="shared" si="5"/>
        <v>0</v>
      </c>
      <c r="BO38" s="196"/>
      <c r="BP38" s="196"/>
      <c r="BQ38" s="196"/>
      <c r="BR38" s="196"/>
      <c r="BS38" s="196"/>
    </row>
    <row r="39" spans="1:71" ht="18.95" customHeight="1" x14ac:dyDescent="0.2">
      <c r="A39" s="288">
        <v>203100</v>
      </c>
      <c r="B39" s="6" t="s">
        <v>215</v>
      </c>
      <c r="C39" s="202"/>
      <c r="D39" s="202"/>
      <c r="E39" s="202"/>
      <c r="F39" s="202"/>
      <c r="G39" s="202"/>
      <c r="H39" s="202"/>
      <c r="I39" s="202"/>
      <c r="J39" s="202"/>
      <c r="K39" s="202"/>
      <c r="L39" s="202"/>
      <c r="M39" s="202"/>
      <c r="N39" s="202"/>
      <c r="O39" s="202"/>
      <c r="P39" s="202"/>
      <c r="Q39" s="202"/>
      <c r="R39" s="202"/>
      <c r="S39" s="202"/>
      <c r="T39" s="202"/>
      <c r="U39" s="202"/>
      <c r="V39" s="202"/>
      <c r="W39" s="202"/>
      <c r="X39" s="202"/>
      <c r="Y39" s="202"/>
      <c r="Z39" s="202"/>
      <c r="AA39" s="202"/>
      <c r="AB39" s="202"/>
      <c r="AC39" s="202"/>
      <c r="AD39" s="202"/>
      <c r="AE39" s="202"/>
      <c r="AF39" s="202"/>
      <c r="AG39" s="202"/>
      <c r="AH39" s="202"/>
      <c r="AI39" s="202"/>
      <c r="AJ39" s="202"/>
      <c r="AK39" s="202"/>
      <c r="AL39" s="202"/>
      <c r="AM39" s="202"/>
      <c r="AN39" s="202"/>
      <c r="AO39" s="202"/>
      <c r="AP39" s="202"/>
      <c r="AQ39" s="202"/>
      <c r="AR39" s="202"/>
      <c r="AS39" s="202"/>
      <c r="AT39" s="202"/>
      <c r="AU39" s="202"/>
      <c r="AV39" s="202"/>
      <c r="AW39" s="202"/>
      <c r="AX39" s="202"/>
      <c r="AY39" s="202"/>
      <c r="AZ39" s="202"/>
      <c r="BA39" s="202"/>
      <c r="BB39" s="202"/>
      <c r="BC39" s="202"/>
      <c r="BD39" s="202"/>
      <c r="BE39" s="202"/>
      <c r="BF39" s="202"/>
      <c r="BG39" s="202"/>
      <c r="BH39" s="202"/>
      <c r="BI39" s="202"/>
      <c r="BJ39" s="202"/>
      <c r="BK39" s="202"/>
      <c r="BL39" s="202"/>
      <c r="BM39" s="202"/>
      <c r="BN39" s="210">
        <f t="shared" si="5"/>
        <v>0</v>
      </c>
      <c r="BO39" s="196"/>
      <c r="BP39" s="196"/>
      <c r="BQ39" s="196"/>
      <c r="BR39" s="196"/>
      <c r="BS39" s="196"/>
    </row>
    <row r="40" spans="1:71" ht="18.95" customHeight="1" x14ac:dyDescent="0.2">
      <c r="A40" s="288">
        <v>204000</v>
      </c>
      <c r="B40" s="6" t="s">
        <v>594</v>
      </c>
      <c r="C40" s="202"/>
      <c r="D40" s="202"/>
      <c r="E40" s="202"/>
      <c r="F40" s="202"/>
      <c r="G40" s="202"/>
      <c r="H40" s="202"/>
      <c r="I40" s="202"/>
      <c r="J40" s="202"/>
      <c r="K40" s="202"/>
      <c r="L40" s="202"/>
      <c r="M40" s="202"/>
      <c r="N40" s="202"/>
      <c r="O40" s="202"/>
      <c r="P40" s="202"/>
      <c r="Q40" s="202"/>
      <c r="R40" s="202"/>
      <c r="S40" s="202"/>
      <c r="T40" s="202"/>
      <c r="U40" s="202"/>
      <c r="V40" s="202"/>
      <c r="W40" s="202"/>
      <c r="X40" s="202"/>
      <c r="Y40" s="202"/>
      <c r="Z40" s="202"/>
      <c r="AA40" s="202"/>
      <c r="AB40" s="202"/>
      <c r="AC40" s="202"/>
      <c r="AD40" s="202"/>
      <c r="AE40" s="202"/>
      <c r="AF40" s="202"/>
      <c r="AG40" s="202"/>
      <c r="AH40" s="202"/>
      <c r="AI40" s="202"/>
      <c r="AJ40" s="202"/>
      <c r="AK40" s="202"/>
      <c r="AL40" s="202"/>
      <c r="AM40" s="202"/>
      <c r="AN40" s="202"/>
      <c r="AO40" s="202"/>
      <c r="AP40" s="202"/>
      <c r="AQ40" s="202"/>
      <c r="AR40" s="202"/>
      <c r="AS40" s="202"/>
      <c r="AT40" s="202"/>
      <c r="AU40" s="202"/>
      <c r="AV40" s="202"/>
      <c r="AW40" s="202"/>
      <c r="AX40" s="202"/>
      <c r="AY40" s="202"/>
      <c r="AZ40" s="202"/>
      <c r="BA40" s="202"/>
      <c r="BB40" s="202"/>
      <c r="BC40" s="202"/>
      <c r="BD40" s="202"/>
      <c r="BE40" s="202"/>
      <c r="BF40" s="202"/>
      <c r="BG40" s="202"/>
      <c r="BH40" s="202"/>
      <c r="BI40" s="202"/>
      <c r="BJ40" s="202"/>
      <c r="BK40" s="202"/>
      <c r="BL40" s="202"/>
      <c r="BM40" s="202"/>
      <c r="BN40" s="210">
        <f t="shared" si="5"/>
        <v>0</v>
      </c>
      <c r="BO40" s="196"/>
      <c r="BP40" s="196"/>
      <c r="BQ40" s="196"/>
      <c r="BR40" s="196"/>
      <c r="BS40" s="196"/>
    </row>
    <row r="41" spans="1:71" ht="18.95" customHeight="1" x14ac:dyDescent="0.2">
      <c r="A41" s="288">
        <v>205200</v>
      </c>
      <c r="B41" s="6" t="s">
        <v>214</v>
      </c>
      <c r="C41" s="202"/>
      <c r="D41" s="202"/>
      <c r="E41" s="202"/>
      <c r="F41" s="202"/>
      <c r="G41" s="202"/>
      <c r="H41" s="202"/>
      <c r="I41" s="202"/>
      <c r="J41" s="202"/>
      <c r="K41" s="202"/>
      <c r="L41" s="202"/>
      <c r="M41" s="202"/>
      <c r="N41" s="202"/>
      <c r="O41" s="202"/>
      <c r="P41" s="202"/>
      <c r="Q41" s="202"/>
      <c r="R41" s="202"/>
      <c r="S41" s="202"/>
      <c r="T41" s="202"/>
      <c r="U41" s="202"/>
      <c r="V41" s="202"/>
      <c r="W41" s="202"/>
      <c r="X41" s="202"/>
      <c r="Y41" s="202"/>
      <c r="Z41" s="202"/>
      <c r="AA41" s="202"/>
      <c r="AB41" s="202"/>
      <c r="AC41" s="202"/>
      <c r="AD41" s="202"/>
      <c r="AE41" s="202"/>
      <c r="AF41" s="202"/>
      <c r="AG41" s="202"/>
      <c r="AH41" s="202"/>
      <c r="AI41" s="202"/>
      <c r="AJ41" s="202"/>
      <c r="AK41" s="202"/>
      <c r="AL41" s="202"/>
      <c r="AM41" s="202"/>
      <c r="AN41" s="202"/>
      <c r="AO41" s="202"/>
      <c r="AP41" s="202"/>
      <c r="AQ41" s="202"/>
      <c r="AR41" s="202"/>
      <c r="AS41" s="202"/>
      <c r="AT41" s="202"/>
      <c r="AU41" s="202"/>
      <c r="AV41" s="202"/>
      <c r="AW41" s="202"/>
      <c r="AX41" s="202"/>
      <c r="AY41" s="202"/>
      <c r="AZ41" s="202"/>
      <c r="BA41" s="202"/>
      <c r="BB41" s="202"/>
      <c r="BC41" s="202"/>
      <c r="BD41" s="202"/>
      <c r="BE41" s="202"/>
      <c r="BF41" s="202"/>
      <c r="BG41" s="202"/>
      <c r="BH41" s="202"/>
      <c r="BI41" s="202"/>
      <c r="BJ41" s="202"/>
      <c r="BK41" s="202"/>
      <c r="BL41" s="202"/>
      <c r="BM41" s="202"/>
      <c r="BN41" s="210">
        <f t="shared" si="5"/>
        <v>0</v>
      </c>
      <c r="BO41" s="196"/>
      <c r="BP41" s="196"/>
      <c r="BQ41" s="196"/>
      <c r="BR41" s="196"/>
      <c r="BS41" s="196"/>
    </row>
    <row r="42" spans="1:71" ht="18.95" customHeight="1" x14ac:dyDescent="0.2">
      <c r="A42" s="288">
        <v>205500</v>
      </c>
      <c r="B42" s="6" t="s">
        <v>2576</v>
      </c>
      <c r="C42" s="202"/>
      <c r="D42" s="202"/>
      <c r="E42" s="202"/>
      <c r="F42" s="202"/>
      <c r="G42" s="202"/>
      <c r="H42" s="202"/>
      <c r="I42" s="202"/>
      <c r="J42" s="202"/>
      <c r="K42" s="202"/>
      <c r="L42" s="202"/>
      <c r="M42" s="202"/>
      <c r="N42" s="202"/>
      <c r="O42" s="202"/>
      <c r="P42" s="202"/>
      <c r="Q42" s="202"/>
      <c r="R42" s="202"/>
      <c r="S42" s="202"/>
      <c r="T42" s="202"/>
      <c r="U42" s="202"/>
      <c r="V42" s="202"/>
      <c r="W42" s="202"/>
      <c r="X42" s="202"/>
      <c r="Y42" s="202"/>
      <c r="Z42" s="202"/>
      <c r="AA42" s="202"/>
      <c r="AB42" s="202"/>
      <c r="AC42" s="202"/>
      <c r="AD42" s="202"/>
      <c r="AE42" s="202"/>
      <c r="AF42" s="202"/>
      <c r="AG42" s="202"/>
      <c r="AH42" s="202"/>
      <c r="AI42" s="202"/>
      <c r="AJ42" s="202"/>
      <c r="AK42" s="202"/>
      <c r="AL42" s="202"/>
      <c r="AM42" s="202"/>
      <c r="AN42" s="202"/>
      <c r="AO42" s="202"/>
      <c r="AP42" s="202"/>
      <c r="AQ42" s="202"/>
      <c r="AR42" s="202"/>
      <c r="AS42" s="202"/>
      <c r="AT42" s="202"/>
      <c r="AU42" s="202"/>
      <c r="AV42" s="202"/>
      <c r="AW42" s="202"/>
      <c r="AX42" s="202"/>
      <c r="AY42" s="202"/>
      <c r="AZ42" s="202"/>
      <c r="BA42" s="202"/>
      <c r="BB42" s="202"/>
      <c r="BC42" s="202"/>
      <c r="BD42" s="202"/>
      <c r="BE42" s="202"/>
      <c r="BF42" s="202"/>
      <c r="BG42" s="202"/>
      <c r="BH42" s="202"/>
      <c r="BI42" s="202"/>
      <c r="BJ42" s="202"/>
      <c r="BK42" s="202"/>
      <c r="BL42" s="202"/>
      <c r="BM42" s="202"/>
      <c r="BN42" s="210">
        <f t="shared" si="5"/>
        <v>0</v>
      </c>
      <c r="BO42" s="196"/>
      <c r="BP42" s="196"/>
      <c r="BQ42" s="196"/>
      <c r="BR42" s="196"/>
      <c r="BS42" s="196"/>
    </row>
    <row r="43" spans="1:71" ht="18.95" customHeight="1" x14ac:dyDescent="0.2">
      <c r="A43" s="288">
        <v>206100</v>
      </c>
      <c r="B43" s="6" t="s">
        <v>875</v>
      </c>
      <c r="C43" s="202"/>
      <c r="D43" s="202"/>
      <c r="E43" s="202"/>
      <c r="F43" s="202"/>
      <c r="G43" s="202"/>
      <c r="H43" s="202"/>
      <c r="I43" s="202"/>
      <c r="J43" s="202"/>
      <c r="K43" s="202"/>
      <c r="L43" s="202"/>
      <c r="M43" s="202"/>
      <c r="N43" s="202"/>
      <c r="O43" s="202"/>
      <c r="P43" s="202"/>
      <c r="Q43" s="202"/>
      <c r="R43" s="202"/>
      <c r="S43" s="202"/>
      <c r="T43" s="202"/>
      <c r="U43" s="202"/>
      <c r="V43" s="202"/>
      <c r="W43" s="202"/>
      <c r="X43" s="202"/>
      <c r="Y43" s="202"/>
      <c r="Z43" s="202"/>
      <c r="AA43" s="202"/>
      <c r="AB43" s="202"/>
      <c r="AC43" s="202"/>
      <c r="AD43" s="202"/>
      <c r="AE43" s="202"/>
      <c r="AF43" s="202"/>
      <c r="AG43" s="202"/>
      <c r="AH43" s="202"/>
      <c r="AI43" s="202"/>
      <c r="AJ43" s="202"/>
      <c r="AK43" s="202"/>
      <c r="AL43" s="202"/>
      <c r="AM43" s="202"/>
      <c r="AN43" s="202"/>
      <c r="AO43" s="202"/>
      <c r="AP43" s="202"/>
      <c r="AQ43" s="202"/>
      <c r="AR43" s="202"/>
      <c r="AS43" s="202"/>
      <c r="AT43" s="202"/>
      <c r="AU43" s="202"/>
      <c r="AV43" s="202"/>
      <c r="AW43" s="202"/>
      <c r="AX43" s="202"/>
      <c r="AY43" s="202"/>
      <c r="AZ43" s="202"/>
      <c r="BA43" s="202"/>
      <c r="BB43" s="202"/>
      <c r="BC43" s="202"/>
      <c r="BD43" s="202"/>
      <c r="BE43" s="202"/>
      <c r="BF43" s="202"/>
      <c r="BG43" s="202"/>
      <c r="BH43" s="202"/>
      <c r="BI43" s="202"/>
      <c r="BJ43" s="202"/>
      <c r="BK43" s="202"/>
      <c r="BL43" s="202"/>
      <c r="BM43" s="202"/>
      <c r="BN43" s="210">
        <f t="shared" si="5"/>
        <v>0</v>
      </c>
      <c r="BO43" s="196"/>
      <c r="BP43" s="196"/>
      <c r="BQ43" s="196"/>
      <c r="BR43" s="196"/>
      <c r="BS43" s="196"/>
    </row>
    <row r="44" spans="1:71" ht="18.95" customHeight="1" x14ac:dyDescent="0.2">
      <c r="A44" s="288">
        <v>211000</v>
      </c>
      <c r="B44" s="6" t="s">
        <v>877</v>
      </c>
      <c r="C44" s="202"/>
      <c r="D44" s="202"/>
      <c r="E44" s="202"/>
      <c r="F44" s="202"/>
      <c r="G44" s="202"/>
      <c r="H44" s="202"/>
      <c r="I44" s="202"/>
      <c r="J44" s="202"/>
      <c r="K44" s="202"/>
      <c r="L44" s="202"/>
      <c r="M44" s="202"/>
      <c r="N44" s="202"/>
      <c r="O44" s="202"/>
      <c r="P44" s="202"/>
      <c r="Q44" s="202"/>
      <c r="R44" s="202"/>
      <c r="S44" s="202"/>
      <c r="T44" s="202"/>
      <c r="U44" s="202"/>
      <c r="V44" s="202"/>
      <c r="W44" s="202"/>
      <c r="X44" s="202"/>
      <c r="Y44" s="202"/>
      <c r="Z44" s="202"/>
      <c r="AA44" s="202"/>
      <c r="AB44" s="202"/>
      <c r="AC44" s="202"/>
      <c r="AD44" s="202"/>
      <c r="AE44" s="202"/>
      <c r="AF44" s="202"/>
      <c r="AG44" s="202"/>
      <c r="AH44" s="202"/>
      <c r="AI44" s="202"/>
      <c r="AJ44" s="202"/>
      <c r="AK44" s="202"/>
      <c r="AL44" s="202"/>
      <c r="AM44" s="202"/>
      <c r="AN44" s="202"/>
      <c r="AO44" s="202"/>
      <c r="AP44" s="202"/>
      <c r="AQ44" s="202"/>
      <c r="AR44" s="202"/>
      <c r="AS44" s="202"/>
      <c r="AT44" s="202"/>
      <c r="AU44" s="202"/>
      <c r="AV44" s="202"/>
      <c r="AW44" s="202"/>
      <c r="AX44" s="202"/>
      <c r="AY44" s="202"/>
      <c r="AZ44" s="202"/>
      <c r="BA44" s="202"/>
      <c r="BB44" s="202"/>
      <c r="BC44" s="202"/>
      <c r="BD44" s="202"/>
      <c r="BE44" s="202"/>
      <c r="BF44" s="202"/>
      <c r="BG44" s="202"/>
      <c r="BH44" s="202"/>
      <c r="BI44" s="202"/>
      <c r="BJ44" s="202"/>
      <c r="BK44" s="202"/>
      <c r="BL44" s="202"/>
      <c r="BM44" s="202"/>
      <c r="BN44" s="210">
        <f t="shared" si="5"/>
        <v>0</v>
      </c>
      <c r="BO44" s="196"/>
      <c r="BP44" s="196"/>
      <c r="BQ44" s="196"/>
      <c r="BR44" s="196"/>
      <c r="BS44" s="196"/>
    </row>
    <row r="45" spans="1:71" ht="18.95" customHeight="1" x14ac:dyDescent="0.2">
      <c r="A45" s="288">
        <v>212000</v>
      </c>
      <c r="B45" s="6" t="s">
        <v>885</v>
      </c>
      <c r="C45" s="202"/>
      <c r="D45" s="202"/>
      <c r="E45" s="202"/>
      <c r="F45" s="202"/>
      <c r="G45" s="202"/>
      <c r="H45" s="202"/>
      <c r="I45" s="202"/>
      <c r="J45" s="202"/>
      <c r="K45" s="202"/>
      <c r="L45" s="202"/>
      <c r="M45" s="202"/>
      <c r="N45" s="202"/>
      <c r="O45" s="202"/>
      <c r="P45" s="202"/>
      <c r="Q45" s="202"/>
      <c r="R45" s="202"/>
      <c r="S45" s="202"/>
      <c r="T45" s="202"/>
      <c r="U45" s="202"/>
      <c r="V45" s="202"/>
      <c r="W45" s="202"/>
      <c r="X45" s="202"/>
      <c r="Y45" s="202"/>
      <c r="Z45" s="202"/>
      <c r="AA45" s="202"/>
      <c r="AB45" s="202"/>
      <c r="AC45" s="202"/>
      <c r="AD45" s="202"/>
      <c r="AE45" s="202"/>
      <c r="AF45" s="202"/>
      <c r="AG45" s="202"/>
      <c r="AH45" s="202"/>
      <c r="AI45" s="202"/>
      <c r="AJ45" s="202"/>
      <c r="AK45" s="202"/>
      <c r="AL45" s="202"/>
      <c r="AM45" s="202"/>
      <c r="AN45" s="202"/>
      <c r="AO45" s="202"/>
      <c r="AP45" s="202"/>
      <c r="AQ45" s="202"/>
      <c r="AR45" s="202"/>
      <c r="AS45" s="202"/>
      <c r="AT45" s="202"/>
      <c r="AU45" s="202"/>
      <c r="AV45" s="202"/>
      <c r="AW45" s="202"/>
      <c r="AX45" s="202"/>
      <c r="AY45" s="202"/>
      <c r="AZ45" s="202"/>
      <c r="BA45" s="202"/>
      <c r="BB45" s="202"/>
      <c r="BC45" s="202"/>
      <c r="BD45" s="202"/>
      <c r="BE45" s="202"/>
      <c r="BF45" s="202"/>
      <c r="BG45" s="202"/>
      <c r="BH45" s="202"/>
      <c r="BI45" s="202"/>
      <c r="BJ45" s="202"/>
      <c r="BK45" s="202"/>
      <c r="BL45" s="202"/>
      <c r="BM45" s="202"/>
      <c r="BN45" s="210">
        <f t="shared" si="5"/>
        <v>0</v>
      </c>
      <c r="BO45" s="196"/>
      <c r="BP45" s="196"/>
      <c r="BQ45" s="196"/>
      <c r="BR45" s="196"/>
      <c r="BS45" s="196"/>
    </row>
    <row r="46" spans="1:71" ht="18.95" customHeight="1" x14ac:dyDescent="0.2">
      <c r="A46" s="288">
        <v>214000</v>
      </c>
      <c r="B46" s="6" t="s">
        <v>591</v>
      </c>
      <c r="C46" s="202"/>
      <c r="D46" s="202"/>
      <c r="E46" s="202"/>
      <c r="F46" s="202"/>
      <c r="G46" s="202"/>
      <c r="H46" s="202"/>
      <c r="I46" s="202"/>
      <c r="J46" s="202"/>
      <c r="K46" s="202"/>
      <c r="L46" s="202"/>
      <c r="M46" s="202"/>
      <c r="N46" s="202"/>
      <c r="O46" s="202"/>
      <c r="P46" s="202"/>
      <c r="Q46" s="202"/>
      <c r="R46" s="202"/>
      <c r="S46" s="202"/>
      <c r="T46" s="202"/>
      <c r="U46" s="202"/>
      <c r="V46" s="202"/>
      <c r="W46" s="202"/>
      <c r="X46" s="202"/>
      <c r="Y46" s="202"/>
      <c r="Z46" s="202"/>
      <c r="AA46" s="202"/>
      <c r="AB46" s="202"/>
      <c r="AC46" s="202"/>
      <c r="AD46" s="202"/>
      <c r="AE46" s="202"/>
      <c r="AF46" s="202"/>
      <c r="AG46" s="202"/>
      <c r="AH46" s="202"/>
      <c r="AI46" s="202"/>
      <c r="AJ46" s="202"/>
      <c r="AK46" s="202"/>
      <c r="AL46" s="202"/>
      <c r="AM46" s="202"/>
      <c r="AN46" s="202"/>
      <c r="AO46" s="202"/>
      <c r="AP46" s="202"/>
      <c r="AQ46" s="202"/>
      <c r="AR46" s="202"/>
      <c r="AS46" s="202"/>
      <c r="AT46" s="202"/>
      <c r="AU46" s="202"/>
      <c r="AV46" s="202"/>
      <c r="AW46" s="202"/>
      <c r="AX46" s="202"/>
      <c r="AY46" s="202"/>
      <c r="AZ46" s="202"/>
      <c r="BA46" s="202"/>
      <c r="BB46" s="202"/>
      <c r="BC46" s="202"/>
      <c r="BD46" s="202"/>
      <c r="BE46" s="202"/>
      <c r="BF46" s="202"/>
      <c r="BG46" s="202"/>
      <c r="BH46" s="202"/>
      <c r="BI46" s="202"/>
      <c r="BJ46" s="202"/>
      <c r="BK46" s="202"/>
      <c r="BL46" s="202"/>
      <c r="BM46" s="202"/>
      <c r="BN46" s="210">
        <f t="shared" si="5"/>
        <v>0</v>
      </c>
      <c r="BO46" s="196"/>
      <c r="BP46" s="196"/>
      <c r="BQ46" s="196"/>
      <c r="BR46" s="196"/>
      <c r="BS46" s="196"/>
    </row>
    <row r="47" spans="1:71" ht="18.95" customHeight="1" x14ac:dyDescent="0.2">
      <c r="A47" s="288">
        <v>216000</v>
      </c>
      <c r="B47" s="6" t="s">
        <v>1405</v>
      </c>
      <c r="C47" s="202"/>
      <c r="D47" s="202"/>
      <c r="E47" s="202"/>
      <c r="F47" s="202"/>
      <c r="G47" s="202"/>
      <c r="H47" s="202"/>
      <c r="I47" s="202"/>
      <c r="J47" s="202"/>
      <c r="K47" s="202"/>
      <c r="L47" s="202"/>
      <c r="M47" s="202"/>
      <c r="N47" s="202"/>
      <c r="O47" s="202"/>
      <c r="P47" s="202"/>
      <c r="Q47" s="202"/>
      <c r="R47" s="202"/>
      <c r="S47" s="202"/>
      <c r="T47" s="202"/>
      <c r="U47" s="202"/>
      <c r="V47" s="202"/>
      <c r="W47" s="202"/>
      <c r="X47" s="202"/>
      <c r="Y47" s="202"/>
      <c r="Z47" s="202"/>
      <c r="AA47" s="202"/>
      <c r="AB47" s="202"/>
      <c r="AC47" s="202"/>
      <c r="AD47" s="202"/>
      <c r="AE47" s="202"/>
      <c r="AF47" s="202"/>
      <c r="AG47" s="202"/>
      <c r="AH47" s="202"/>
      <c r="AI47" s="202"/>
      <c r="AJ47" s="202"/>
      <c r="AK47" s="202"/>
      <c r="AL47" s="202"/>
      <c r="AM47" s="202"/>
      <c r="AN47" s="202"/>
      <c r="AO47" s="202"/>
      <c r="AP47" s="202"/>
      <c r="AQ47" s="202"/>
      <c r="AR47" s="202"/>
      <c r="AS47" s="202"/>
      <c r="AT47" s="202"/>
      <c r="AU47" s="202"/>
      <c r="AV47" s="202"/>
      <c r="AW47" s="202"/>
      <c r="AX47" s="202"/>
      <c r="AY47" s="202"/>
      <c r="AZ47" s="202"/>
      <c r="BA47" s="202"/>
      <c r="BB47" s="202"/>
      <c r="BC47" s="202"/>
      <c r="BD47" s="202"/>
      <c r="BE47" s="202"/>
      <c r="BF47" s="202"/>
      <c r="BG47" s="202"/>
      <c r="BH47" s="202"/>
      <c r="BI47" s="202"/>
      <c r="BJ47" s="202"/>
      <c r="BK47" s="202"/>
      <c r="BL47" s="202"/>
      <c r="BM47" s="202"/>
      <c r="BN47" s="210">
        <f t="shared" si="5"/>
        <v>0</v>
      </c>
      <c r="BO47" s="196"/>
      <c r="BP47" s="196"/>
      <c r="BQ47" s="196"/>
      <c r="BR47" s="196"/>
      <c r="BS47" s="196"/>
    </row>
    <row r="48" spans="1:71" ht="18.95" customHeight="1" thickBot="1" x14ac:dyDescent="0.25">
      <c r="A48" s="288">
        <v>233000</v>
      </c>
      <c r="B48" s="6" t="s">
        <v>193</v>
      </c>
      <c r="C48" s="204"/>
      <c r="D48" s="204"/>
      <c r="E48" s="204"/>
      <c r="F48" s="204"/>
      <c r="G48" s="204"/>
      <c r="H48" s="204"/>
      <c r="I48" s="204"/>
      <c r="J48" s="204"/>
      <c r="K48" s="204"/>
      <c r="L48" s="204"/>
      <c r="M48" s="204"/>
      <c r="N48" s="204"/>
      <c r="O48" s="204"/>
      <c r="P48" s="204"/>
      <c r="Q48" s="204"/>
      <c r="R48" s="204"/>
      <c r="S48" s="204"/>
      <c r="T48" s="204"/>
      <c r="U48" s="204"/>
      <c r="V48" s="204"/>
      <c r="W48" s="204"/>
      <c r="X48" s="204"/>
      <c r="Y48" s="204"/>
      <c r="Z48" s="204"/>
      <c r="AA48" s="204"/>
      <c r="AB48" s="204"/>
      <c r="AC48" s="204"/>
      <c r="AD48" s="204"/>
      <c r="AE48" s="204"/>
      <c r="AF48" s="204"/>
      <c r="AG48" s="204"/>
      <c r="AH48" s="204"/>
      <c r="AI48" s="204"/>
      <c r="AJ48" s="204"/>
      <c r="AK48" s="204"/>
      <c r="AL48" s="204"/>
      <c r="AM48" s="204"/>
      <c r="AN48" s="204"/>
      <c r="AO48" s="204"/>
      <c r="AP48" s="204"/>
      <c r="AQ48" s="204"/>
      <c r="AR48" s="204"/>
      <c r="AS48" s="204"/>
      <c r="AT48" s="204"/>
      <c r="AU48" s="204"/>
      <c r="AV48" s="204"/>
      <c r="AW48" s="204"/>
      <c r="AX48" s="204"/>
      <c r="AY48" s="204"/>
      <c r="AZ48" s="204"/>
      <c r="BA48" s="204"/>
      <c r="BB48" s="204"/>
      <c r="BC48" s="204"/>
      <c r="BD48" s="204"/>
      <c r="BE48" s="204"/>
      <c r="BF48" s="204"/>
      <c r="BG48" s="204"/>
      <c r="BH48" s="204"/>
      <c r="BI48" s="204"/>
      <c r="BJ48" s="204"/>
      <c r="BK48" s="204"/>
      <c r="BL48" s="204"/>
      <c r="BM48" s="204"/>
      <c r="BN48" s="211">
        <f>SUM(C48:BM48)</f>
        <v>0</v>
      </c>
      <c r="BO48" s="196"/>
      <c r="BP48" s="196"/>
      <c r="BQ48" s="196"/>
      <c r="BR48" s="196"/>
      <c r="BS48" s="196"/>
    </row>
    <row r="49" spans="1:71" ht="18.95" customHeight="1" x14ac:dyDescent="0.25">
      <c r="A49" s="288"/>
      <c r="B49" s="9" t="s">
        <v>801</v>
      </c>
      <c r="C49" s="210">
        <f t="shared" ref="C49:AH49" si="6">SUM(C37:C48)</f>
        <v>0</v>
      </c>
      <c r="D49" s="210">
        <f t="shared" si="6"/>
        <v>0</v>
      </c>
      <c r="E49" s="210">
        <f t="shared" si="6"/>
        <v>0</v>
      </c>
      <c r="F49" s="210">
        <f t="shared" si="6"/>
        <v>0</v>
      </c>
      <c r="G49" s="210">
        <f t="shared" si="6"/>
        <v>0</v>
      </c>
      <c r="H49" s="210">
        <f t="shared" si="6"/>
        <v>0</v>
      </c>
      <c r="I49" s="210">
        <f t="shared" si="6"/>
        <v>0</v>
      </c>
      <c r="J49" s="210">
        <f t="shared" si="6"/>
        <v>0</v>
      </c>
      <c r="K49" s="210">
        <f t="shared" si="6"/>
        <v>0</v>
      </c>
      <c r="L49" s="210">
        <f t="shared" si="6"/>
        <v>0</v>
      </c>
      <c r="M49" s="210">
        <f t="shared" si="6"/>
        <v>0</v>
      </c>
      <c r="N49" s="210">
        <f t="shared" si="6"/>
        <v>0</v>
      </c>
      <c r="O49" s="210">
        <f t="shared" si="6"/>
        <v>0</v>
      </c>
      <c r="P49" s="210">
        <f t="shared" si="6"/>
        <v>0</v>
      </c>
      <c r="Q49" s="210">
        <f t="shared" si="6"/>
        <v>0</v>
      </c>
      <c r="R49" s="210">
        <f t="shared" si="6"/>
        <v>0</v>
      </c>
      <c r="S49" s="210">
        <f t="shared" si="6"/>
        <v>0</v>
      </c>
      <c r="T49" s="210">
        <f t="shared" si="6"/>
        <v>0</v>
      </c>
      <c r="U49" s="210">
        <f t="shared" si="6"/>
        <v>0</v>
      </c>
      <c r="V49" s="210">
        <f t="shared" si="6"/>
        <v>0</v>
      </c>
      <c r="W49" s="210">
        <f t="shared" si="6"/>
        <v>0</v>
      </c>
      <c r="X49" s="210">
        <f t="shared" si="6"/>
        <v>0</v>
      </c>
      <c r="Y49" s="210">
        <f t="shared" si="6"/>
        <v>0</v>
      </c>
      <c r="Z49" s="210">
        <f t="shared" si="6"/>
        <v>0</v>
      </c>
      <c r="AA49" s="210">
        <f t="shared" si="6"/>
        <v>0</v>
      </c>
      <c r="AB49" s="210">
        <f t="shared" si="6"/>
        <v>0</v>
      </c>
      <c r="AC49" s="210">
        <f t="shared" si="6"/>
        <v>0</v>
      </c>
      <c r="AD49" s="210">
        <f t="shared" si="6"/>
        <v>0</v>
      </c>
      <c r="AE49" s="210">
        <f t="shared" si="6"/>
        <v>0</v>
      </c>
      <c r="AF49" s="210">
        <f t="shared" si="6"/>
        <v>0</v>
      </c>
      <c r="AG49" s="210">
        <f t="shared" si="6"/>
        <v>0</v>
      </c>
      <c r="AH49" s="210">
        <f t="shared" si="6"/>
        <v>0</v>
      </c>
      <c r="AI49" s="210">
        <f t="shared" ref="AI49:BN49" si="7">SUM(AI37:AI48)</f>
        <v>0</v>
      </c>
      <c r="AJ49" s="210">
        <f t="shared" si="7"/>
        <v>0</v>
      </c>
      <c r="AK49" s="210">
        <f t="shared" si="7"/>
        <v>0</v>
      </c>
      <c r="AL49" s="210">
        <f t="shared" si="7"/>
        <v>0</v>
      </c>
      <c r="AM49" s="210">
        <f t="shared" si="7"/>
        <v>0</v>
      </c>
      <c r="AN49" s="210">
        <f t="shared" si="7"/>
        <v>0</v>
      </c>
      <c r="AO49" s="210">
        <f t="shared" si="7"/>
        <v>0</v>
      </c>
      <c r="AP49" s="210">
        <f t="shared" si="7"/>
        <v>0</v>
      </c>
      <c r="AQ49" s="210">
        <f t="shared" si="7"/>
        <v>0</v>
      </c>
      <c r="AR49" s="210">
        <f t="shared" si="7"/>
        <v>0</v>
      </c>
      <c r="AS49" s="210">
        <f t="shared" si="7"/>
        <v>0</v>
      </c>
      <c r="AT49" s="210">
        <f t="shared" si="7"/>
        <v>0</v>
      </c>
      <c r="AU49" s="210">
        <f t="shared" si="7"/>
        <v>0</v>
      </c>
      <c r="AV49" s="210">
        <f t="shared" si="7"/>
        <v>0</v>
      </c>
      <c r="AW49" s="210">
        <f t="shared" si="7"/>
        <v>0</v>
      </c>
      <c r="AX49" s="210">
        <f t="shared" si="7"/>
        <v>0</v>
      </c>
      <c r="AY49" s="210">
        <f t="shared" si="7"/>
        <v>0</v>
      </c>
      <c r="AZ49" s="210">
        <f t="shared" si="7"/>
        <v>0</v>
      </c>
      <c r="BA49" s="210">
        <f t="shared" si="7"/>
        <v>0</v>
      </c>
      <c r="BB49" s="210">
        <f t="shared" si="7"/>
        <v>0</v>
      </c>
      <c r="BC49" s="210">
        <f t="shared" si="7"/>
        <v>0</v>
      </c>
      <c r="BD49" s="210">
        <f t="shared" si="7"/>
        <v>0</v>
      </c>
      <c r="BE49" s="210">
        <f t="shared" si="7"/>
        <v>0</v>
      </c>
      <c r="BF49" s="210">
        <f t="shared" si="7"/>
        <v>0</v>
      </c>
      <c r="BG49" s="210">
        <f t="shared" si="7"/>
        <v>0</v>
      </c>
      <c r="BH49" s="210">
        <f t="shared" si="7"/>
        <v>0</v>
      </c>
      <c r="BI49" s="210">
        <f t="shared" si="7"/>
        <v>0</v>
      </c>
      <c r="BJ49" s="210">
        <f t="shared" si="7"/>
        <v>0</v>
      </c>
      <c r="BK49" s="210">
        <f t="shared" si="7"/>
        <v>0</v>
      </c>
      <c r="BL49" s="210">
        <f t="shared" si="7"/>
        <v>0</v>
      </c>
      <c r="BM49" s="210">
        <f t="shared" si="7"/>
        <v>0</v>
      </c>
      <c r="BN49" s="210">
        <f t="shared" si="7"/>
        <v>0</v>
      </c>
      <c r="BO49" s="196"/>
      <c r="BP49" s="196"/>
      <c r="BQ49" s="196"/>
      <c r="BR49" s="196"/>
      <c r="BS49" s="196"/>
    </row>
    <row r="50" spans="1:71" ht="12" customHeight="1" x14ac:dyDescent="0.25">
      <c r="A50" s="288"/>
      <c r="B50" s="9"/>
      <c r="C50" s="210"/>
      <c r="D50" s="210"/>
      <c r="E50" s="210"/>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196"/>
      <c r="BP50" s="196"/>
      <c r="BQ50" s="196"/>
      <c r="BR50" s="196"/>
      <c r="BS50" s="196"/>
    </row>
    <row r="51" spans="1:71" ht="18.95" customHeight="1" x14ac:dyDescent="0.25">
      <c r="A51" s="289"/>
      <c r="B51" s="455" t="s">
        <v>1346</v>
      </c>
      <c r="C51" s="210"/>
      <c r="D51" s="210"/>
      <c r="E51" s="210"/>
      <c r="F51" s="210"/>
      <c r="G51" s="210"/>
      <c r="H51" s="210"/>
      <c r="I51" s="210"/>
      <c r="J51" s="210"/>
      <c r="K51" s="210"/>
      <c r="L51" s="210"/>
      <c r="M51" s="210"/>
      <c r="N51" s="210"/>
      <c r="O51" s="210"/>
      <c r="P51" s="210"/>
      <c r="Q51" s="210"/>
      <c r="R51" s="210"/>
      <c r="S51" s="210"/>
      <c r="T51" s="210"/>
      <c r="U51" s="210"/>
      <c r="V51" s="210"/>
      <c r="W51" s="210"/>
      <c r="X51" s="210"/>
      <c r="Y51" s="210"/>
      <c r="Z51" s="210"/>
      <c r="AA51" s="210"/>
      <c r="AB51" s="210"/>
      <c r="AC51" s="210"/>
      <c r="AD51" s="210"/>
      <c r="AE51" s="210"/>
      <c r="AF51" s="210"/>
      <c r="AG51" s="210"/>
      <c r="AH51" s="210"/>
      <c r="AI51" s="210"/>
      <c r="AJ51" s="210"/>
      <c r="AK51" s="210"/>
      <c r="AL51" s="210"/>
      <c r="AM51" s="210"/>
      <c r="AN51" s="210"/>
      <c r="AO51" s="210"/>
      <c r="AP51" s="210"/>
      <c r="AQ51" s="210"/>
      <c r="AR51" s="210"/>
      <c r="AS51" s="210"/>
      <c r="AT51" s="210"/>
      <c r="AU51" s="210"/>
      <c r="AV51" s="210"/>
      <c r="AW51" s="210"/>
      <c r="AX51" s="210"/>
      <c r="AY51" s="210"/>
      <c r="AZ51" s="210"/>
      <c r="BA51" s="210"/>
      <c r="BB51" s="210"/>
      <c r="BC51" s="210"/>
      <c r="BD51" s="210"/>
      <c r="BE51" s="210"/>
      <c r="BF51" s="210"/>
      <c r="BG51" s="210"/>
      <c r="BH51" s="210"/>
      <c r="BI51" s="210"/>
      <c r="BJ51" s="210"/>
      <c r="BK51" s="210"/>
      <c r="BL51" s="210"/>
      <c r="BM51" s="210"/>
      <c r="BN51" s="210"/>
      <c r="BO51" s="196"/>
      <c r="BP51" s="196"/>
      <c r="BQ51" s="196"/>
      <c r="BR51" s="196"/>
      <c r="BS51" s="196"/>
    </row>
    <row r="52" spans="1:71" ht="18.95" customHeight="1" x14ac:dyDescent="0.2">
      <c r="A52" s="228">
        <v>220000</v>
      </c>
      <c r="B52" s="196" t="s">
        <v>1348</v>
      </c>
      <c r="C52" s="202"/>
      <c r="D52" s="202"/>
      <c r="E52" s="202"/>
      <c r="F52" s="202"/>
      <c r="G52" s="202"/>
      <c r="H52" s="202"/>
      <c r="I52" s="202"/>
      <c r="J52" s="202"/>
      <c r="K52" s="202"/>
      <c r="L52" s="202"/>
      <c r="M52" s="202"/>
      <c r="N52" s="202"/>
      <c r="O52" s="202"/>
      <c r="P52" s="202"/>
      <c r="Q52" s="202"/>
      <c r="R52" s="202"/>
      <c r="S52" s="202"/>
      <c r="T52" s="202"/>
      <c r="U52" s="202"/>
      <c r="V52" s="202"/>
      <c r="W52" s="202"/>
      <c r="X52" s="202"/>
      <c r="Y52" s="202"/>
      <c r="Z52" s="202"/>
      <c r="AA52" s="202"/>
      <c r="AB52" s="202"/>
      <c r="AC52" s="202"/>
      <c r="AD52" s="202"/>
      <c r="AE52" s="202"/>
      <c r="AF52" s="202"/>
      <c r="AG52" s="202"/>
      <c r="AH52" s="202"/>
      <c r="AI52" s="202"/>
      <c r="AJ52" s="202"/>
      <c r="AK52" s="202"/>
      <c r="AL52" s="202"/>
      <c r="AM52" s="202"/>
      <c r="AN52" s="202"/>
      <c r="AO52" s="202"/>
      <c r="AP52" s="202"/>
      <c r="AQ52" s="202"/>
      <c r="AR52" s="202"/>
      <c r="AS52" s="202"/>
      <c r="AT52" s="202"/>
      <c r="AU52" s="202"/>
      <c r="AV52" s="202"/>
      <c r="AW52" s="202"/>
      <c r="AX52" s="202"/>
      <c r="AY52" s="202"/>
      <c r="AZ52" s="202"/>
      <c r="BA52" s="202"/>
      <c r="BB52" s="202"/>
      <c r="BC52" s="202"/>
      <c r="BD52" s="202"/>
      <c r="BE52" s="202"/>
      <c r="BF52" s="202"/>
      <c r="BG52" s="202"/>
      <c r="BH52" s="202"/>
      <c r="BI52" s="202"/>
      <c r="BJ52" s="202"/>
      <c r="BK52" s="202"/>
      <c r="BL52" s="202"/>
      <c r="BM52" s="210"/>
      <c r="BN52" s="210">
        <f>SUM(C52:BM52)</f>
        <v>0</v>
      </c>
      <c r="BO52" s="196"/>
      <c r="BP52" s="196"/>
      <c r="BQ52" s="196"/>
      <c r="BR52" s="196"/>
      <c r="BS52" s="196"/>
    </row>
    <row r="53" spans="1:71" ht="18.95" customHeight="1" thickBot="1" x14ac:dyDescent="0.25">
      <c r="A53" s="228">
        <v>223000</v>
      </c>
      <c r="B53" s="196" t="s">
        <v>1347</v>
      </c>
      <c r="C53" s="204"/>
      <c r="D53" s="204"/>
      <c r="E53" s="204"/>
      <c r="F53" s="204"/>
      <c r="G53" s="204"/>
      <c r="H53" s="204"/>
      <c r="I53" s="204"/>
      <c r="J53" s="204"/>
      <c r="K53" s="204"/>
      <c r="L53" s="204"/>
      <c r="M53" s="204"/>
      <c r="N53" s="204"/>
      <c r="O53" s="204"/>
      <c r="P53" s="204"/>
      <c r="Q53" s="204"/>
      <c r="R53" s="204"/>
      <c r="S53" s="204"/>
      <c r="T53" s="204"/>
      <c r="U53" s="204"/>
      <c r="V53" s="204"/>
      <c r="W53" s="204"/>
      <c r="X53" s="204"/>
      <c r="Y53" s="204"/>
      <c r="Z53" s="204"/>
      <c r="AA53" s="204"/>
      <c r="AB53" s="204"/>
      <c r="AC53" s="204"/>
      <c r="AD53" s="204"/>
      <c r="AE53" s="204"/>
      <c r="AF53" s="204"/>
      <c r="AG53" s="204"/>
      <c r="AH53" s="204"/>
      <c r="AI53" s="204"/>
      <c r="AJ53" s="204"/>
      <c r="AK53" s="204"/>
      <c r="AL53" s="204"/>
      <c r="AM53" s="204"/>
      <c r="AN53" s="204"/>
      <c r="AO53" s="204"/>
      <c r="AP53" s="204"/>
      <c r="AQ53" s="204"/>
      <c r="AR53" s="204"/>
      <c r="AS53" s="204"/>
      <c r="AT53" s="204"/>
      <c r="AU53" s="204"/>
      <c r="AV53" s="204"/>
      <c r="AW53" s="204"/>
      <c r="AX53" s="204"/>
      <c r="AY53" s="204"/>
      <c r="AZ53" s="204"/>
      <c r="BA53" s="204"/>
      <c r="BB53" s="204"/>
      <c r="BC53" s="204"/>
      <c r="BD53" s="204"/>
      <c r="BE53" s="204"/>
      <c r="BF53" s="204"/>
      <c r="BG53" s="204"/>
      <c r="BH53" s="204"/>
      <c r="BI53" s="204"/>
      <c r="BJ53" s="204"/>
      <c r="BK53" s="204"/>
      <c r="BL53" s="204"/>
      <c r="BM53" s="211"/>
      <c r="BN53" s="211">
        <f>SUM(C53:BM53)</f>
        <v>0</v>
      </c>
      <c r="BO53" s="196"/>
      <c r="BP53" s="196"/>
      <c r="BQ53" s="196"/>
      <c r="BR53" s="196"/>
      <c r="BS53" s="196"/>
    </row>
    <row r="54" spans="1:71" ht="18.95" customHeight="1" x14ac:dyDescent="0.25">
      <c r="A54" s="229"/>
      <c r="B54" s="9" t="s">
        <v>1349</v>
      </c>
      <c r="C54" s="210">
        <f>SUM(C52:C53)</f>
        <v>0</v>
      </c>
      <c r="D54" s="210">
        <f t="shared" ref="D54:BN54" si="8">SUM(D52:D53)</f>
        <v>0</v>
      </c>
      <c r="E54" s="210">
        <f t="shared" si="8"/>
        <v>0</v>
      </c>
      <c r="F54" s="210">
        <f t="shared" si="8"/>
        <v>0</v>
      </c>
      <c r="G54" s="210">
        <f t="shared" si="8"/>
        <v>0</v>
      </c>
      <c r="H54" s="210">
        <f t="shared" si="8"/>
        <v>0</v>
      </c>
      <c r="I54" s="210">
        <f t="shared" si="8"/>
        <v>0</v>
      </c>
      <c r="J54" s="210">
        <f t="shared" si="8"/>
        <v>0</v>
      </c>
      <c r="K54" s="210">
        <f t="shared" si="8"/>
        <v>0</v>
      </c>
      <c r="L54" s="210">
        <f t="shared" si="8"/>
        <v>0</v>
      </c>
      <c r="M54" s="210">
        <f t="shared" si="8"/>
        <v>0</v>
      </c>
      <c r="N54" s="210">
        <f t="shared" si="8"/>
        <v>0</v>
      </c>
      <c r="O54" s="210">
        <f t="shared" si="8"/>
        <v>0</v>
      </c>
      <c r="P54" s="210">
        <f t="shared" si="8"/>
        <v>0</v>
      </c>
      <c r="Q54" s="210">
        <f t="shared" si="8"/>
        <v>0</v>
      </c>
      <c r="R54" s="210">
        <f t="shared" si="8"/>
        <v>0</v>
      </c>
      <c r="S54" s="210">
        <f t="shared" si="8"/>
        <v>0</v>
      </c>
      <c r="T54" s="210">
        <f t="shared" si="8"/>
        <v>0</v>
      </c>
      <c r="U54" s="210">
        <f t="shared" si="8"/>
        <v>0</v>
      </c>
      <c r="V54" s="210">
        <f t="shared" si="8"/>
        <v>0</v>
      </c>
      <c r="W54" s="210">
        <f t="shared" si="8"/>
        <v>0</v>
      </c>
      <c r="X54" s="210">
        <f t="shared" si="8"/>
        <v>0</v>
      </c>
      <c r="Y54" s="210">
        <f t="shared" si="8"/>
        <v>0</v>
      </c>
      <c r="Z54" s="210">
        <f t="shared" si="8"/>
        <v>0</v>
      </c>
      <c r="AA54" s="210">
        <f t="shared" si="8"/>
        <v>0</v>
      </c>
      <c r="AB54" s="210">
        <f t="shared" si="8"/>
        <v>0</v>
      </c>
      <c r="AC54" s="210">
        <f t="shared" si="8"/>
        <v>0</v>
      </c>
      <c r="AD54" s="210">
        <f t="shared" si="8"/>
        <v>0</v>
      </c>
      <c r="AE54" s="210">
        <f t="shared" si="8"/>
        <v>0</v>
      </c>
      <c r="AF54" s="210">
        <f t="shared" si="8"/>
        <v>0</v>
      </c>
      <c r="AG54" s="210">
        <f t="shared" si="8"/>
        <v>0</v>
      </c>
      <c r="AH54" s="210">
        <f t="shared" si="8"/>
        <v>0</v>
      </c>
      <c r="AI54" s="210">
        <f t="shared" si="8"/>
        <v>0</v>
      </c>
      <c r="AJ54" s="210">
        <f t="shared" si="8"/>
        <v>0</v>
      </c>
      <c r="AK54" s="210">
        <f t="shared" si="8"/>
        <v>0</v>
      </c>
      <c r="AL54" s="210">
        <f t="shared" si="8"/>
        <v>0</v>
      </c>
      <c r="AM54" s="210">
        <f t="shared" si="8"/>
        <v>0</v>
      </c>
      <c r="AN54" s="210">
        <f t="shared" si="8"/>
        <v>0</v>
      </c>
      <c r="AO54" s="210">
        <f t="shared" si="8"/>
        <v>0</v>
      </c>
      <c r="AP54" s="210">
        <f t="shared" si="8"/>
        <v>0</v>
      </c>
      <c r="AQ54" s="210">
        <f t="shared" si="8"/>
        <v>0</v>
      </c>
      <c r="AR54" s="210">
        <f t="shared" si="8"/>
        <v>0</v>
      </c>
      <c r="AS54" s="210">
        <f t="shared" si="8"/>
        <v>0</v>
      </c>
      <c r="AT54" s="210">
        <f t="shared" si="8"/>
        <v>0</v>
      </c>
      <c r="AU54" s="210">
        <f t="shared" si="8"/>
        <v>0</v>
      </c>
      <c r="AV54" s="210">
        <f t="shared" si="8"/>
        <v>0</v>
      </c>
      <c r="AW54" s="210">
        <f t="shared" si="8"/>
        <v>0</v>
      </c>
      <c r="AX54" s="210">
        <f t="shared" si="8"/>
        <v>0</v>
      </c>
      <c r="AY54" s="210">
        <f t="shared" si="8"/>
        <v>0</v>
      </c>
      <c r="AZ54" s="210">
        <f t="shared" si="8"/>
        <v>0</v>
      </c>
      <c r="BA54" s="210">
        <f t="shared" si="8"/>
        <v>0</v>
      </c>
      <c r="BB54" s="210">
        <f t="shared" si="8"/>
        <v>0</v>
      </c>
      <c r="BC54" s="210">
        <f t="shared" si="8"/>
        <v>0</v>
      </c>
      <c r="BD54" s="210">
        <f t="shared" si="8"/>
        <v>0</v>
      </c>
      <c r="BE54" s="210">
        <f t="shared" si="8"/>
        <v>0</v>
      </c>
      <c r="BF54" s="210">
        <f t="shared" si="8"/>
        <v>0</v>
      </c>
      <c r="BG54" s="210">
        <f t="shared" si="8"/>
        <v>0</v>
      </c>
      <c r="BH54" s="210">
        <f t="shared" si="8"/>
        <v>0</v>
      </c>
      <c r="BI54" s="210">
        <f t="shared" si="8"/>
        <v>0</v>
      </c>
      <c r="BJ54" s="210">
        <f t="shared" si="8"/>
        <v>0</v>
      </c>
      <c r="BK54" s="210">
        <f t="shared" si="8"/>
        <v>0</v>
      </c>
      <c r="BL54" s="210">
        <f t="shared" si="8"/>
        <v>0</v>
      </c>
      <c r="BM54" s="210">
        <f t="shared" si="8"/>
        <v>0</v>
      </c>
      <c r="BN54" s="210">
        <f t="shared" si="8"/>
        <v>0</v>
      </c>
      <c r="BO54" s="196"/>
      <c r="BP54" s="196"/>
      <c r="BQ54" s="196"/>
      <c r="BR54" s="196"/>
      <c r="BS54" s="196"/>
    </row>
    <row r="55" spans="1:71" ht="11.25" customHeight="1" x14ac:dyDescent="0.2">
      <c r="A55" s="288"/>
      <c r="B55" s="6"/>
      <c r="C55" s="210"/>
      <c r="D55" s="210"/>
      <c r="E55" s="210"/>
      <c r="F55" s="210"/>
      <c r="G55" s="210"/>
      <c r="H55" s="210"/>
      <c r="I55" s="210"/>
      <c r="J55" s="210"/>
      <c r="K55" s="210"/>
      <c r="L55" s="210"/>
      <c r="M55" s="210"/>
      <c r="N55" s="210"/>
      <c r="O55" s="210"/>
      <c r="P55" s="210"/>
      <c r="Q55" s="210"/>
      <c r="R55" s="210"/>
      <c r="S55" s="210"/>
      <c r="T55" s="210"/>
      <c r="U55" s="210"/>
      <c r="V55" s="210"/>
      <c r="W55" s="210"/>
      <c r="X55" s="210"/>
      <c r="Y55" s="210"/>
      <c r="Z55" s="210"/>
      <c r="AA55" s="210"/>
      <c r="AB55" s="210"/>
      <c r="AC55" s="210"/>
      <c r="AD55" s="210"/>
      <c r="AE55" s="210"/>
      <c r="AF55" s="210"/>
      <c r="AG55" s="210"/>
      <c r="AH55" s="210"/>
      <c r="AI55" s="210"/>
      <c r="AJ55" s="210"/>
      <c r="AK55" s="210"/>
      <c r="AL55" s="210"/>
      <c r="AM55" s="210"/>
      <c r="AN55" s="210"/>
      <c r="AO55" s="210"/>
      <c r="AP55" s="210"/>
      <c r="AQ55" s="210"/>
      <c r="AR55" s="210"/>
      <c r="AS55" s="210"/>
      <c r="AT55" s="210"/>
      <c r="AU55" s="210"/>
      <c r="AV55" s="210"/>
      <c r="AW55" s="210"/>
      <c r="AX55" s="210"/>
      <c r="AY55" s="210"/>
      <c r="AZ55" s="210"/>
      <c r="BA55" s="210"/>
      <c r="BB55" s="210"/>
      <c r="BC55" s="210"/>
      <c r="BD55" s="210"/>
      <c r="BE55" s="210"/>
      <c r="BF55" s="210"/>
      <c r="BG55" s="210"/>
      <c r="BH55" s="210"/>
      <c r="BI55" s="210"/>
      <c r="BJ55" s="210"/>
      <c r="BK55" s="210"/>
      <c r="BL55" s="210"/>
      <c r="BM55" s="210"/>
      <c r="BN55" s="210"/>
      <c r="BO55" s="196"/>
      <c r="BP55" s="196"/>
      <c r="BQ55" s="196"/>
      <c r="BR55" s="196"/>
      <c r="BS55" s="196"/>
    </row>
    <row r="56" spans="1:71" ht="18.95" customHeight="1" x14ac:dyDescent="0.25">
      <c r="A56" s="288"/>
      <c r="B56" s="8" t="s">
        <v>1091</v>
      </c>
      <c r="C56" s="210"/>
      <c r="D56" s="210"/>
      <c r="E56" s="210"/>
      <c r="F56" s="210"/>
      <c r="G56" s="210"/>
      <c r="H56" s="210"/>
      <c r="I56" s="210"/>
      <c r="J56" s="210"/>
      <c r="K56" s="210"/>
      <c r="L56" s="210"/>
      <c r="M56" s="210"/>
      <c r="N56" s="210"/>
      <c r="O56" s="210"/>
      <c r="P56" s="210"/>
      <c r="Q56" s="210"/>
      <c r="R56" s="210"/>
      <c r="S56" s="210"/>
      <c r="T56" s="210"/>
      <c r="U56" s="210"/>
      <c r="V56" s="210"/>
      <c r="W56" s="210"/>
      <c r="X56" s="210"/>
      <c r="Y56" s="210"/>
      <c r="Z56" s="210"/>
      <c r="AA56" s="210"/>
      <c r="AB56" s="210"/>
      <c r="AC56" s="210"/>
      <c r="AD56" s="210"/>
      <c r="AE56" s="210"/>
      <c r="AF56" s="210"/>
      <c r="AG56" s="210"/>
      <c r="AH56" s="210"/>
      <c r="AI56" s="210"/>
      <c r="AJ56" s="210"/>
      <c r="AK56" s="210"/>
      <c r="AL56" s="210"/>
      <c r="AM56" s="210"/>
      <c r="AN56" s="210"/>
      <c r="AO56" s="210"/>
      <c r="AP56" s="210"/>
      <c r="AQ56" s="210"/>
      <c r="AR56" s="210"/>
      <c r="AS56" s="210"/>
      <c r="AT56" s="210"/>
      <c r="AU56" s="210"/>
      <c r="AV56" s="210"/>
      <c r="AW56" s="210"/>
      <c r="AX56" s="210"/>
      <c r="AY56" s="210"/>
      <c r="AZ56" s="210"/>
      <c r="BA56" s="210"/>
      <c r="BB56" s="210"/>
      <c r="BC56" s="210"/>
      <c r="BD56" s="210"/>
      <c r="BE56" s="210"/>
      <c r="BF56" s="210"/>
      <c r="BG56" s="210"/>
      <c r="BH56" s="210"/>
      <c r="BI56" s="210"/>
      <c r="BJ56" s="210"/>
      <c r="BK56" s="210"/>
      <c r="BL56" s="210"/>
      <c r="BM56" s="210"/>
      <c r="BN56" s="210"/>
      <c r="BO56" s="196"/>
      <c r="BP56" s="196"/>
      <c r="BQ56" s="196"/>
      <c r="BR56" s="196"/>
      <c r="BS56" s="196"/>
    </row>
    <row r="57" spans="1:71" ht="18.95" customHeight="1" x14ac:dyDescent="0.2">
      <c r="A57" s="288">
        <v>250100</v>
      </c>
      <c r="B57" s="6" t="s">
        <v>1089</v>
      </c>
      <c r="C57" s="202"/>
      <c r="D57" s="202"/>
      <c r="E57" s="202"/>
      <c r="F57" s="202"/>
      <c r="G57" s="202"/>
      <c r="H57" s="202"/>
      <c r="I57" s="202"/>
      <c r="J57" s="202"/>
      <c r="K57" s="202"/>
      <c r="L57" s="202"/>
      <c r="M57" s="202"/>
      <c r="N57" s="202"/>
      <c r="O57" s="202"/>
      <c r="P57" s="202"/>
      <c r="Q57" s="202"/>
      <c r="R57" s="202"/>
      <c r="S57" s="202"/>
      <c r="T57" s="202"/>
      <c r="U57" s="202"/>
      <c r="V57" s="202"/>
      <c r="W57" s="202"/>
      <c r="X57" s="202"/>
      <c r="Y57" s="202"/>
      <c r="Z57" s="202"/>
      <c r="AA57" s="202"/>
      <c r="AB57" s="202"/>
      <c r="AC57" s="202"/>
      <c r="AD57" s="202"/>
      <c r="AE57" s="202"/>
      <c r="AF57" s="202"/>
      <c r="AG57" s="202"/>
      <c r="AH57" s="202"/>
      <c r="AI57" s="202"/>
      <c r="AJ57" s="202"/>
      <c r="AK57" s="202"/>
      <c r="AL57" s="202"/>
      <c r="AM57" s="202"/>
      <c r="AN57" s="202"/>
      <c r="AO57" s="202"/>
      <c r="AP57" s="202"/>
      <c r="AQ57" s="202"/>
      <c r="AR57" s="202"/>
      <c r="AS57" s="202"/>
      <c r="AT57" s="202"/>
      <c r="AU57" s="202"/>
      <c r="AV57" s="202"/>
      <c r="AW57" s="202"/>
      <c r="AX57" s="202"/>
      <c r="AY57" s="202"/>
      <c r="AZ57" s="202"/>
      <c r="BA57" s="202"/>
      <c r="BB57" s="202"/>
      <c r="BC57" s="202"/>
      <c r="BD57" s="202"/>
      <c r="BE57" s="202"/>
      <c r="BF57" s="202"/>
      <c r="BG57" s="202"/>
      <c r="BH57" s="202"/>
      <c r="BI57" s="202"/>
      <c r="BJ57" s="202"/>
      <c r="BK57" s="202"/>
      <c r="BL57" s="202"/>
      <c r="BM57" s="202"/>
      <c r="BN57" s="210">
        <f>SUM(C57:BM57)</f>
        <v>0</v>
      </c>
      <c r="BO57" s="196"/>
      <c r="BP57" s="196"/>
      <c r="BQ57" s="196"/>
      <c r="BR57" s="196"/>
      <c r="BS57" s="196"/>
    </row>
    <row r="58" spans="1:71" ht="18.95" customHeight="1" x14ac:dyDescent="0.2">
      <c r="A58" s="288">
        <v>250200</v>
      </c>
      <c r="B58" s="6" t="s">
        <v>1090</v>
      </c>
      <c r="C58" s="202"/>
      <c r="D58" s="202"/>
      <c r="E58" s="202"/>
      <c r="F58" s="202"/>
      <c r="G58" s="202"/>
      <c r="H58" s="202"/>
      <c r="I58" s="202"/>
      <c r="J58" s="202"/>
      <c r="K58" s="202"/>
      <c r="L58" s="202"/>
      <c r="M58" s="202"/>
      <c r="N58" s="202"/>
      <c r="O58" s="202"/>
      <c r="P58" s="202"/>
      <c r="Q58" s="202"/>
      <c r="R58" s="202"/>
      <c r="S58" s="202"/>
      <c r="T58" s="202"/>
      <c r="U58" s="202"/>
      <c r="V58" s="202"/>
      <c r="W58" s="202"/>
      <c r="X58" s="202"/>
      <c r="Y58" s="202"/>
      <c r="Z58" s="202"/>
      <c r="AA58" s="202"/>
      <c r="AB58" s="202"/>
      <c r="AC58" s="202"/>
      <c r="AD58" s="202"/>
      <c r="AE58" s="202"/>
      <c r="AF58" s="202"/>
      <c r="AG58" s="202"/>
      <c r="AH58" s="202"/>
      <c r="AI58" s="202"/>
      <c r="AJ58" s="202"/>
      <c r="AK58" s="202"/>
      <c r="AL58" s="202"/>
      <c r="AM58" s="202"/>
      <c r="AN58" s="202"/>
      <c r="AO58" s="202"/>
      <c r="AP58" s="202"/>
      <c r="AQ58" s="202"/>
      <c r="AR58" s="202"/>
      <c r="AS58" s="202"/>
      <c r="AT58" s="202"/>
      <c r="AU58" s="202"/>
      <c r="AV58" s="202"/>
      <c r="AW58" s="202"/>
      <c r="AX58" s="202"/>
      <c r="AY58" s="202"/>
      <c r="AZ58" s="202"/>
      <c r="BA58" s="202"/>
      <c r="BB58" s="202"/>
      <c r="BC58" s="202"/>
      <c r="BD58" s="202"/>
      <c r="BE58" s="202"/>
      <c r="BF58" s="202"/>
      <c r="BG58" s="202"/>
      <c r="BH58" s="202"/>
      <c r="BI58" s="202"/>
      <c r="BJ58" s="202"/>
      <c r="BK58" s="202"/>
      <c r="BL58" s="202"/>
      <c r="BM58" s="202"/>
      <c r="BN58" s="210">
        <f>SUM(C58:BM58)</f>
        <v>0</v>
      </c>
      <c r="BO58" s="196"/>
      <c r="BP58" s="196"/>
      <c r="BQ58" s="196"/>
      <c r="BR58" s="196"/>
      <c r="BS58" s="196"/>
    </row>
    <row r="59" spans="1:71" ht="18.95" customHeight="1" x14ac:dyDescent="0.2">
      <c r="A59" s="288">
        <v>260100</v>
      </c>
      <c r="B59" s="6" t="s">
        <v>1088</v>
      </c>
      <c r="C59" s="202"/>
      <c r="D59" s="202"/>
      <c r="E59" s="202"/>
      <c r="F59" s="202"/>
      <c r="G59" s="202"/>
      <c r="H59" s="202"/>
      <c r="I59" s="202"/>
      <c r="J59" s="202"/>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2"/>
      <c r="AP59" s="202"/>
      <c r="AQ59" s="202"/>
      <c r="AR59" s="202"/>
      <c r="AS59" s="202"/>
      <c r="AT59" s="202"/>
      <c r="AU59" s="202"/>
      <c r="AV59" s="202"/>
      <c r="AW59" s="202"/>
      <c r="AX59" s="202"/>
      <c r="AY59" s="202"/>
      <c r="AZ59" s="202"/>
      <c r="BA59" s="202"/>
      <c r="BB59" s="202"/>
      <c r="BC59" s="202"/>
      <c r="BD59" s="202"/>
      <c r="BE59" s="202"/>
      <c r="BF59" s="202"/>
      <c r="BG59" s="202"/>
      <c r="BH59" s="202"/>
      <c r="BI59" s="202"/>
      <c r="BJ59" s="202"/>
      <c r="BK59" s="202"/>
      <c r="BL59" s="202"/>
      <c r="BM59" s="202"/>
      <c r="BN59" s="210">
        <f>SUM(C59:BM59)</f>
        <v>0</v>
      </c>
      <c r="BO59" s="196"/>
      <c r="BP59" s="196"/>
      <c r="BQ59" s="196"/>
      <c r="BR59" s="196"/>
      <c r="BS59" s="196"/>
    </row>
    <row r="60" spans="1:71" ht="18.95" customHeight="1" x14ac:dyDescent="0.2">
      <c r="A60" s="288">
        <v>260200</v>
      </c>
      <c r="B60" s="6" t="s">
        <v>1087</v>
      </c>
      <c r="C60" s="202"/>
      <c r="D60" s="202"/>
      <c r="E60" s="202"/>
      <c r="F60" s="202"/>
      <c r="G60" s="202"/>
      <c r="H60" s="202"/>
      <c r="I60" s="202"/>
      <c r="J60" s="202"/>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2"/>
      <c r="AP60" s="202"/>
      <c r="AQ60" s="202"/>
      <c r="AR60" s="202"/>
      <c r="AS60" s="202"/>
      <c r="AT60" s="202"/>
      <c r="AU60" s="202"/>
      <c r="AV60" s="202"/>
      <c r="AW60" s="202"/>
      <c r="AX60" s="202"/>
      <c r="AY60" s="202"/>
      <c r="AZ60" s="202"/>
      <c r="BA60" s="202"/>
      <c r="BB60" s="202"/>
      <c r="BC60" s="202"/>
      <c r="BD60" s="202"/>
      <c r="BE60" s="202"/>
      <c r="BF60" s="202"/>
      <c r="BG60" s="202"/>
      <c r="BH60" s="202"/>
      <c r="BI60" s="202"/>
      <c r="BJ60" s="202"/>
      <c r="BK60" s="202"/>
      <c r="BL60" s="202"/>
      <c r="BM60" s="202"/>
      <c r="BN60" s="210">
        <f>SUM(C60:BM60)</f>
        <v>0</v>
      </c>
      <c r="BO60" s="196"/>
      <c r="BP60" s="196"/>
      <c r="BQ60" s="196"/>
      <c r="BR60" s="196"/>
      <c r="BS60" s="196"/>
    </row>
    <row r="61" spans="1:71" ht="18.95" customHeight="1" thickBot="1" x14ac:dyDescent="0.25">
      <c r="A61" s="288">
        <v>271000</v>
      </c>
      <c r="B61" s="6" t="s">
        <v>1093</v>
      </c>
      <c r="C61" s="211">
        <f>C29+C34-C49-C54-C57-C58-C59-C60</f>
        <v>0</v>
      </c>
      <c r="D61" s="211">
        <f t="shared" ref="D61:BL61" si="9">D29+D34-D49-D54-D57-D58-D59-D60</f>
        <v>0</v>
      </c>
      <c r="E61" s="211">
        <f t="shared" si="9"/>
        <v>0</v>
      </c>
      <c r="F61" s="211">
        <f t="shared" si="9"/>
        <v>0</v>
      </c>
      <c r="G61" s="211">
        <f t="shared" si="9"/>
        <v>0</v>
      </c>
      <c r="H61" s="211">
        <f t="shared" si="9"/>
        <v>0</v>
      </c>
      <c r="I61" s="211">
        <f t="shared" si="9"/>
        <v>0</v>
      </c>
      <c r="J61" s="211">
        <f t="shared" si="9"/>
        <v>0</v>
      </c>
      <c r="K61" s="211">
        <f t="shared" si="9"/>
        <v>0</v>
      </c>
      <c r="L61" s="211">
        <f t="shared" si="9"/>
        <v>0</v>
      </c>
      <c r="M61" s="211">
        <f t="shared" si="9"/>
        <v>0</v>
      </c>
      <c r="N61" s="211">
        <f t="shared" si="9"/>
        <v>0</v>
      </c>
      <c r="O61" s="211">
        <f t="shared" si="9"/>
        <v>0</v>
      </c>
      <c r="P61" s="211">
        <f t="shared" si="9"/>
        <v>0</v>
      </c>
      <c r="Q61" s="211">
        <f t="shared" si="9"/>
        <v>0</v>
      </c>
      <c r="R61" s="211">
        <f t="shared" si="9"/>
        <v>0</v>
      </c>
      <c r="S61" s="211">
        <f t="shared" si="9"/>
        <v>0</v>
      </c>
      <c r="T61" s="211">
        <f t="shared" si="9"/>
        <v>0</v>
      </c>
      <c r="U61" s="211">
        <f t="shared" si="9"/>
        <v>0</v>
      </c>
      <c r="V61" s="211">
        <f t="shared" si="9"/>
        <v>0</v>
      </c>
      <c r="W61" s="211">
        <f t="shared" si="9"/>
        <v>0</v>
      </c>
      <c r="X61" s="211">
        <f t="shared" si="9"/>
        <v>0</v>
      </c>
      <c r="Y61" s="211">
        <f t="shared" si="9"/>
        <v>0</v>
      </c>
      <c r="Z61" s="211">
        <f t="shared" si="9"/>
        <v>0</v>
      </c>
      <c r="AA61" s="211">
        <f t="shared" si="9"/>
        <v>0</v>
      </c>
      <c r="AB61" s="211">
        <f t="shared" si="9"/>
        <v>0</v>
      </c>
      <c r="AC61" s="211">
        <f t="shared" si="9"/>
        <v>0</v>
      </c>
      <c r="AD61" s="211">
        <f t="shared" si="9"/>
        <v>0</v>
      </c>
      <c r="AE61" s="211">
        <f t="shared" si="9"/>
        <v>0</v>
      </c>
      <c r="AF61" s="211">
        <f t="shared" si="9"/>
        <v>0</v>
      </c>
      <c r="AG61" s="211">
        <f t="shared" si="9"/>
        <v>0</v>
      </c>
      <c r="AH61" s="211">
        <f t="shared" si="9"/>
        <v>0</v>
      </c>
      <c r="AI61" s="211">
        <f t="shared" si="9"/>
        <v>0</v>
      </c>
      <c r="AJ61" s="211">
        <f t="shared" si="9"/>
        <v>0</v>
      </c>
      <c r="AK61" s="211">
        <f t="shared" si="9"/>
        <v>0</v>
      </c>
      <c r="AL61" s="211">
        <f t="shared" si="9"/>
        <v>0</v>
      </c>
      <c r="AM61" s="211">
        <f t="shared" si="9"/>
        <v>0</v>
      </c>
      <c r="AN61" s="211">
        <f t="shared" si="9"/>
        <v>0</v>
      </c>
      <c r="AO61" s="211">
        <f t="shared" si="9"/>
        <v>0</v>
      </c>
      <c r="AP61" s="211">
        <f t="shared" si="9"/>
        <v>0</v>
      </c>
      <c r="AQ61" s="211">
        <f t="shared" si="9"/>
        <v>0</v>
      </c>
      <c r="AR61" s="211">
        <f t="shared" si="9"/>
        <v>0</v>
      </c>
      <c r="AS61" s="211">
        <f t="shared" si="9"/>
        <v>0</v>
      </c>
      <c r="AT61" s="211">
        <f t="shared" si="9"/>
        <v>0</v>
      </c>
      <c r="AU61" s="211">
        <f t="shared" si="9"/>
        <v>0</v>
      </c>
      <c r="AV61" s="211">
        <f t="shared" si="9"/>
        <v>0</v>
      </c>
      <c r="AW61" s="211">
        <f t="shared" si="9"/>
        <v>0</v>
      </c>
      <c r="AX61" s="211">
        <f t="shared" si="9"/>
        <v>0</v>
      </c>
      <c r="AY61" s="211">
        <f t="shared" si="9"/>
        <v>0</v>
      </c>
      <c r="AZ61" s="211">
        <f t="shared" si="9"/>
        <v>0</v>
      </c>
      <c r="BA61" s="211">
        <f t="shared" si="9"/>
        <v>0</v>
      </c>
      <c r="BB61" s="211">
        <f t="shared" si="9"/>
        <v>0</v>
      </c>
      <c r="BC61" s="211">
        <f t="shared" si="9"/>
        <v>0</v>
      </c>
      <c r="BD61" s="211">
        <f t="shared" si="9"/>
        <v>0</v>
      </c>
      <c r="BE61" s="211">
        <f t="shared" si="9"/>
        <v>0</v>
      </c>
      <c r="BF61" s="211">
        <f t="shared" si="9"/>
        <v>0</v>
      </c>
      <c r="BG61" s="211">
        <f t="shared" si="9"/>
        <v>0</v>
      </c>
      <c r="BH61" s="211">
        <f t="shared" si="9"/>
        <v>0</v>
      </c>
      <c r="BI61" s="211">
        <f t="shared" si="9"/>
        <v>0</v>
      </c>
      <c r="BJ61" s="211">
        <f t="shared" si="9"/>
        <v>0</v>
      </c>
      <c r="BK61" s="211">
        <f t="shared" si="9"/>
        <v>0</v>
      </c>
      <c r="BL61" s="211">
        <f t="shared" si="9"/>
        <v>0</v>
      </c>
      <c r="BM61" s="204"/>
      <c r="BN61" s="211">
        <f>SUM(C61:BM61)</f>
        <v>0</v>
      </c>
      <c r="BO61" s="196"/>
      <c r="BP61" s="196"/>
      <c r="BQ61" s="196"/>
      <c r="BR61" s="196"/>
      <c r="BS61" s="196"/>
    </row>
    <row r="62" spans="1:71" ht="18.95" customHeight="1" thickBot="1" x14ac:dyDescent="0.3">
      <c r="A62" s="288"/>
      <c r="B62" s="9" t="s">
        <v>1388</v>
      </c>
      <c r="C62" s="211">
        <f t="shared" ref="C62:AH62" si="10">SUM(C57:C61)</f>
        <v>0</v>
      </c>
      <c r="D62" s="211">
        <f t="shared" si="10"/>
        <v>0</v>
      </c>
      <c r="E62" s="211">
        <f t="shared" si="10"/>
        <v>0</v>
      </c>
      <c r="F62" s="211">
        <f t="shared" si="10"/>
        <v>0</v>
      </c>
      <c r="G62" s="211">
        <f t="shared" si="10"/>
        <v>0</v>
      </c>
      <c r="H62" s="211">
        <f t="shared" si="10"/>
        <v>0</v>
      </c>
      <c r="I62" s="211">
        <f t="shared" si="10"/>
        <v>0</v>
      </c>
      <c r="J62" s="211">
        <f t="shared" si="10"/>
        <v>0</v>
      </c>
      <c r="K62" s="211">
        <f t="shared" si="10"/>
        <v>0</v>
      </c>
      <c r="L62" s="211">
        <f t="shared" si="10"/>
        <v>0</v>
      </c>
      <c r="M62" s="211">
        <f t="shared" si="10"/>
        <v>0</v>
      </c>
      <c r="N62" s="211">
        <f t="shared" si="10"/>
        <v>0</v>
      </c>
      <c r="O62" s="211">
        <f t="shared" si="10"/>
        <v>0</v>
      </c>
      <c r="P62" s="211">
        <f t="shared" si="10"/>
        <v>0</v>
      </c>
      <c r="Q62" s="211">
        <f t="shared" si="10"/>
        <v>0</v>
      </c>
      <c r="R62" s="211">
        <f t="shared" si="10"/>
        <v>0</v>
      </c>
      <c r="S62" s="211">
        <f t="shared" si="10"/>
        <v>0</v>
      </c>
      <c r="T62" s="211">
        <f t="shared" si="10"/>
        <v>0</v>
      </c>
      <c r="U62" s="211">
        <f t="shared" si="10"/>
        <v>0</v>
      </c>
      <c r="V62" s="211">
        <f t="shared" si="10"/>
        <v>0</v>
      </c>
      <c r="W62" s="211">
        <f t="shared" si="10"/>
        <v>0</v>
      </c>
      <c r="X62" s="211">
        <f t="shared" si="10"/>
        <v>0</v>
      </c>
      <c r="Y62" s="211">
        <f t="shared" si="10"/>
        <v>0</v>
      </c>
      <c r="Z62" s="211">
        <f t="shared" si="10"/>
        <v>0</v>
      </c>
      <c r="AA62" s="211">
        <f t="shared" si="10"/>
        <v>0</v>
      </c>
      <c r="AB62" s="211">
        <f t="shared" si="10"/>
        <v>0</v>
      </c>
      <c r="AC62" s="211">
        <f t="shared" si="10"/>
        <v>0</v>
      </c>
      <c r="AD62" s="211">
        <f t="shared" si="10"/>
        <v>0</v>
      </c>
      <c r="AE62" s="211">
        <f t="shared" si="10"/>
        <v>0</v>
      </c>
      <c r="AF62" s="211">
        <f t="shared" si="10"/>
        <v>0</v>
      </c>
      <c r="AG62" s="211">
        <f t="shared" si="10"/>
        <v>0</v>
      </c>
      <c r="AH62" s="211">
        <f t="shared" si="10"/>
        <v>0</v>
      </c>
      <c r="AI62" s="211">
        <f t="shared" ref="AI62:BN62" si="11">SUM(AI57:AI61)</f>
        <v>0</v>
      </c>
      <c r="AJ62" s="211">
        <f t="shared" si="11"/>
        <v>0</v>
      </c>
      <c r="AK62" s="211">
        <f t="shared" si="11"/>
        <v>0</v>
      </c>
      <c r="AL62" s="211">
        <f t="shared" si="11"/>
        <v>0</v>
      </c>
      <c r="AM62" s="211">
        <f t="shared" si="11"/>
        <v>0</v>
      </c>
      <c r="AN62" s="211">
        <f t="shared" si="11"/>
        <v>0</v>
      </c>
      <c r="AO62" s="211">
        <f t="shared" si="11"/>
        <v>0</v>
      </c>
      <c r="AP62" s="211">
        <f t="shared" si="11"/>
        <v>0</v>
      </c>
      <c r="AQ62" s="211">
        <f t="shared" si="11"/>
        <v>0</v>
      </c>
      <c r="AR62" s="211">
        <f t="shared" si="11"/>
        <v>0</v>
      </c>
      <c r="AS62" s="211">
        <f t="shared" si="11"/>
        <v>0</v>
      </c>
      <c r="AT62" s="211">
        <f t="shared" si="11"/>
        <v>0</v>
      </c>
      <c r="AU62" s="211">
        <f t="shared" si="11"/>
        <v>0</v>
      </c>
      <c r="AV62" s="211">
        <f t="shared" si="11"/>
        <v>0</v>
      </c>
      <c r="AW62" s="211">
        <f t="shared" si="11"/>
        <v>0</v>
      </c>
      <c r="AX62" s="211">
        <f t="shared" si="11"/>
        <v>0</v>
      </c>
      <c r="AY62" s="211">
        <f t="shared" si="11"/>
        <v>0</v>
      </c>
      <c r="AZ62" s="211">
        <f t="shared" si="11"/>
        <v>0</v>
      </c>
      <c r="BA62" s="211">
        <f t="shared" si="11"/>
        <v>0</v>
      </c>
      <c r="BB62" s="211">
        <f t="shared" si="11"/>
        <v>0</v>
      </c>
      <c r="BC62" s="211">
        <f t="shared" si="11"/>
        <v>0</v>
      </c>
      <c r="BD62" s="211">
        <f t="shared" si="11"/>
        <v>0</v>
      </c>
      <c r="BE62" s="211">
        <f t="shared" si="11"/>
        <v>0</v>
      </c>
      <c r="BF62" s="211">
        <f t="shared" si="11"/>
        <v>0</v>
      </c>
      <c r="BG62" s="211">
        <f t="shared" si="11"/>
        <v>0</v>
      </c>
      <c r="BH62" s="211">
        <f t="shared" si="11"/>
        <v>0</v>
      </c>
      <c r="BI62" s="211">
        <f t="shared" si="11"/>
        <v>0</v>
      </c>
      <c r="BJ62" s="211">
        <f t="shared" si="11"/>
        <v>0</v>
      </c>
      <c r="BK62" s="211">
        <f t="shared" si="11"/>
        <v>0</v>
      </c>
      <c r="BL62" s="211">
        <f t="shared" si="11"/>
        <v>0</v>
      </c>
      <c r="BM62" s="211">
        <f t="shared" si="11"/>
        <v>0</v>
      </c>
      <c r="BN62" s="211">
        <f t="shared" si="11"/>
        <v>0</v>
      </c>
      <c r="BO62" s="196"/>
      <c r="BP62" s="196"/>
      <c r="BQ62" s="196"/>
      <c r="BR62" s="196"/>
      <c r="BS62" s="196"/>
    </row>
    <row r="63" spans="1:71" ht="36" customHeight="1" thickBot="1" x14ac:dyDescent="0.3">
      <c r="A63" s="288"/>
      <c r="B63" s="457" t="s">
        <v>1389</v>
      </c>
      <c r="C63" s="213">
        <f>+C49+C62+C54</f>
        <v>0</v>
      </c>
      <c r="D63" s="213">
        <f t="shared" ref="D63:BL63" si="12">+D49+D62+D54</f>
        <v>0</v>
      </c>
      <c r="E63" s="213">
        <f t="shared" si="12"/>
        <v>0</v>
      </c>
      <c r="F63" s="213">
        <f t="shared" si="12"/>
        <v>0</v>
      </c>
      <c r="G63" s="213">
        <f t="shared" si="12"/>
        <v>0</v>
      </c>
      <c r="H63" s="213">
        <f t="shared" si="12"/>
        <v>0</v>
      </c>
      <c r="I63" s="213">
        <f t="shared" si="12"/>
        <v>0</v>
      </c>
      <c r="J63" s="213">
        <f t="shared" si="12"/>
        <v>0</v>
      </c>
      <c r="K63" s="213">
        <f t="shared" si="12"/>
        <v>0</v>
      </c>
      <c r="L63" s="213">
        <f t="shared" si="12"/>
        <v>0</v>
      </c>
      <c r="M63" s="213">
        <f t="shared" si="12"/>
        <v>0</v>
      </c>
      <c r="N63" s="213">
        <f t="shared" si="12"/>
        <v>0</v>
      </c>
      <c r="O63" s="213">
        <f t="shared" si="12"/>
        <v>0</v>
      </c>
      <c r="P63" s="213">
        <f t="shared" si="12"/>
        <v>0</v>
      </c>
      <c r="Q63" s="213">
        <f t="shared" si="12"/>
        <v>0</v>
      </c>
      <c r="R63" s="213">
        <f t="shared" si="12"/>
        <v>0</v>
      </c>
      <c r="S63" s="213">
        <f t="shared" si="12"/>
        <v>0</v>
      </c>
      <c r="T63" s="213">
        <f t="shared" si="12"/>
        <v>0</v>
      </c>
      <c r="U63" s="213">
        <f t="shared" si="12"/>
        <v>0</v>
      </c>
      <c r="V63" s="213">
        <f t="shared" si="12"/>
        <v>0</v>
      </c>
      <c r="W63" s="213">
        <f t="shared" si="12"/>
        <v>0</v>
      </c>
      <c r="X63" s="213">
        <f t="shared" si="12"/>
        <v>0</v>
      </c>
      <c r="Y63" s="213">
        <f t="shared" si="12"/>
        <v>0</v>
      </c>
      <c r="Z63" s="213">
        <f t="shared" si="12"/>
        <v>0</v>
      </c>
      <c r="AA63" s="213">
        <f t="shared" si="12"/>
        <v>0</v>
      </c>
      <c r="AB63" s="213">
        <f t="shared" si="12"/>
        <v>0</v>
      </c>
      <c r="AC63" s="213">
        <f t="shared" si="12"/>
        <v>0</v>
      </c>
      <c r="AD63" s="213">
        <f t="shared" si="12"/>
        <v>0</v>
      </c>
      <c r="AE63" s="213">
        <f t="shared" si="12"/>
        <v>0</v>
      </c>
      <c r="AF63" s="213">
        <f t="shared" si="12"/>
        <v>0</v>
      </c>
      <c r="AG63" s="213">
        <f t="shared" si="12"/>
        <v>0</v>
      </c>
      <c r="AH63" s="213">
        <f t="shared" si="12"/>
        <v>0</v>
      </c>
      <c r="AI63" s="213">
        <f t="shared" si="12"/>
        <v>0</v>
      </c>
      <c r="AJ63" s="213">
        <f t="shared" si="12"/>
        <v>0</v>
      </c>
      <c r="AK63" s="213">
        <f t="shared" si="12"/>
        <v>0</v>
      </c>
      <c r="AL63" s="213">
        <f t="shared" si="12"/>
        <v>0</v>
      </c>
      <c r="AM63" s="213">
        <f t="shared" si="12"/>
        <v>0</v>
      </c>
      <c r="AN63" s="213">
        <f t="shared" si="12"/>
        <v>0</v>
      </c>
      <c r="AO63" s="213">
        <f t="shared" si="12"/>
        <v>0</v>
      </c>
      <c r="AP63" s="213">
        <f t="shared" si="12"/>
        <v>0</v>
      </c>
      <c r="AQ63" s="213">
        <f t="shared" si="12"/>
        <v>0</v>
      </c>
      <c r="AR63" s="213">
        <f t="shared" si="12"/>
        <v>0</v>
      </c>
      <c r="AS63" s="213">
        <f t="shared" si="12"/>
        <v>0</v>
      </c>
      <c r="AT63" s="213">
        <f t="shared" si="12"/>
        <v>0</v>
      </c>
      <c r="AU63" s="213">
        <f t="shared" si="12"/>
        <v>0</v>
      </c>
      <c r="AV63" s="213">
        <f t="shared" si="12"/>
        <v>0</v>
      </c>
      <c r="AW63" s="213">
        <f t="shared" si="12"/>
        <v>0</v>
      </c>
      <c r="AX63" s="213">
        <f t="shared" si="12"/>
        <v>0</v>
      </c>
      <c r="AY63" s="213">
        <f t="shared" si="12"/>
        <v>0</v>
      </c>
      <c r="AZ63" s="213">
        <f t="shared" si="12"/>
        <v>0</v>
      </c>
      <c r="BA63" s="213">
        <f t="shared" si="12"/>
        <v>0</v>
      </c>
      <c r="BB63" s="213">
        <f t="shared" si="12"/>
        <v>0</v>
      </c>
      <c r="BC63" s="213">
        <f t="shared" si="12"/>
        <v>0</v>
      </c>
      <c r="BD63" s="213">
        <f t="shared" si="12"/>
        <v>0</v>
      </c>
      <c r="BE63" s="213">
        <f t="shared" si="12"/>
        <v>0</v>
      </c>
      <c r="BF63" s="213">
        <f t="shared" si="12"/>
        <v>0</v>
      </c>
      <c r="BG63" s="213">
        <f t="shared" si="12"/>
        <v>0</v>
      </c>
      <c r="BH63" s="213">
        <f t="shared" si="12"/>
        <v>0</v>
      </c>
      <c r="BI63" s="213">
        <f t="shared" si="12"/>
        <v>0</v>
      </c>
      <c r="BJ63" s="213">
        <f t="shared" si="12"/>
        <v>0</v>
      </c>
      <c r="BK63" s="213">
        <f t="shared" si="12"/>
        <v>0</v>
      </c>
      <c r="BL63" s="213">
        <f t="shared" si="12"/>
        <v>0</v>
      </c>
      <c r="BM63" s="213">
        <f>+BM49+BM62+BM54</f>
        <v>0</v>
      </c>
      <c r="BN63" s="213">
        <f>+BN49+BN62+BN54</f>
        <v>0</v>
      </c>
      <c r="BO63" s="196"/>
      <c r="BP63" s="196"/>
      <c r="BQ63" s="196"/>
      <c r="BR63" s="196"/>
      <c r="BS63" s="196"/>
    </row>
    <row r="64" spans="1:71" ht="16.5" thickTop="1" x14ac:dyDescent="0.25">
      <c r="A64" s="228"/>
      <c r="B64" s="196"/>
      <c r="C64" s="282" t="s">
        <v>956</v>
      </c>
      <c r="D64" s="196"/>
      <c r="E64" s="196"/>
      <c r="F64" s="196"/>
      <c r="G64" s="282" t="s">
        <v>956</v>
      </c>
      <c r="H64" s="196"/>
      <c r="I64" s="196"/>
      <c r="J64" s="196"/>
      <c r="K64" s="282" t="s">
        <v>956</v>
      </c>
      <c r="L64" s="196"/>
      <c r="M64" s="196"/>
      <c r="N64" s="196"/>
      <c r="O64" s="282" t="s">
        <v>956</v>
      </c>
      <c r="P64" s="196"/>
      <c r="Q64" s="196"/>
      <c r="R64" s="196"/>
      <c r="S64" s="282" t="s">
        <v>956</v>
      </c>
      <c r="T64" s="196"/>
      <c r="U64" s="196"/>
      <c r="V64" s="196"/>
      <c r="W64" s="282" t="s">
        <v>956</v>
      </c>
      <c r="X64" s="196"/>
      <c r="Y64" s="196"/>
      <c r="Z64" s="196"/>
      <c r="AA64" s="282" t="s">
        <v>956</v>
      </c>
      <c r="AB64" s="196"/>
      <c r="AC64" s="196"/>
      <c r="AD64" s="196"/>
      <c r="AE64" s="282" t="s">
        <v>956</v>
      </c>
      <c r="AF64" s="196"/>
      <c r="AG64" s="196"/>
      <c r="AH64" s="196"/>
      <c r="AI64" s="282" t="s">
        <v>956</v>
      </c>
      <c r="AJ64" s="287"/>
      <c r="AK64" s="287"/>
      <c r="AL64" s="287"/>
      <c r="AM64" s="282" t="s">
        <v>956</v>
      </c>
      <c r="AN64" s="287"/>
      <c r="AO64" s="287"/>
      <c r="AP64" s="287"/>
      <c r="AQ64" s="282" t="s">
        <v>956</v>
      </c>
      <c r="AR64" s="287"/>
      <c r="AS64" s="287"/>
      <c r="AT64" s="287"/>
      <c r="AU64" s="282" t="s">
        <v>956</v>
      </c>
      <c r="AV64" s="287"/>
      <c r="AW64" s="287"/>
      <c r="AX64" s="287"/>
      <c r="AY64" s="282" t="s">
        <v>956</v>
      </c>
      <c r="AZ64" s="215"/>
      <c r="BA64" s="215"/>
      <c r="BB64" s="215"/>
      <c r="BC64" s="282" t="s">
        <v>956</v>
      </c>
      <c r="BD64" s="215"/>
      <c r="BE64" s="215"/>
      <c r="BF64" s="215"/>
      <c r="BG64" s="282" t="s">
        <v>956</v>
      </c>
      <c r="BH64" s="215"/>
      <c r="BI64" s="215"/>
      <c r="BJ64" s="215"/>
      <c r="BK64" s="282" t="s">
        <v>957</v>
      </c>
      <c r="BL64" s="215"/>
      <c r="BM64" s="215"/>
      <c r="BN64" s="215"/>
      <c r="BO64" s="196"/>
      <c r="BP64" s="196"/>
      <c r="BQ64" s="196"/>
      <c r="BR64" s="196"/>
      <c r="BS64" s="196"/>
    </row>
    <row r="65" spans="1:71" ht="15" x14ac:dyDescent="0.2">
      <c r="A65" s="228"/>
      <c r="B65" s="196"/>
      <c r="C65" s="196"/>
      <c r="D65" s="196"/>
      <c r="E65" s="196"/>
      <c r="F65" s="196"/>
      <c r="G65" s="196"/>
      <c r="H65" s="196"/>
      <c r="I65" s="196"/>
      <c r="J65" s="196"/>
      <c r="K65" s="196"/>
      <c r="L65" s="196"/>
      <c r="M65" s="196"/>
      <c r="N65" s="196"/>
      <c r="O65" s="196"/>
      <c r="P65" s="196"/>
      <c r="Q65" s="196"/>
      <c r="R65" s="196"/>
      <c r="S65" s="196"/>
      <c r="T65" s="196"/>
      <c r="U65" s="196"/>
      <c r="V65" s="196"/>
      <c r="W65" s="196"/>
      <c r="X65" s="196"/>
      <c r="Y65" s="196"/>
      <c r="Z65" s="196"/>
      <c r="AA65" s="196"/>
      <c r="AB65" s="196"/>
      <c r="AC65" s="196"/>
      <c r="AD65" s="196"/>
      <c r="AE65" s="196"/>
      <c r="AF65" s="196"/>
      <c r="AG65" s="196"/>
      <c r="AH65" s="196"/>
      <c r="AI65" s="196"/>
      <c r="AJ65" s="196"/>
      <c r="AK65" s="196"/>
      <c r="AL65" s="196"/>
      <c r="AM65" s="196"/>
      <c r="AN65" s="196"/>
      <c r="AO65" s="196"/>
      <c r="AP65" s="196"/>
      <c r="AQ65" s="196"/>
      <c r="AR65" s="196"/>
      <c r="AS65" s="196"/>
      <c r="AT65" s="196"/>
      <c r="AU65" s="196"/>
      <c r="AV65" s="196"/>
      <c r="AW65" s="196"/>
      <c r="AX65" s="196"/>
      <c r="AY65" s="196"/>
      <c r="AZ65" s="196"/>
      <c r="BA65" s="196"/>
      <c r="BB65" s="196"/>
      <c r="BC65" s="196"/>
      <c r="BD65" s="196"/>
      <c r="BE65" s="196"/>
      <c r="BF65" s="196"/>
      <c r="BG65" s="196"/>
      <c r="BH65" s="196"/>
      <c r="BI65" s="196"/>
      <c r="BJ65" s="196"/>
      <c r="BK65" s="196"/>
      <c r="BL65" s="196"/>
      <c r="BM65" s="196"/>
      <c r="BN65" s="196"/>
      <c r="BO65" s="196"/>
      <c r="BP65" s="196"/>
      <c r="BQ65" s="196"/>
      <c r="BR65" s="196"/>
      <c r="BS65" s="196"/>
    </row>
    <row r="66" spans="1:71" ht="15" x14ac:dyDescent="0.2">
      <c r="A66" s="196"/>
      <c r="B66" s="196"/>
      <c r="C66" s="196"/>
      <c r="D66" s="196"/>
      <c r="E66" s="196"/>
      <c r="F66" s="196"/>
      <c r="G66" s="196"/>
      <c r="H66" s="196"/>
      <c r="I66" s="196"/>
      <c r="J66" s="196"/>
      <c r="K66" s="196"/>
      <c r="L66" s="196"/>
      <c r="M66" s="196"/>
      <c r="N66" s="196"/>
      <c r="O66" s="196"/>
      <c r="P66" s="196"/>
      <c r="Q66" s="196"/>
      <c r="R66" s="196"/>
      <c r="S66" s="196"/>
      <c r="T66" s="196"/>
      <c r="U66" s="196"/>
      <c r="V66" s="196"/>
      <c r="W66" s="196"/>
      <c r="X66" s="196"/>
      <c r="Y66" s="196"/>
      <c r="Z66" s="196"/>
      <c r="AA66" s="196"/>
      <c r="AB66" s="196"/>
      <c r="AC66" s="196"/>
      <c r="AD66" s="196"/>
      <c r="AE66" s="196"/>
      <c r="AF66" s="196"/>
      <c r="AG66" s="196"/>
      <c r="AH66" s="196"/>
      <c r="AI66" s="196"/>
      <c r="AJ66" s="196"/>
      <c r="AK66" s="196"/>
      <c r="AL66" s="196"/>
      <c r="AM66" s="196"/>
      <c r="AN66" s="196"/>
      <c r="AO66" s="196"/>
      <c r="AP66" s="196"/>
      <c r="AQ66" s="196"/>
      <c r="AR66" s="196"/>
      <c r="AS66" s="196"/>
      <c r="AT66" s="196"/>
      <c r="AU66" s="196"/>
      <c r="AV66" s="196"/>
      <c r="AW66" s="196"/>
      <c r="AX66" s="196"/>
      <c r="AY66" s="196"/>
      <c r="AZ66" s="196"/>
      <c r="BA66" s="196"/>
      <c r="BB66" s="196"/>
      <c r="BC66" s="196"/>
      <c r="BD66" s="196"/>
      <c r="BE66" s="196"/>
      <c r="BF66" s="196"/>
      <c r="BG66" s="196"/>
      <c r="BH66" s="196"/>
      <c r="BI66" s="196"/>
      <c r="BJ66" s="196"/>
      <c r="BK66" s="196"/>
      <c r="BL66" s="196"/>
      <c r="BM66" s="196"/>
      <c r="BN66" s="196"/>
      <c r="BO66" s="196"/>
      <c r="BP66" s="196"/>
      <c r="BQ66" s="196"/>
      <c r="BR66" s="196"/>
      <c r="BS66" s="196"/>
    </row>
    <row r="67" spans="1:71" ht="15" x14ac:dyDescent="0.2">
      <c r="A67" s="196"/>
      <c r="B67" s="196"/>
      <c r="C67" s="196"/>
      <c r="D67" s="196"/>
      <c r="E67" s="196"/>
      <c r="F67" s="196"/>
      <c r="G67" s="196"/>
      <c r="H67" s="196"/>
      <c r="I67" s="196"/>
      <c r="J67" s="196"/>
      <c r="K67" s="196"/>
      <c r="L67" s="196"/>
      <c r="M67" s="196"/>
      <c r="N67" s="196"/>
      <c r="O67" s="196"/>
      <c r="P67" s="196"/>
      <c r="Q67" s="196"/>
      <c r="R67" s="196"/>
      <c r="S67" s="196"/>
      <c r="T67" s="196"/>
      <c r="U67" s="196"/>
      <c r="V67" s="196"/>
      <c r="W67" s="196"/>
      <c r="X67" s="196"/>
      <c r="Y67" s="196"/>
      <c r="Z67" s="196"/>
      <c r="AA67" s="196"/>
      <c r="AB67" s="196"/>
      <c r="AC67" s="196"/>
      <c r="AD67" s="196"/>
      <c r="AE67" s="196"/>
      <c r="AF67" s="196"/>
      <c r="AG67" s="196"/>
      <c r="AH67" s="196"/>
      <c r="AI67" s="196"/>
      <c r="AJ67" s="196"/>
      <c r="AK67" s="196"/>
      <c r="AL67" s="196"/>
      <c r="AM67" s="196"/>
      <c r="AN67" s="196"/>
      <c r="AO67" s="196"/>
      <c r="AP67" s="196"/>
      <c r="AQ67" s="196"/>
      <c r="AR67" s="196"/>
      <c r="AS67" s="196"/>
      <c r="AT67" s="196"/>
      <c r="AU67" s="196"/>
      <c r="AV67" s="196"/>
      <c r="AW67" s="196"/>
      <c r="AX67" s="196"/>
      <c r="AY67" s="196"/>
      <c r="AZ67" s="196"/>
      <c r="BA67" s="196"/>
      <c r="BB67" s="196"/>
      <c r="BC67" s="196"/>
      <c r="BD67" s="196"/>
      <c r="BE67" s="196"/>
      <c r="BF67" s="196"/>
      <c r="BG67" s="196"/>
      <c r="BH67" s="196"/>
      <c r="BI67" s="196"/>
      <c r="BJ67" s="196"/>
      <c r="BK67" s="196"/>
      <c r="BL67" s="196"/>
      <c r="BM67" s="196"/>
      <c r="BN67" s="196"/>
      <c r="BO67" s="196"/>
      <c r="BP67" s="196"/>
      <c r="BQ67" s="196"/>
      <c r="BR67" s="196"/>
      <c r="BS67" s="196"/>
    </row>
    <row r="68" spans="1:71" ht="15" x14ac:dyDescent="0.2">
      <c r="A68" s="196"/>
      <c r="B68" s="196"/>
      <c r="C68" s="196"/>
      <c r="D68" s="196"/>
      <c r="E68" s="196"/>
      <c r="F68" s="196"/>
      <c r="G68" s="196"/>
      <c r="H68" s="196"/>
      <c r="I68" s="196"/>
      <c r="J68" s="196"/>
      <c r="K68" s="196"/>
      <c r="L68" s="196"/>
      <c r="M68" s="196"/>
      <c r="N68" s="196"/>
      <c r="O68" s="196"/>
      <c r="P68" s="196"/>
      <c r="Q68" s="196"/>
      <c r="R68" s="196"/>
      <c r="S68" s="196"/>
      <c r="T68" s="196"/>
      <c r="U68" s="196"/>
      <c r="V68" s="196"/>
      <c r="W68" s="196"/>
      <c r="X68" s="196"/>
      <c r="Y68" s="196"/>
      <c r="Z68" s="196"/>
      <c r="AA68" s="196"/>
      <c r="AB68" s="196"/>
      <c r="AC68" s="196"/>
      <c r="AD68" s="196"/>
      <c r="AE68" s="196"/>
      <c r="AF68" s="196"/>
      <c r="AG68" s="196"/>
      <c r="AH68" s="196"/>
      <c r="AI68" s="196"/>
      <c r="AJ68" s="196"/>
      <c r="AK68" s="196"/>
      <c r="AL68" s="196"/>
      <c r="AM68" s="196"/>
      <c r="AN68" s="196"/>
      <c r="AO68" s="196"/>
      <c r="AP68" s="196"/>
      <c r="AQ68" s="196"/>
      <c r="AR68" s="196"/>
      <c r="AS68" s="196"/>
      <c r="AT68" s="196"/>
      <c r="AU68" s="196"/>
      <c r="AV68" s="196"/>
      <c r="AW68" s="196"/>
      <c r="AX68" s="196"/>
      <c r="AY68" s="196"/>
      <c r="AZ68" s="196"/>
      <c r="BA68" s="196"/>
      <c r="BB68" s="196"/>
      <c r="BC68" s="196"/>
      <c r="BD68" s="196"/>
      <c r="BE68" s="196"/>
      <c r="BF68" s="196"/>
      <c r="BG68" s="196"/>
      <c r="BH68" s="196"/>
      <c r="BI68" s="196"/>
      <c r="BJ68" s="196"/>
      <c r="BK68" s="196"/>
      <c r="BL68" s="196"/>
      <c r="BM68" s="196"/>
      <c r="BN68" s="196"/>
      <c r="BO68" s="196"/>
      <c r="BP68" s="196"/>
      <c r="BQ68" s="196"/>
      <c r="BR68" s="196"/>
      <c r="BS68" s="196"/>
    </row>
    <row r="69" spans="1:71" ht="15" x14ac:dyDescent="0.2">
      <c r="A69" s="196"/>
      <c r="B69" s="196"/>
      <c r="C69" s="196"/>
      <c r="D69" s="196"/>
      <c r="E69" s="196"/>
      <c r="F69" s="196"/>
      <c r="G69" s="196"/>
      <c r="H69" s="196"/>
      <c r="I69" s="196"/>
      <c r="J69" s="196"/>
      <c r="K69" s="196"/>
      <c r="L69" s="196"/>
      <c r="M69" s="196"/>
      <c r="N69" s="196"/>
      <c r="O69" s="196"/>
      <c r="P69" s="196"/>
      <c r="Q69" s="196"/>
      <c r="R69" s="196"/>
      <c r="S69" s="196"/>
      <c r="T69" s="196"/>
      <c r="U69" s="196"/>
      <c r="V69" s="196"/>
      <c r="W69" s="196"/>
      <c r="X69" s="196"/>
      <c r="Y69" s="196"/>
      <c r="Z69" s="196"/>
      <c r="AA69" s="196"/>
      <c r="AB69" s="196"/>
      <c r="AC69" s="196"/>
      <c r="AD69" s="196"/>
      <c r="AE69" s="196"/>
      <c r="AF69" s="196"/>
      <c r="AG69" s="196"/>
      <c r="AH69" s="196"/>
      <c r="AI69" s="196"/>
      <c r="AJ69" s="196"/>
      <c r="AK69" s="196"/>
      <c r="AL69" s="196"/>
      <c r="AM69" s="196"/>
      <c r="AN69" s="196"/>
      <c r="AO69" s="196"/>
      <c r="AP69" s="196"/>
      <c r="AQ69" s="196"/>
      <c r="AR69" s="196"/>
      <c r="AS69" s="196"/>
      <c r="AT69" s="196"/>
      <c r="AU69" s="196"/>
      <c r="AV69" s="196"/>
      <c r="AW69" s="196"/>
      <c r="AX69" s="196"/>
      <c r="AY69" s="196"/>
      <c r="AZ69" s="196"/>
      <c r="BA69" s="196"/>
      <c r="BB69" s="196"/>
      <c r="BC69" s="196"/>
      <c r="BD69" s="196"/>
      <c r="BE69" s="196"/>
      <c r="BF69" s="196"/>
      <c r="BG69" s="196"/>
      <c r="BH69" s="196"/>
      <c r="BI69" s="196"/>
      <c r="BJ69" s="196"/>
      <c r="BK69" s="196"/>
      <c r="BL69" s="196"/>
      <c r="BM69" s="196"/>
      <c r="BN69" s="196"/>
      <c r="BO69" s="196"/>
      <c r="BP69" s="196"/>
      <c r="BQ69" s="196"/>
      <c r="BR69" s="196"/>
      <c r="BS69" s="196"/>
    </row>
    <row r="70" spans="1:71" ht="15" x14ac:dyDescent="0.2">
      <c r="A70" s="196"/>
      <c r="B70" s="196"/>
      <c r="C70" s="196"/>
      <c r="D70" s="196"/>
      <c r="E70" s="196"/>
      <c r="F70" s="196"/>
      <c r="G70" s="196"/>
      <c r="H70" s="196"/>
      <c r="I70" s="196"/>
      <c r="J70" s="196"/>
      <c r="K70" s="196"/>
      <c r="L70" s="196"/>
      <c r="M70" s="196"/>
      <c r="N70" s="196"/>
      <c r="O70" s="196"/>
      <c r="P70" s="196"/>
      <c r="Q70" s="196"/>
      <c r="R70" s="196"/>
      <c r="S70" s="196"/>
      <c r="T70" s="196"/>
      <c r="U70" s="196"/>
      <c r="V70" s="196"/>
      <c r="W70" s="196"/>
      <c r="X70" s="196"/>
      <c r="Y70" s="196"/>
      <c r="Z70" s="196"/>
      <c r="AA70" s="196"/>
      <c r="AB70" s="196"/>
      <c r="AC70" s="196"/>
      <c r="AD70" s="196"/>
      <c r="AE70" s="196"/>
      <c r="AF70" s="196"/>
      <c r="AG70" s="196"/>
      <c r="AH70" s="196"/>
      <c r="AI70" s="196"/>
      <c r="AJ70" s="196"/>
      <c r="AK70" s="196"/>
      <c r="AL70" s="196"/>
      <c r="AM70" s="196"/>
      <c r="AN70" s="196"/>
      <c r="AO70" s="196"/>
      <c r="AP70" s="196"/>
      <c r="AQ70" s="196"/>
      <c r="AR70" s="196"/>
      <c r="AS70" s="196"/>
      <c r="AT70" s="196"/>
      <c r="AU70" s="196"/>
      <c r="AV70" s="196"/>
      <c r="AW70" s="196"/>
      <c r="AX70" s="196"/>
      <c r="AY70" s="196"/>
      <c r="AZ70" s="196"/>
      <c r="BA70" s="196"/>
      <c r="BB70" s="196"/>
      <c r="BC70" s="196"/>
      <c r="BD70" s="196"/>
      <c r="BE70" s="196"/>
      <c r="BF70" s="196"/>
      <c r="BG70" s="196"/>
      <c r="BH70" s="196"/>
      <c r="BI70" s="196"/>
      <c r="BJ70" s="196"/>
      <c r="BK70" s="196"/>
      <c r="BL70" s="196"/>
      <c r="BM70" s="196"/>
      <c r="BN70" s="196"/>
      <c r="BO70" s="196"/>
      <c r="BP70" s="196"/>
      <c r="BQ70" s="196"/>
      <c r="BR70" s="196"/>
      <c r="BS70" s="196"/>
    </row>
    <row r="71" spans="1:71" ht="15" x14ac:dyDescent="0.2">
      <c r="A71" s="196"/>
      <c r="B71" s="196"/>
      <c r="C71" s="196"/>
      <c r="D71" s="196"/>
      <c r="E71" s="196"/>
      <c r="F71" s="196"/>
      <c r="G71" s="196"/>
      <c r="H71" s="196"/>
      <c r="I71" s="196"/>
      <c r="J71" s="196"/>
      <c r="K71" s="196"/>
      <c r="L71" s="196"/>
      <c r="M71" s="196"/>
      <c r="N71" s="196"/>
      <c r="O71" s="196"/>
      <c r="P71" s="196"/>
      <c r="Q71" s="196"/>
      <c r="R71" s="196"/>
      <c r="S71" s="196"/>
      <c r="T71" s="196"/>
      <c r="U71" s="196"/>
      <c r="V71" s="196"/>
      <c r="W71" s="196"/>
      <c r="X71" s="196"/>
      <c r="Y71" s="196"/>
      <c r="Z71" s="196"/>
      <c r="AA71" s="196"/>
      <c r="AB71" s="196"/>
      <c r="AC71" s="196"/>
      <c r="AD71" s="196"/>
      <c r="AE71" s="196"/>
      <c r="AF71" s="196"/>
      <c r="AG71" s="196"/>
      <c r="AH71" s="196"/>
      <c r="AI71" s="196"/>
      <c r="AJ71" s="196"/>
      <c r="AK71" s="196"/>
      <c r="AL71" s="196"/>
      <c r="AM71" s="196"/>
      <c r="AN71" s="196"/>
      <c r="AO71" s="196"/>
      <c r="AP71" s="196"/>
      <c r="AQ71" s="196"/>
      <c r="AR71" s="196"/>
      <c r="AS71" s="196"/>
      <c r="AT71" s="196"/>
      <c r="AU71" s="196"/>
      <c r="AV71" s="196"/>
      <c r="AW71" s="196"/>
      <c r="AX71" s="196"/>
      <c r="AY71" s="196"/>
      <c r="AZ71" s="196"/>
      <c r="BA71" s="196"/>
      <c r="BB71" s="196"/>
      <c r="BC71" s="196"/>
      <c r="BD71" s="196"/>
      <c r="BE71" s="196"/>
      <c r="BF71" s="196"/>
      <c r="BG71" s="196"/>
      <c r="BH71" s="196"/>
      <c r="BI71" s="196"/>
      <c r="BJ71" s="196"/>
      <c r="BK71" s="196"/>
      <c r="BL71" s="196"/>
      <c r="BM71" s="196"/>
      <c r="BN71" s="196"/>
      <c r="BO71" s="196"/>
      <c r="BP71" s="196"/>
      <c r="BQ71" s="196"/>
      <c r="BR71" s="196"/>
      <c r="BS71" s="196"/>
    </row>
    <row r="72" spans="1:71" ht="15" x14ac:dyDescent="0.2">
      <c r="A72" s="196"/>
      <c r="B72" s="196"/>
      <c r="C72" s="196"/>
      <c r="D72" s="196"/>
      <c r="E72" s="196"/>
      <c r="F72" s="196"/>
      <c r="G72" s="196"/>
      <c r="H72" s="196"/>
      <c r="I72" s="196"/>
      <c r="J72" s="196"/>
      <c r="K72" s="196"/>
      <c r="L72" s="196"/>
      <c r="M72" s="196"/>
      <c r="N72" s="196"/>
      <c r="O72" s="196"/>
      <c r="P72" s="196"/>
      <c r="Q72" s="196"/>
      <c r="R72" s="196"/>
      <c r="S72" s="196"/>
      <c r="T72" s="196"/>
      <c r="U72" s="196"/>
      <c r="V72" s="196"/>
      <c r="W72" s="196"/>
      <c r="X72" s="196"/>
      <c r="Y72" s="196"/>
      <c r="Z72" s="196"/>
      <c r="AA72" s="196"/>
      <c r="AB72" s="196"/>
      <c r="AC72" s="196"/>
      <c r="AD72" s="196"/>
      <c r="AE72" s="196"/>
      <c r="AF72" s="196"/>
      <c r="AG72" s="196"/>
      <c r="AH72" s="196"/>
      <c r="AI72" s="196"/>
      <c r="AJ72" s="196"/>
      <c r="AK72" s="196"/>
      <c r="AL72" s="196"/>
      <c r="AM72" s="196"/>
      <c r="AN72" s="196"/>
      <c r="AO72" s="196"/>
      <c r="AP72" s="196"/>
      <c r="AQ72" s="196"/>
      <c r="AR72" s="196"/>
      <c r="AS72" s="196"/>
      <c r="AT72" s="196"/>
      <c r="AU72" s="196"/>
      <c r="AV72" s="196"/>
      <c r="AW72" s="196"/>
      <c r="AX72" s="196"/>
      <c r="AY72" s="196"/>
      <c r="AZ72" s="196"/>
      <c r="BA72" s="196"/>
      <c r="BB72" s="196"/>
      <c r="BC72" s="196"/>
      <c r="BD72" s="196"/>
      <c r="BE72" s="196"/>
      <c r="BF72" s="196"/>
      <c r="BG72" s="196"/>
      <c r="BH72" s="196"/>
      <c r="BI72" s="196"/>
      <c r="BJ72" s="196"/>
      <c r="BK72" s="196"/>
      <c r="BL72" s="196"/>
      <c r="BM72" s="196"/>
      <c r="BN72" s="196"/>
      <c r="BO72" s="196"/>
      <c r="BP72" s="196"/>
      <c r="BQ72" s="196"/>
      <c r="BR72" s="196"/>
      <c r="BS72" s="196"/>
    </row>
    <row r="73" spans="1:71" ht="15" x14ac:dyDescent="0.2">
      <c r="A73" s="196"/>
      <c r="B73" s="196"/>
      <c r="C73" s="196"/>
      <c r="D73" s="196"/>
      <c r="E73" s="196"/>
      <c r="F73" s="196"/>
      <c r="G73" s="196"/>
      <c r="H73" s="196"/>
      <c r="I73" s="196"/>
      <c r="J73" s="196"/>
      <c r="K73" s="196"/>
      <c r="L73" s="196"/>
      <c r="M73" s="196"/>
      <c r="N73" s="196"/>
      <c r="O73" s="196"/>
      <c r="P73" s="196"/>
      <c r="Q73" s="196"/>
      <c r="R73" s="196"/>
      <c r="S73" s="196"/>
      <c r="T73" s="196"/>
      <c r="U73" s="196"/>
      <c r="V73" s="196"/>
      <c r="W73" s="196"/>
      <c r="X73" s="196"/>
      <c r="Y73" s="196"/>
      <c r="Z73" s="196"/>
      <c r="AA73" s="196"/>
      <c r="AB73" s="196"/>
      <c r="AC73" s="196"/>
      <c r="AD73" s="196"/>
      <c r="AE73" s="196"/>
      <c r="AF73" s="196"/>
      <c r="AG73" s="196"/>
      <c r="AH73" s="196"/>
      <c r="AI73" s="196"/>
      <c r="AJ73" s="196"/>
      <c r="AK73" s="196"/>
      <c r="AL73" s="196"/>
      <c r="AM73" s="196"/>
      <c r="AN73" s="196"/>
      <c r="AO73" s="196"/>
      <c r="AP73" s="196"/>
      <c r="AQ73" s="196"/>
      <c r="AR73" s="196"/>
      <c r="AS73" s="196"/>
      <c r="AT73" s="196"/>
      <c r="AU73" s="196"/>
      <c r="AV73" s="196"/>
      <c r="AW73" s="196"/>
      <c r="AX73" s="196"/>
      <c r="AY73" s="196"/>
      <c r="AZ73" s="196"/>
      <c r="BA73" s="196"/>
      <c r="BB73" s="196"/>
      <c r="BC73" s="196"/>
      <c r="BD73" s="196"/>
      <c r="BE73" s="196"/>
      <c r="BF73" s="196"/>
      <c r="BG73" s="196"/>
      <c r="BH73" s="196"/>
      <c r="BI73" s="196"/>
      <c r="BJ73" s="196"/>
      <c r="BK73" s="196"/>
      <c r="BL73" s="196"/>
      <c r="BM73" s="196"/>
      <c r="BN73" s="196"/>
      <c r="BO73" s="196"/>
      <c r="BP73" s="196"/>
      <c r="BQ73" s="196"/>
      <c r="BR73" s="196"/>
      <c r="BS73" s="196"/>
    </row>
    <row r="74" spans="1:71" ht="15" x14ac:dyDescent="0.2">
      <c r="A74" s="196"/>
      <c r="B74" s="196"/>
      <c r="C74" s="196"/>
      <c r="D74" s="196"/>
      <c r="E74" s="196"/>
      <c r="F74" s="196"/>
      <c r="G74" s="196"/>
      <c r="H74" s="196"/>
      <c r="I74" s="196"/>
      <c r="J74" s="196"/>
      <c r="K74" s="196"/>
      <c r="L74" s="196"/>
      <c r="M74" s="196"/>
      <c r="N74" s="196"/>
      <c r="O74" s="196"/>
      <c r="P74" s="196"/>
      <c r="Q74" s="196"/>
      <c r="R74" s="196"/>
      <c r="S74" s="196"/>
      <c r="T74" s="196"/>
      <c r="U74" s="196"/>
      <c r="V74" s="196"/>
      <c r="W74" s="196"/>
      <c r="X74" s="196"/>
      <c r="Y74" s="196"/>
      <c r="Z74" s="196"/>
      <c r="AA74" s="196"/>
      <c r="AB74" s="196"/>
      <c r="AC74" s="196"/>
      <c r="AD74" s="196"/>
      <c r="AE74" s="196"/>
      <c r="AF74" s="196"/>
      <c r="AG74" s="196"/>
      <c r="AH74" s="196"/>
      <c r="AI74" s="196"/>
      <c r="AJ74" s="196"/>
      <c r="AK74" s="196"/>
      <c r="AL74" s="196"/>
      <c r="AM74" s="196"/>
      <c r="AN74" s="196"/>
      <c r="AO74" s="196"/>
      <c r="AP74" s="196"/>
      <c r="AQ74" s="196"/>
      <c r="AR74" s="196"/>
      <c r="AS74" s="196"/>
      <c r="AT74" s="196"/>
      <c r="AU74" s="196"/>
      <c r="AV74" s="196"/>
      <c r="AW74" s="196"/>
      <c r="AX74" s="196"/>
      <c r="AY74" s="196"/>
      <c r="AZ74" s="196"/>
      <c r="BA74" s="196"/>
      <c r="BB74" s="196"/>
      <c r="BC74" s="196"/>
      <c r="BD74" s="196"/>
      <c r="BE74" s="196"/>
      <c r="BF74" s="196"/>
      <c r="BG74" s="196"/>
      <c r="BH74" s="196"/>
      <c r="BI74" s="196"/>
      <c r="BJ74" s="196"/>
      <c r="BK74" s="196"/>
      <c r="BL74" s="196"/>
      <c r="BM74" s="196"/>
      <c r="BN74" s="196"/>
      <c r="BO74" s="196"/>
      <c r="BP74" s="196"/>
      <c r="BQ74" s="196"/>
      <c r="BR74" s="196"/>
      <c r="BS74" s="196"/>
    </row>
    <row r="75" spans="1:71" ht="15" x14ac:dyDescent="0.2">
      <c r="A75" s="196"/>
      <c r="B75" s="196"/>
      <c r="C75" s="196"/>
      <c r="D75" s="196"/>
      <c r="E75" s="196"/>
      <c r="F75" s="196"/>
      <c r="G75" s="196"/>
      <c r="H75" s="196"/>
      <c r="I75" s="196"/>
      <c r="J75" s="196"/>
      <c r="K75" s="196"/>
      <c r="L75" s="196"/>
      <c r="M75" s="196"/>
      <c r="N75" s="196"/>
      <c r="O75" s="196"/>
      <c r="P75" s="196"/>
      <c r="Q75" s="196"/>
      <c r="R75" s="196"/>
      <c r="S75" s="196"/>
      <c r="T75" s="196"/>
      <c r="U75" s="196"/>
      <c r="V75" s="196"/>
      <c r="W75" s="196"/>
      <c r="X75" s="196"/>
      <c r="Y75" s="196"/>
      <c r="Z75" s="196"/>
      <c r="AA75" s="196"/>
      <c r="AB75" s="196"/>
      <c r="AC75" s="196"/>
      <c r="AD75" s="196"/>
      <c r="AE75" s="196"/>
      <c r="AF75" s="196"/>
      <c r="AG75" s="196"/>
      <c r="AH75" s="196"/>
      <c r="AI75" s="196"/>
      <c r="AJ75" s="196"/>
      <c r="AK75" s="196"/>
      <c r="AL75" s="196"/>
      <c r="AM75" s="196"/>
      <c r="AN75" s="196"/>
      <c r="AO75" s="196"/>
      <c r="AP75" s="196"/>
      <c r="AQ75" s="196"/>
      <c r="AR75" s="196"/>
      <c r="AS75" s="196"/>
      <c r="AT75" s="196"/>
      <c r="AU75" s="196"/>
      <c r="AV75" s="196"/>
      <c r="AW75" s="196"/>
      <c r="AX75" s="196"/>
      <c r="AY75" s="196"/>
      <c r="AZ75" s="196"/>
      <c r="BA75" s="196"/>
      <c r="BB75" s="196"/>
      <c r="BC75" s="196"/>
      <c r="BD75" s="196"/>
      <c r="BE75" s="196"/>
      <c r="BF75" s="196"/>
      <c r="BG75" s="196"/>
      <c r="BH75" s="196"/>
      <c r="BI75" s="196"/>
      <c r="BJ75" s="196"/>
      <c r="BK75" s="196"/>
      <c r="BL75" s="196"/>
      <c r="BM75" s="196"/>
      <c r="BN75" s="196"/>
      <c r="BO75" s="196"/>
      <c r="BP75" s="196"/>
      <c r="BQ75" s="196"/>
      <c r="BR75" s="196"/>
      <c r="BS75" s="196"/>
    </row>
    <row r="76" spans="1:71" ht="15" x14ac:dyDescent="0.2">
      <c r="A76" s="196"/>
      <c r="B76" s="196"/>
      <c r="C76" s="196"/>
      <c r="D76" s="196"/>
      <c r="E76" s="196"/>
      <c r="F76" s="196"/>
      <c r="G76" s="196"/>
      <c r="H76" s="196"/>
      <c r="I76" s="196"/>
      <c r="J76" s="196"/>
      <c r="K76" s="196"/>
      <c r="L76" s="196"/>
      <c r="M76" s="196"/>
      <c r="N76" s="196"/>
      <c r="O76" s="196"/>
      <c r="P76" s="196"/>
      <c r="Q76" s="196"/>
      <c r="R76" s="196"/>
      <c r="S76" s="196"/>
      <c r="T76" s="196"/>
      <c r="U76" s="196"/>
      <c r="V76" s="196"/>
      <c r="W76" s="196"/>
      <c r="X76" s="196"/>
      <c r="Y76" s="196"/>
      <c r="Z76" s="196"/>
      <c r="AA76" s="196"/>
      <c r="AB76" s="196"/>
      <c r="AC76" s="196"/>
      <c r="AD76" s="196"/>
      <c r="AE76" s="196"/>
      <c r="AF76" s="196"/>
      <c r="AG76" s="196"/>
      <c r="AH76" s="196"/>
      <c r="AI76" s="196"/>
      <c r="AJ76" s="196"/>
      <c r="AK76" s="196"/>
      <c r="AL76" s="196"/>
      <c r="AM76" s="196"/>
      <c r="AN76" s="196"/>
      <c r="AO76" s="196"/>
      <c r="AP76" s="196"/>
      <c r="AQ76" s="196"/>
      <c r="AR76" s="196"/>
      <c r="AS76" s="196"/>
      <c r="AT76" s="196"/>
      <c r="AU76" s="196"/>
      <c r="AV76" s="196"/>
      <c r="AW76" s="196"/>
      <c r="AX76" s="196"/>
      <c r="AY76" s="196"/>
      <c r="AZ76" s="196"/>
      <c r="BA76" s="196"/>
      <c r="BB76" s="196"/>
      <c r="BC76" s="196"/>
      <c r="BD76" s="196"/>
      <c r="BE76" s="196"/>
      <c r="BF76" s="196"/>
      <c r="BG76" s="196"/>
      <c r="BH76" s="196"/>
      <c r="BI76" s="196"/>
      <c r="BJ76" s="196"/>
      <c r="BK76" s="196"/>
      <c r="BL76" s="196"/>
      <c r="BM76" s="196"/>
      <c r="BN76" s="196"/>
      <c r="BO76" s="196"/>
      <c r="BP76" s="196"/>
      <c r="BQ76" s="196"/>
      <c r="BR76" s="196"/>
      <c r="BS76" s="196"/>
    </row>
    <row r="77" spans="1:71" ht="15" x14ac:dyDescent="0.2">
      <c r="A77" s="196"/>
      <c r="B77" s="196"/>
      <c r="C77" s="196"/>
      <c r="D77" s="196"/>
      <c r="E77" s="196"/>
      <c r="F77" s="196"/>
      <c r="G77" s="196"/>
      <c r="H77" s="196"/>
      <c r="I77" s="196"/>
      <c r="J77" s="196"/>
      <c r="K77" s="196"/>
      <c r="L77" s="196"/>
      <c r="M77" s="196"/>
      <c r="N77" s="196"/>
      <c r="O77" s="196"/>
      <c r="P77" s="196"/>
      <c r="Q77" s="196"/>
      <c r="R77" s="196"/>
      <c r="S77" s="196"/>
      <c r="T77" s="196"/>
      <c r="U77" s="196"/>
      <c r="V77" s="196"/>
      <c r="W77" s="196"/>
      <c r="X77" s="196"/>
      <c r="Y77" s="196"/>
      <c r="Z77" s="196"/>
      <c r="AA77" s="196"/>
      <c r="AB77" s="196"/>
      <c r="AC77" s="196"/>
      <c r="AD77" s="196"/>
      <c r="AE77" s="196"/>
      <c r="AF77" s="196"/>
      <c r="AG77" s="196"/>
      <c r="AH77" s="196"/>
      <c r="AI77" s="196"/>
      <c r="AJ77" s="196"/>
      <c r="AK77" s="196"/>
      <c r="AL77" s="196"/>
      <c r="AM77" s="196"/>
      <c r="AN77" s="196"/>
      <c r="AO77" s="196"/>
      <c r="AP77" s="196"/>
      <c r="AQ77" s="196"/>
      <c r="AR77" s="196"/>
      <c r="AS77" s="196"/>
      <c r="AT77" s="196"/>
      <c r="AU77" s="196"/>
      <c r="AV77" s="196"/>
      <c r="AW77" s="196"/>
      <c r="AX77" s="196"/>
      <c r="AY77" s="196"/>
      <c r="AZ77" s="196"/>
      <c r="BA77" s="196"/>
      <c r="BB77" s="196"/>
      <c r="BC77" s="196"/>
      <c r="BD77" s="196"/>
      <c r="BE77" s="196"/>
      <c r="BF77" s="196"/>
      <c r="BG77" s="196"/>
      <c r="BH77" s="196"/>
      <c r="BI77" s="196"/>
      <c r="BJ77" s="196"/>
      <c r="BK77" s="196"/>
      <c r="BL77" s="196"/>
      <c r="BM77" s="196"/>
      <c r="BN77" s="196"/>
      <c r="BO77" s="196"/>
      <c r="BP77" s="196"/>
      <c r="BQ77" s="196"/>
      <c r="BR77" s="196"/>
      <c r="BS77" s="196"/>
    </row>
    <row r="78" spans="1:71" ht="15" x14ac:dyDescent="0.2">
      <c r="A78" s="196"/>
      <c r="B78" s="196"/>
      <c r="C78" s="196"/>
      <c r="D78" s="196"/>
      <c r="E78" s="196"/>
      <c r="F78" s="196"/>
      <c r="G78" s="196"/>
      <c r="H78" s="196"/>
      <c r="I78" s="196"/>
      <c r="J78" s="196"/>
      <c r="K78" s="196"/>
      <c r="L78" s="196"/>
      <c r="M78" s="196"/>
      <c r="N78" s="196"/>
      <c r="O78" s="196"/>
      <c r="P78" s="196"/>
      <c r="Q78" s="196"/>
      <c r="R78" s="196"/>
      <c r="S78" s="196"/>
      <c r="T78" s="196"/>
      <c r="U78" s="196"/>
      <c r="V78" s="196"/>
      <c r="W78" s="196"/>
      <c r="X78" s="196"/>
      <c r="Y78" s="196"/>
      <c r="Z78" s="196"/>
      <c r="AA78" s="196"/>
      <c r="AB78" s="196"/>
      <c r="AC78" s="196"/>
      <c r="AD78" s="196"/>
      <c r="AE78" s="196"/>
      <c r="AF78" s="196"/>
      <c r="AG78" s="196"/>
      <c r="AH78" s="196"/>
      <c r="AI78" s="196"/>
      <c r="AJ78" s="196"/>
      <c r="AK78" s="196"/>
      <c r="AL78" s="196"/>
      <c r="AM78" s="196"/>
      <c r="AN78" s="196"/>
      <c r="AO78" s="196"/>
      <c r="AP78" s="196"/>
      <c r="AQ78" s="196"/>
      <c r="AR78" s="196"/>
      <c r="AS78" s="196"/>
      <c r="AT78" s="196"/>
      <c r="AU78" s="196"/>
      <c r="AV78" s="196"/>
      <c r="AW78" s="196"/>
      <c r="AX78" s="196"/>
      <c r="AY78" s="196"/>
      <c r="AZ78" s="196"/>
      <c r="BA78" s="196"/>
      <c r="BB78" s="196"/>
      <c r="BC78" s="196"/>
      <c r="BD78" s="196"/>
      <c r="BE78" s="196"/>
      <c r="BF78" s="196"/>
      <c r="BG78" s="196"/>
      <c r="BH78" s="196"/>
      <c r="BI78" s="196"/>
      <c r="BJ78" s="196"/>
      <c r="BK78" s="196"/>
      <c r="BL78" s="196"/>
      <c r="BM78" s="196"/>
      <c r="BN78" s="196"/>
      <c r="BO78" s="196"/>
      <c r="BP78" s="196"/>
      <c r="BQ78" s="196"/>
      <c r="BR78" s="196"/>
      <c r="BS78" s="196"/>
    </row>
    <row r="79" spans="1:71" ht="15" x14ac:dyDescent="0.2">
      <c r="A79" s="196"/>
      <c r="B79" s="196"/>
      <c r="C79" s="196"/>
      <c r="D79" s="196"/>
      <c r="E79" s="196"/>
      <c r="F79" s="196"/>
      <c r="G79" s="196"/>
      <c r="H79" s="196"/>
      <c r="I79" s="196"/>
      <c r="J79" s="196"/>
      <c r="K79" s="196"/>
      <c r="L79" s="196"/>
      <c r="M79" s="196"/>
      <c r="N79" s="196"/>
      <c r="O79" s="196"/>
      <c r="P79" s="196"/>
      <c r="Q79" s="196"/>
      <c r="R79" s="196"/>
      <c r="S79" s="196"/>
      <c r="T79" s="196"/>
      <c r="U79" s="196"/>
      <c r="V79" s="196"/>
      <c r="W79" s="196"/>
      <c r="X79" s="196"/>
      <c r="Y79" s="196"/>
      <c r="Z79" s="196"/>
      <c r="AA79" s="196"/>
      <c r="AB79" s="196"/>
      <c r="AC79" s="196"/>
      <c r="AD79" s="196"/>
      <c r="AE79" s="196"/>
      <c r="AF79" s="196"/>
      <c r="AG79" s="196"/>
      <c r="AH79" s="196"/>
      <c r="AI79" s="196"/>
      <c r="AJ79" s="196"/>
      <c r="AK79" s="196"/>
      <c r="AL79" s="196"/>
      <c r="AM79" s="196"/>
      <c r="AN79" s="196"/>
      <c r="AO79" s="196"/>
      <c r="AP79" s="196"/>
      <c r="AQ79" s="196"/>
      <c r="AR79" s="196"/>
      <c r="AS79" s="196"/>
      <c r="AT79" s="196"/>
      <c r="AU79" s="196"/>
      <c r="AV79" s="196"/>
      <c r="AW79" s="196"/>
      <c r="AX79" s="196"/>
      <c r="AY79" s="196"/>
      <c r="AZ79" s="196"/>
      <c r="BA79" s="196"/>
      <c r="BB79" s="196"/>
      <c r="BC79" s="196"/>
      <c r="BD79" s="196"/>
      <c r="BE79" s="196"/>
      <c r="BF79" s="196"/>
      <c r="BG79" s="196"/>
      <c r="BH79" s="196"/>
      <c r="BI79" s="196"/>
      <c r="BJ79" s="196"/>
      <c r="BK79" s="196"/>
      <c r="BL79" s="196"/>
      <c r="BM79" s="196"/>
      <c r="BN79" s="196"/>
      <c r="BO79" s="196"/>
      <c r="BP79" s="196"/>
      <c r="BQ79" s="196"/>
      <c r="BR79" s="196"/>
      <c r="BS79" s="196"/>
    </row>
    <row r="80" spans="1:71" ht="15" x14ac:dyDescent="0.2">
      <c r="A80" s="196"/>
      <c r="B80" s="196"/>
      <c r="C80" s="196"/>
      <c r="D80" s="196"/>
      <c r="E80" s="196"/>
      <c r="F80" s="196"/>
      <c r="G80" s="196"/>
      <c r="H80" s="196"/>
      <c r="I80" s="196"/>
      <c r="J80" s="196"/>
      <c r="K80" s="196"/>
      <c r="L80" s="196"/>
      <c r="M80" s="196"/>
      <c r="N80" s="196"/>
      <c r="O80" s="196"/>
      <c r="P80" s="196"/>
      <c r="Q80" s="196"/>
      <c r="R80" s="196"/>
      <c r="S80" s="196"/>
      <c r="T80" s="196"/>
      <c r="U80" s="196"/>
      <c r="V80" s="196"/>
      <c r="W80" s="196"/>
      <c r="X80" s="196"/>
      <c r="Y80" s="196"/>
      <c r="Z80" s="196"/>
      <c r="AA80" s="196"/>
      <c r="AB80" s="196"/>
      <c r="AC80" s="196"/>
      <c r="AD80" s="196"/>
      <c r="AE80" s="196"/>
      <c r="AF80" s="196"/>
      <c r="AG80" s="196"/>
      <c r="AH80" s="196"/>
      <c r="AI80" s="196"/>
      <c r="AJ80" s="196"/>
      <c r="AK80" s="196"/>
      <c r="AL80" s="196"/>
      <c r="AM80" s="196"/>
      <c r="AN80" s="196"/>
      <c r="AO80" s="196"/>
      <c r="AP80" s="196"/>
      <c r="AQ80" s="196"/>
      <c r="AR80" s="196"/>
      <c r="AS80" s="196"/>
      <c r="AT80" s="196"/>
      <c r="AU80" s="196"/>
      <c r="AV80" s="196"/>
      <c r="AW80" s="196"/>
      <c r="AX80" s="196"/>
      <c r="AY80" s="196"/>
      <c r="AZ80" s="196"/>
      <c r="BA80" s="196"/>
      <c r="BB80" s="196"/>
      <c r="BC80" s="196"/>
      <c r="BD80" s="196"/>
      <c r="BE80" s="196"/>
      <c r="BF80" s="196"/>
      <c r="BG80" s="196"/>
      <c r="BH80" s="196"/>
      <c r="BI80" s="196"/>
      <c r="BJ80" s="196"/>
      <c r="BK80" s="196"/>
      <c r="BL80" s="196"/>
      <c r="BM80" s="196"/>
      <c r="BN80" s="196"/>
      <c r="BO80" s="196"/>
      <c r="BP80" s="196"/>
      <c r="BQ80" s="196"/>
      <c r="BR80" s="196"/>
      <c r="BS80" s="196"/>
    </row>
    <row r="81" spans="1:71" ht="15" x14ac:dyDescent="0.2">
      <c r="A81" s="196"/>
      <c r="B81" s="196"/>
      <c r="C81" s="196"/>
      <c r="D81" s="196"/>
      <c r="E81" s="196"/>
      <c r="F81" s="196"/>
      <c r="G81" s="196"/>
      <c r="H81" s="196"/>
      <c r="I81" s="196"/>
      <c r="J81" s="196"/>
      <c r="K81" s="196"/>
      <c r="L81" s="196"/>
      <c r="M81" s="196"/>
      <c r="N81" s="196"/>
      <c r="O81" s="196"/>
      <c r="P81" s="196"/>
      <c r="Q81" s="196"/>
      <c r="R81" s="196"/>
      <c r="S81" s="196"/>
      <c r="T81" s="196"/>
      <c r="U81" s="196"/>
      <c r="V81" s="196"/>
      <c r="W81" s="196"/>
      <c r="X81" s="196"/>
      <c r="Y81" s="196"/>
      <c r="Z81" s="196"/>
      <c r="AA81" s="196"/>
      <c r="AB81" s="196"/>
      <c r="AC81" s="196"/>
      <c r="AD81" s="196"/>
      <c r="AE81" s="196"/>
      <c r="AF81" s="196"/>
      <c r="AG81" s="196"/>
      <c r="AH81" s="196"/>
      <c r="AI81" s="196"/>
      <c r="AJ81" s="196"/>
      <c r="AK81" s="196"/>
      <c r="AL81" s="196"/>
      <c r="AM81" s="196"/>
      <c r="AN81" s="196"/>
      <c r="AO81" s="196"/>
      <c r="AP81" s="196"/>
      <c r="AQ81" s="196"/>
      <c r="AR81" s="196"/>
      <c r="AS81" s="196"/>
      <c r="AT81" s="196"/>
      <c r="AU81" s="196"/>
      <c r="AV81" s="196"/>
      <c r="AW81" s="196"/>
      <c r="AX81" s="196"/>
      <c r="AY81" s="196"/>
      <c r="AZ81" s="196"/>
      <c r="BA81" s="196"/>
      <c r="BB81" s="196"/>
      <c r="BC81" s="196"/>
      <c r="BD81" s="196"/>
      <c r="BE81" s="196"/>
      <c r="BF81" s="196"/>
      <c r="BG81" s="196"/>
      <c r="BH81" s="196"/>
      <c r="BI81" s="196"/>
      <c r="BJ81" s="196"/>
      <c r="BK81" s="196"/>
      <c r="BL81" s="196"/>
      <c r="BM81" s="196"/>
      <c r="BN81" s="196"/>
      <c r="BO81" s="196"/>
      <c r="BP81" s="196"/>
      <c r="BQ81" s="196"/>
      <c r="BR81" s="196"/>
      <c r="BS81" s="196"/>
    </row>
    <row r="82" spans="1:71" ht="15" x14ac:dyDescent="0.2">
      <c r="A82" s="196"/>
      <c r="B82" s="196"/>
      <c r="C82" s="196"/>
      <c r="D82" s="196"/>
      <c r="E82" s="196"/>
      <c r="F82" s="196"/>
      <c r="G82" s="196"/>
      <c r="H82" s="196"/>
      <c r="I82" s="196"/>
      <c r="J82" s="196"/>
      <c r="K82" s="196"/>
      <c r="L82" s="196"/>
      <c r="M82" s="196"/>
      <c r="N82" s="196"/>
      <c r="O82" s="196"/>
      <c r="P82" s="196"/>
      <c r="Q82" s="196"/>
      <c r="R82" s="196"/>
      <c r="S82" s="196"/>
      <c r="T82" s="196"/>
      <c r="U82" s="196"/>
      <c r="V82" s="196"/>
      <c r="W82" s="196"/>
      <c r="X82" s="196"/>
      <c r="Y82" s="196"/>
      <c r="Z82" s="196"/>
      <c r="AA82" s="196"/>
      <c r="AB82" s="196"/>
      <c r="AC82" s="196"/>
      <c r="AD82" s="196"/>
      <c r="AE82" s="196"/>
      <c r="AF82" s="196"/>
      <c r="AG82" s="196"/>
      <c r="AH82" s="196"/>
      <c r="AI82" s="196"/>
      <c r="AJ82" s="196"/>
      <c r="AK82" s="196"/>
      <c r="AL82" s="196"/>
      <c r="AM82" s="196"/>
      <c r="AN82" s="196"/>
      <c r="AO82" s="196"/>
      <c r="AP82" s="196"/>
      <c r="AQ82" s="196"/>
      <c r="AR82" s="196"/>
      <c r="AS82" s="196"/>
      <c r="AT82" s="196"/>
      <c r="AU82" s="196"/>
      <c r="AV82" s="196"/>
      <c r="AW82" s="196"/>
      <c r="AX82" s="196"/>
      <c r="AY82" s="196"/>
      <c r="AZ82" s="196"/>
      <c r="BA82" s="196"/>
      <c r="BB82" s="196"/>
      <c r="BC82" s="196"/>
      <c r="BD82" s="196"/>
      <c r="BE82" s="196"/>
      <c r="BF82" s="196"/>
      <c r="BG82" s="196"/>
      <c r="BH82" s="196"/>
      <c r="BI82" s="196"/>
      <c r="BJ82" s="196"/>
      <c r="BK82" s="196"/>
      <c r="BL82" s="196"/>
      <c r="BM82" s="196"/>
      <c r="BN82" s="196"/>
      <c r="BO82" s="196"/>
      <c r="BP82" s="196"/>
      <c r="BQ82" s="196"/>
      <c r="BR82" s="196"/>
      <c r="BS82" s="196"/>
    </row>
    <row r="83" spans="1:71" ht="15" x14ac:dyDescent="0.2">
      <c r="A83" s="196"/>
      <c r="B83" s="196"/>
      <c r="C83" s="196"/>
      <c r="D83" s="196"/>
      <c r="E83" s="196"/>
      <c r="F83" s="196"/>
      <c r="G83" s="196"/>
      <c r="H83" s="196"/>
      <c r="I83" s="196"/>
      <c r="J83" s="196"/>
      <c r="K83" s="196"/>
      <c r="L83" s="196"/>
      <c r="M83" s="196"/>
      <c r="N83" s="196"/>
      <c r="O83" s="196"/>
      <c r="P83" s="196"/>
      <c r="Q83" s="196"/>
      <c r="R83" s="196"/>
      <c r="S83" s="196"/>
      <c r="T83" s="196"/>
      <c r="U83" s="196"/>
      <c r="V83" s="196"/>
      <c r="W83" s="196"/>
      <c r="X83" s="196"/>
      <c r="Y83" s="196"/>
      <c r="Z83" s="196"/>
      <c r="AA83" s="196"/>
      <c r="AB83" s="196"/>
      <c r="AC83" s="196"/>
      <c r="AD83" s="196"/>
      <c r="AE83" s="196"/>
      <c r="AF83" s="196"/>
      <c r="AG83" s="196"/>
      <c r="AH83" s="196"/>
      <c r="AI83" s="196"/>
      <c r="AJ83" s="196"/>
      <c r="AK83" s="196"/>
      <c r="AL83" s="196"/>
      <c r="AM83" s="196"/>
      <c r="AN83" s="196"/>
      <c r="AO83" s="196"/>
      <c r="AP83" s="196"/>
      <c r="AQ83" s="196"/>
      <c r="AR83" s="196"/>
      <c r="AS83" s="196"/>
      <c r="AT83" s="196"/>
      <c r="AU83" s="196"/>
      <c r="AV83" s="196"/>
      <c r="AW83" s="196"/>
      <c r="AX83" s="196"/>
      <c r="AY83" s="196"/>
      <c r="AZ83" s="196"/>
      <c r="BA83" s="196"/>
      <c r="BB83" s="196"/>
      <c r="BC83" s="196"/>
      <c r="BD83" s="196"/>
      <c r="BE83" s="196"/>
      <c r="BF83" s="196"/>
      <c r="BG83" s="196"/>
      <c r="BH83" s="196"/>
      <c r="BI83" s="196"/>
      <c r="BJ83" s="196"/>
      <c r="BK83" s="196"/>
      <c r="BL83" s="196"/>
      <c r="BM83" s="196"/>
      <c r="BN83" s="196"/>
      <c r="BO83" s="196"/>
      <c r="BP83" s="196"/>
      <c r="BQ83" s="196"/>
      <c r="BR83" s="196"/>
      <c r="BS83" s="196"/>
    </row>
    <row r="84" spans="1:71" ht="15" x14ac:dyDescent="0.2">
      <c r="A84" s="196"/>
      <c r="B84" s="196"/>
      <c r="C84" s="196"/>
      <c r="D84" s="196"/>
      <c r="E84" s="196"/>
      <c r="F84" s="196"/>
      <c r="G84" s="196"/>
      <c r="H84" s="196"/>
      <c r="I84" s="196"/>
      <c r="J84" s="196"/>
      <c r="K84" s="196"/>
      <c r="L84" s="196"/>
      <c r="M84" s="196"/>
      <c r="N84" s="196"/>
      <c r="O84" s="196"/>
      <c r="P84" s="196"/>
      <c r="Q84" s="196"/>
      <c r="R84" s="196"/>
      <c r="S84" s="196"/>
      <c r="T84" s="196"/>
      <c r="U84" s="196"/>
      <c r="V84" s="196"/>
      <c r="W84" s="196"/>
      <c r="X84" s="196"/>
      <c r="Y84" s="196"/>
      <c r="Z84" s="196"/>
      <c r="AA84" s="196"/>
      <c r="AB84" s="196"/>
      <c r="AC84" s="196"/>
      <c r="AD84" s="196"/>
      <c r="AE84" s="196"/>
      <c r="AF84" s="196"/>
      <c r="AG84" s="196"/>
      <c r="AH84" s="196"/>
      <c r="AI84" s="196"/>
      <c r="AJ84" s="196"/>
      <c r="AK84" s="196"/>
      <c r="AL84" s="196"/>
      <c r="AM84" s="196"/>
      <c r="AN84" s="196"/>
      <c r="AO84" s="196"/>
      <c r="AP84" s="196"/>
      <c r="AQ84" s="196"/>
      <c r="AR84" s="196"/>
      <c r="AS84" s="196"/>
      <c r="AT84" s="196"/>
      <c r="AU84" s="196"/>
      <c r="AV84" s="196"/>
      <c r="AW84" s="196"/>
      <c r="AX84" s="196"/>
      <c r="AY84" s="196"/>
      <c r="AZ84" s="196"/>
      <c r="BA84" s="196"/>
      <c r="BB84" s="196"/>
      <c r="BC84" s="196"/>
      <c r="BD84" s="196"/>
      <c r="BE84" s="196"/>
      <c r="BF84" s="196"/>
      <c r="BG84" s="196"/>
      <c r="BH84" s="196"/>
      <c r="BI84" s="196"/>
      <c r="BJ84" s="196"/>
      <c r="BK84" s="196"/>
      <c r="BL84" s="196"/>
      <c r="BM84" s="196"/>
      <c r="BN84" s="196"/>
      <c r="BO84" s="196"/>
      <c r="BP84" s="196"/>
      <c r="BQ84" s="196"/>
      <c r="BR84" s="196"/>
      <c r="BS84" s="196"/>
    </row>
    <row r="85" spans="1:71" ht="15" x14ac:dyDescent="0.2">
      <c r="A85" s="196"/>
      <c r="B85" s="196"/>
      <c r="C85" s="196"/>
      <c r="D85" s="196"/>
      <c r="E85" s="196"/>
      <c r="F85" s="196"/>
      <c r="G85" s="196"/>
      <c r="H85" s="196"/>
      <c r="I85" s="196"/>
      <c r="J85" s="196"/>
      <c r="K85" s="196"/>
      <c r="L85" s="196"/>
      <c r="M85" s="196"/>
      <c r="N85" s="196"/>
      <c r="O85" s="196"/>
      <c r="P85" s="196"/>
      <c r="Q85" s="196"/>
      <c r="R85" s="196"/>
      <c r="S85" s="196"/>
      <c r="T85" s="196"/>
      <c r="U85" s="196"/>
      <c r="V85" s="196"/>
      <c r="W85" s="196"/>
      <c r="X85" s="196"/>
      <c r="Y85" s="196"/>
      <c r="Z85" s="196"/>
      <c r="AA85" s="196"/>
      <c r="AB85" s="196"/>
      <c r="AC85" s="196"/>
      <c r="AD85" s="196"/>
      <c r="AE85" s="196"/>
      <c r="AF85" s="196"/>
      <c r="AG85" s="196"/>
      <c r="AH85" s="196"/>
      <c r="AI85" s="196"/>
      <c r="AJ85" s="196"/>
      <c r="AK85" s="196"/>
      <c r="AL85" s="196"/>
      <c r="AM85" s="196"/>
      <c r="AN85" s="196"/>
      <c r="AO85" s="196"/>
      <c r="AP85" s="196"/>
      <c r="AQ85" s="196"/>
      <c r="AR85" s="196"/>
      <c r="AS85" s="196"/>
      <c r="AT85" s="196"/>
      <c r="AU85" s="196"/>
      <c r="AV85" s="196"/>
      <c r="AW85" s="196"/>
      <c r="AX85" s="196"/>
      <c r="AY85" s="196"/>
      <c r="AZ85" s="196"/>
      <c r="BA85" s="196"/>
      <c r="BB85" s="196"/>
      <c r="BC85" s="196"/>
      <c r="BD85" s="196"/>
      <c r="BE85" s="196"/>
      <c r="BF85" s="196"/>
      <c r="BG85" s="196"/>
      <c r="BH85" s="196"/>
      <c r="BI85" s="196"/>
      <c r="BJ85" s="196"/>
      <c r="BK85" s="196"/>
      <c r="BL85" s="196"/>
      <c r="BM85" s="196"/>
      <c r="BN85" s="196"/>
      <c r="BO85" s="196"/>
      <c r="BP85" s="196"/>
      <c r="BQ85" s="196"/>
      <c r="BR85" s="196"/>
      <c r="BS85" s="196"/>
    </row>
    <row r="86" spans="1:71" ht="15" x14ac:dyDescent="0.2">
      <c r="A86" s="196"/>
      <c r="B86" s="196"/>
      <c r="C86" s="196"/>
      <c r="D86" s="196"/>
      <c r="E86" s="196"/>
      <c r="F86" s="196"/>
      <c r="G86" s="196"/>
      <c r="H86" s="196"/>
      <c r="I86" s="196"/>
      <c r="J86" s="196"/>
      <c r="K86" s="196"/>
      <c r="L86" s="196"/>
      <c r="M86" s="196"/>
      <c r="N86" s="196"/>
      <c r="O86" s="196"/>
      <c r="P86" s="196"/>
      <c r="Q86" s="196"/>
      <c r="R86" s="196"/>
      <c r="S86" s="196"/>
      <c r="T86" s="196"/>
      <c r="U86" s="196"/>
      <c r="V86" s="196"/>
      <c r="W86" s="196"/>
      <c r="X86" s="196"/>
      <c r="Y86" s="196"/>
      <c r="Z86" s="196"/>
      <c r="AA86" s="196"/>
      <c r="AB86" s="196"/>
      <c r="AC86" s="196"/>
      <c r="AD86" s="196"/>
      <c r="AE86" s="196"/>
      <c r="AF86" s="196"/>
      <c r="AG86" s="196"/>
      <c r="AH86" s="196"/>
      <c r="AI86" s="196"/>
      <c r="AJ86" s="196"/>
      <c r="AK86" s="196"/>
      <c r="AL86" s="196"/>
      <c r="AM86" s="196"/>
      <c r="AN86" s="196"/>
      <c r="AO86" s="196"/>
      <c r="AP86" s="196"/>
      <c r="AQ86" s="196"/>
      <c r="AR86" s="196"/>
      <c r="AS86" s="196"/>
      <c r="AT86" s="196"/>
      <c r="AU86" s="196"/>
      <c r="AV86" s="196"/>
      <c r="AW86" s="196"/>
      <c r="AX86" s="196"/>
      <c r="AY86" s="196"/>
      <c r="AZ86" s="196"/>
      <c r="BA86" s="196"/>
      <c r="BB86" s="196"/>
      <c r="BC86" s="196"/>
      <c r="BD86" s="196"/>
      <c r="BE86" s="196"/>
      <c r="BF86" s="196"/>
      <c r="BG86" s="196"/>
      <c r="BH86" s="196"/>
      <c r="BI86" s="196"/>
      <c r="BJ86" s="196"/>
      <c r="BK86" s="196"/>
      <c r="BL86" s="196"/>
      <c r="BM86" s="196"/>
      <c r="BN86" s="196"/>
      <c r="BO86" s="196"/>
      <c r="BP86" s="196"/>
      <c r="BQ86" s="196"/>
      <c r="BR86" s="196"/>
      <c r="BS86" s="196"/>
    </row>
    <row r="87" spans="1:71" ht="15" x14ac:dyDescent="0.2">
      <c r="A87" s="196"/>
      <c r="B87" s="196"/>
      <c r="C87" s="196"/>
      <c r="D87" s="196"/>
      <c r="E87" s="196"/>
      <c r="F87" s="196"/>
      <c r="G87" s="196"/>
      <c r="H87" s="196"/>
      <c r="I87" s="196"/>
      <c r="J87" s="196"/>
      <c r="K87" s="196"/>
      <c r="L87" s="196"/>
      <c r="M87" s="196"/>
      <c r="N87" s="196"/>
      <c r="O87" s="196"/>
      <c r="P87" s="196"/>
      <c r="Q87" s="196"/>
      <c r="R87" s="196"/>
      <c r="S87" s="196"/>
      <c r="T87" s="196"/>
      <c r="U87" s="196"/>
      <c r="V87" s="196"/>
      <c r="W87" s="196"/>
      <c r="X87" s="196"/>
      <c r="Y87" s="196"/>
      <c r="Z87" s="196"/>
      <c r="AA87" s="196"/>
      <c r="AB87" s="196"/>
      <c r="AC87" s="196"/>
      <c r="AD87" s="196"/>
      <c r="AE87" s="196"/>
      <c r="AF87" s="196"/>
      <c r="AG87" s="196"/>
      <c r="AH87" s="196"/>
      <c r="AI87" s="196"/>
      <c r="AJ87" s="196"/>
      <c r="AK87" s="196"/>
      <c r="AL87" s="196"/>
      <c r="AM87" s="196"/>
      <c r="AN87" s="196"/>
      <c r="AO87" s="196"/>
      <c r="AP87" s="196"/>
      <c r="AQ87" s="196"/>
      <c r="AR87" s="196"/>
      <c r="AS87" s="196"/>
      <c r="AT87" s="196"/>
      <c r="AU87" s="196"/>
      <c r="AV87" s="196"/>
      <c r="AW87" s="196"/>
      <c r="AX87" s="196"/>
      <c r="AY87" s="196"/>
      <c r="AZ87" s="196"/>
      <c r="BA87" s="196"/>
      <c r="BB87" s="196"/>
      <c r="BC87" s="196"/>
      <c r="BD87" s="196"/>
      <c r="BE87" s="196"/>
      <c r="BF87" s="196"/>
      <c r="BG87" s="196"/>
      <c r="BH87" s="196"/>
      <c r="BI87" s="196"/>
      <c r="BJ87" s="196"/>
      <c r="BK87" s="196"/>
      <c r="BL87" s="196"/>
      <c r="BM87" s="196"/>
      <c r="BN87" s="196"/>
      <c r="BO87" s="196"/>
      <c r="BP87" s="196"/>
      <c r="BQ87" s="196"/>
      <c r="BR87" s="196"/>
      <c r="BS87" s="196"/>
    </row>
    <row r="88" spans="1:71" ht="15" x14ac:dyDescent="0.2">
      <c r="A88" s="196"/>
      <c r="B88" s="196"/>
      <c r="C88" s="196"/>
      <c r="D88" s="196"/>
      <c r="E88" s="196"/>
      <c r="F88" s="196"/>
      <c r="G88" s="196"/>
      <c r="H88" s="196"/>
      <c r="I88" s="196"/>
      <c r="J88" s="196"/>
      <c r="K88" s="196"/>
      <c r="L88" s="196"/>
      <c r="M88" s="196"/>
      <c r="N88" s="196"/>
      <c r="O88" s="196"/>
      <c r="P88" s="196"/>
      <c r="Q88" s="196"/>
      <c r="R88" s="196"/>
      <c r="S88" s="196"/>
      <c r="T88" s="196"/>
      <c r="U88" s="196"/>
      <c r="V88" s="196"/>
      <c r="W88" s="196"/>
      <c r="X88" s="196"/>
      <c r="Y88" s="196"/>
      <c r="Z88" s="196"/>
      <c r="AA88" s="196"/>
      <c r="AB88" s="196"/>
      <c r="AC88" s="196"/>
      <c r="AD88" s="196"/>
      <c r="AE88" s="196"/>
      <c r="AF88" s="196"/>
      <c r="AG88" s="196"/>
      <c r="AH88" s="196"/>
      <c r="AI88" s="196"/>
      <c r="AJ88" s="196"/>
      <c r="AK88" s="196"/>
      <c r="AL88" s="196"/>
      <c r="AM88" s="196"/>
      <c r="AN88" s="196"/>
      <c r="AO88" s="196"/>
      <c r="AP88" s="196"/>
      <c r="AQ88" s="196"/>
      <c r="AR88" s="196"/>
      <c r="AS88" s="196"/>
      <c r="AT88" s="196"/>
      <c r="AU88" s="196"/>
      <c r="AV88" s="196"/>
      <c r="AW88" s="196"/>
      <c r="AX88" s="196"/>
      <c r="AY88" s="196"/>
      <c r="AZ88" s="196"/>
      <c r="BA88" s="196"/>
      <c r="BB88" s="196"/>
      <c r="BC88" s="196"/>
      <c r="BD88" s="196"/>
      <c r="BE88" s="196"/>
      <c r="BF88" s="196"/>
      <c r="BG88" s="196"/>
      <c r="BH88" s="196"/>
      <c r="BI88" s="196"/>
      <c r="BJ88" s="196"/>
      <c r="BK88" s="196"/>
      <c r="BL88" s="196"/>
      <c r="BM88" s="196"/>
      <c r="BN88" s="196"/>
      <c r="BO88" s="196"/>
      <c r="BP88" s="196"/>
      <c r="BQ88" s="196"/>
      <c r="BR88" s="196"/>
      <c r="BS88" s="196"/>
    </row>
    <row r="89" spans="1:71" ht="15" x14ac:dyDescent="0.2">
      <c r="A89" s="196"/>
      <c r="B89" s="196"/>
      <c r="C89" s="196"/>
      <c r="D89" s="196"/>
      <c r="E89" s="196"/>
      <c r="F89" s="196"/>
      <c r="G89" s="196"/>
      <c r="H89" s="196"/>
      <c r="I89" s="196"/>
      <c r="J89" s="196"/>
      <c r="K89" s="196"/>
      <c r="L89" s="196"/>
      <c r="M89" s="196"/>
      <c r="N89" s="196"/>
      <c r="O89" s="196"/>
      <c r="P89" s="196"/>
      <c r="Q89" s="196"/>
      <c r="R89" s="196"/>
      <c r="S89" s="196"/>
      <c r="T89" s="196"/>
      <c r="U89" s="196"/>
      <c r="V89" s="196"/>
      <c r="W89" s="196"/>
      <c r="X89" s="196"/>
      <c r="Y89" s="196"/>
      <c r="Z89" s="196"/>
      <c r="AA89" s="196"/>
      <c r="AB89" s="196"/>
      <c r="AC89" s="196"/>
      <c r="AD89" s="196"/>
      <c r="AE89" s="196"/>
      <c r="AF89" s="196"/>
      <c r="AG89" s="196"/>
      <c r="AH89" s="196"/>
      <c r="AI89" s="196"/>
      <c r="AJ89" s="196"/>
      <c r="AK89" s="196"/>
      <c r="AL89" s="196"/>
      <c r="AM89" s="196"/>
      <c r="AN89" s="196"/>
      <c r="AO89" s="196"/>
      <c r="AP89" s="196"/>
      <c r="AQ89" s="196"/>
      <c r="AR89" s="196"/>
      <c r="AS89" s="196"/>
      <c r="AT89" s="196"/>
      <c r="AU89" s="196"/>
      <c r="AV89" s="196"/>
      <c r="AW89" s="196"/>
      <c r="AX89" s="196"/>
      <c r="AY89" s="196"/>
      <c r="AZ89" s="196"/>
      <c r="BA89" s="196"/>
      <c r="BB89" s="196"/>
      <c r="BC89" s="196"/>
      <c r="BD89" s="196"/>
      <c r="BE89" s="196"/>
      <c r="BF89" s="196"/>
      <c r="BG89" s="196"/>
      <c r="BH89" s="196"/>
      <c r="BI89" s="196"/>
      <c r="BJ89" s="196"/>
      <c r="BK89" s="196"/>
      <c r="BL89" s="196"/>
      <c r="BM89" s="196"/>
      <c r="BN89" s="196"/>
      <c r="BO89" s="196"/>
      <c r="BP89" s="196"/>
      <c r="BQ89" s="196"/>
      <c r="BR89" s="196"/>
      <c r="BS89" s="196"/>
    </row>
    <row r="90" spans="1:71" ht="15" x14ac:dyDescent="0.2">
      <c r="A90" s="196"/>
      <c r="B90" s="196"/>
      <c r="C90" s="196"/>
      <c r="D90" s="196"/>
      <c r="E90" s="196"/>
      <c r="F90" s="196"/>
      <c r="G90" s="196"/>
      <c r="H90" s="196"/>
      <c r="I90" s="196"/>
      <c r="J90" s="196"/>
      <c r="K90" s="196"/>
      <c r="L90" s="196"/>
      <c r="M90" s="196"/>
      <c r="N90" s="196"/>
      <c r="O90" s="196"/>
      <c r="P90" s="196"/>
      <c r="Q90" s="196"/>
      <c r="R90" s="196"/>
      <c r="S90" s="196"/>
      <c r="T90" s="196"/>
      <c r="U90" s="196"/>
      <c r="V90" s="196"/>
      <c r="W90" s="196"/>
      <c r="X90" s="196"/>
      <c r="Y90" s="196"/>
      <c r="Z90" s="196"/>
      <c r="AA90" s="196"/>
      <c r="AB90" s="196"/>
      <c r="AC90" s="196"/>
      <c r="AD90" s="196"/>
      <c r="AE90" s="196"/>
      <c r="AF90" s="196"/>
      <c r="AG90" s="196"/>
      <c r="AH90" s="196"/>
      <c r="AI90" s="196"/>
      <c r="AJ90" s="196"/>
      <c r="AK90" s="196"/>
      <c r="AL90" s="196"/>
      <c r="AM90" s="196"/>
      <c r="AN90" s="196"/>
      <c r="AO90" s="196"/>
      <c r="AP90" s="196"/>
      <c r="AQ90" s="196"/>
      <c r="AR90" s="196"/>
      <c r="AS90" s="196"/>
      <c r="AT90" s="196"/>
      <c r="AU90" s="196"/>
      <c r="AV90" s="196"/>
      <c r="AW90" s="196"/>
      <c r="AX90" s="196"/>
      <c r="AY90" s="196"/>
      <c r="AZ90" s="196"/>
      <c r="BA90" s="196"/>
      <c r="BB90" s="196"/>
      <c r="BC90" s="196"/>
      <c r="BD90" s="196"/>
      <c r="BE90" s="196"/>
      <c r="BF90" s="196"/>
      <c r="BG90" s="196"/>
      <c r="BH90" s="196"/>
      <c r="BI90" s="196"/>
      <c r="BJ90" s="196"/>
      <c r="BK90" s="196"/>
      <c r="BL90" s="196"/>
      <c r="BM90" s="196"/>
      <c r="BN90" s="196"/>
      <c r="BO90" s="196"/>
      <c r="BP90" s="196"/>
      <c r="BQ90" s="196"/>
      <c r="BR90" s="196"/>
      <c r="BS90" s="196"/>
    </row>
    <row r="91" spans="1:71" ht="15" x14ac:dyDescent="0.2">
      <c r="A91" s="196"/>
      <c r="B91" s="196"/>
      <c r="C91" s="196"/>
      <c r="D91" s="196"/>
      <c r="E91" s="196"/>
      <c r="F91" s="196"/>
      <c r="G91" s="196"/>
      <c r="H91" s="196"/>
      <c r="I91" s="196"/>
      <c r="J91" s="196"/>
      <c r="K91" s="196"/>
      <c r="L91" s="196"/>
      <c r="M91" s="196"/>
      <c r="N91" s="196"/>
      <c r="O91" s="196"/>
      <c r="P91" s="196"/>
      <c r="Q91" s="196"/>
      <c r="R91" s="196"/>
      <c r="S91" s="196"/>
      <c r="T91" s="196"/>
      <c r="U91" s="196"/>
      <c r="V91" s="196"/>
      <c r="W91" s="196"/>
      <c r="X91" s="196"/>
      <c r="Y91" s="196"/>
      <c r="Z91" s="196"/>
      <c r="AA91" s="196"/>
      <c r="AB91" s="196"/>
      <c r="AC91" s="196"/>
      <c r="AD91" s="196"/>
      <c r="AE91" s="196"/>
      <c r="AF91" s="196"/>
      <c r="AG91" s="196"/>
      <c r="AH91" s="196"/>
      <c r="AI91" s="196"/>
      <c r="AJ91" s="196"/>
      <c r="AK91" s="196"/>
      <c r="AL91" s="196"/>
      <c r="AM91" s="196"/>
      <c r="AN91" s="196"/>
      <c r="AO91" s="196"/>
      <c r="AP91" s="196"/>
      <c r="AQ91" s="196"/>
      <c r="AR91" s="196"/>
      <c r="AS91" s="196"/>
      <c r="AT91" s="196"/>
      <c r="AU91" s="196"/>
      <c r="AV91" s="196"/>
      <c r="AW91" s="196"/>
      <c r="AX91" s="196"/>
      <c r="AY91" s="196"/>
      <c r="AZ91" s="196"/>
      <c r="BA91" s="196"/>
      <c r="BB91" s="196"/>
      <c r="BC91" s="196"/>
      <c r="BD91" s="196"/>
      <c r="BE91" s="196"/>
      <c r="BF91" s="196"/>
      <c r="BG91" s="196"/>
      <c r="BH91" s="196"/>
      <c r="BI91" s="196"/>
      <c r="BJ91" s="196"/>
      <c r="BK91" s="196"/>
      <c r="BL91" s="196"/>
      <c r="BM91" s="196"/>
      <c r="BN91" s="196"/>
      <c r="BO91" s="196"/>
      <c r="BP91" s="196"/>
      <c r="BQ91" s="196"/>
      <c r="BR91" s="196"/>
      <c r="BS91" s="196"/>
    </row>
    <row r="92" spans="1:71" ht="15" x14ac:dyDescent="0.2">
      <c r="A92" s="196"/>
      <c r="B92" s="196"/>
      <c r="C92" s="196"/>
      <c r="D92" s="196"/>
      <c r="E92" s="196"/>
      <c r="F92" s="196"/>
      <c r="G92" s="196"/>
      <c r="H92" s="196"/>
      <c r="I92" s="196"/>
      <c r="J92" s="196"/>
      <c r="K92" s="196"/>
      <c r="L92" s="196"/>
      <c r="M92" s="196"/>
      <c r="N92" s="196"/>
      <c r="O92" s="196"/>
      <c r="P92" s="196"/>
      <c r="Q92" s="196"/>
      <c r="R92" s="196"/>
      <c r="S92" s="196"/>
      <c r="T92" s="196"/>
      <c r="U92" s="196"/>
      <c r="V92" s="196"/>
      <c r="W92" s="196"/>
      <c r="X92" s="196"/>
      <c r="Y92" s="196"/>
      <c r="Z92" s="196"/>
      <c r="AA92" s="196"/>
      <c r="AB92" s="196"/>
      <c r="AC92" s="196"/>
      <c r="AD92" s="196"/>
      <c r="AE92" s="196"/>
      <c r="AF92" s="196"/>
      <c r="AG92" s="196"/>
      <c r="AH92" s="196"/>
      <c r="AI92" s="196"/>
      <c r="AJ92" s="196"/>
      <c r="AK92" s="196"/>
      <c r="AL92" s="196"/>
      <c r="AM92" s="196"/>
      <c r="AN92" s="196"/>
      <c r="AO92" s="196"/>
      <c r="AP92" s="196"/>
      <c r="AQ92" s="196"/>
      <c r="AR92" s="196"/>
      <c r="AS92" s="196"/>
      <c r="AT92" s="196"/>
      <c r="AU92" s="196"/>
      <c r="AV92" s="196"/>
      <c r="AW92" s="196"/>
      <c r="AX92" s="196"/>
      <c r="AY92" s="196"/>
      <c r="AZ92" s="196"/>
      <c r="BA92" s="196"/>
      <c r="BB92" s="196"/>
      <c r="BC92" s="196"/>
      <c r="BD92" s="196"/>
      <c r="BE92" s="196"/>
      <c r="BF92" s="196"/>
      <c r="BG92" s="196"/>
      <c r="BH92" s="196"/>
      <c r="BI92" s="196"/>
      <c r="BJ92" s="196"/>
      <c r="BK92" s="196"/>
      <c r="BL92" s="196"/>
      <c r="BM92" s="196"/>
      <c r="BN92" s="196"/>
      <c r="BO92" s="196"/>
      <c r="BP92" s="196"/>
      <c r="BQ92" s="196"/>
      <c r="BR92" s="196"/>
      <c r="BS92" s="196"/>
    </row>
    <row r="93" spans="1:71" ht="15" x14ac:dyDescent="0.2">
      <c r="A93" s="196"/>
      <c r="B93" s="196"/>
      <c r="C93" s="196"/>
      <c r="D93" s="196"/>
      <c r="E93" s="196"/>
      <c r="F93" s="196"/>
      <c r="G93" s="196"/>
      <c r="H93" s="196"/>
      <c r="I93" s="196"/>
      <c r="J93" s="196"/>
      <c r="K93" s="196"/>
      <c r="L93" s="196"/>
      <c r="M93" s="196"/>
      <c r="N93" s="196"/>
      <c r="O93" s="196"/>
      <c r="P93" s="196"/>
      <c r="Q93" s="196"/>
      <c r="R93" s="196"/>
      <c r="S93" s="196"/>
      <c r="T93" s="196"/>
      <c r="U93" s="196"/>
      <c r="V93" s="196"/>
      <c r="W93" s="196"/>
      <c r="X93" s="196"/>
      <c r="Y93" s="196"/>
      <c r="Z93" s="196"/>
      <c r="AA93" s="196"/>
      <c r="AB93" s="196"/>
      <c r="AC93" s="196"/>
      <c r="AD93" s="196"/>
      <c r="AE93" s="196"/>
      <c r="AF93" s="196"/>
      <c r="AG93" s="196"/>
      <c r="AH93" s="196"/>
      <c r="AI93" s="196"/>
      <c r="AJ93" s="196"/>
      <c r="AK93" s="196"/>
      <c r="AL93" s="196"/>
      <c r="AM93" s="196"/>
      <c r="AN93" s="196"/>
      <c r="AO93" s="196"/>
      <c r="AP93" s="196"/>
      <c r="AQ93" s="196"/>
      <c r="AR93" s="196"/>
      <c r="AS93" s="196"/>
      <c r="AT93" s="196"/>
      <c r="AU93" s="196"/>
      <c r="AV93" s="196"/>
      <c r="AW93" s="196"/>
      <c r="AX93" s="196"/>
      <c r="AY93" s="196"/>
      <c r="AZ93" s="196"/>
      <c r="BA93" s="196"/>
      <c r="BB93" s="196"/>
      <c r="BC93" s="196"/>
      <c r="BD93" s="196"/>
      <c r="BE93" s="196"/>
      <c r="BF93" s="196"/>
      <c r="BG93" s="196"/>
      <c r="BH93" s="196"/>
      <c r="BI93" s="196"/>
      <c r="BJ93" s="196"/>
      <c r="BK93" s="196"/>
      <c r="BL93" s="196"/>
      <c r="BM93" s="196"/>
      <c r="BN93" s="196"/>
      <c r="BO93" s="196"/>
      <c r="BP93" s="196"/>
      <c r="BQ93" s="196"/>
      <c r="BR93" s="196"/>
      <c r="BS93" s="196"/>
    </row>
    <row r="94" spans="1:71" ht="15" x14ac:dyDescent="0.2">
      <c r="A94" s="196"/>
      <c r="B94" s="196"/>
      <c r="C94" s="196"/>
      <c r="D94" s="196"/>
      <c r="E94" s="196"/>
      <c r="F94" s="196"/>
      <c r="G94" s="196"/>
      <c r="H94" s="196"/>
      <c r="I94" s="196"/>
      <c r="J94" s="196"/>
      <c r="K94" s="196"/>
      <c r="L94" s="196"/>
      <c r="M94" s="196"/>
      <c r="N94" s="196"/>
      <c r="O94" s="196"/>
      <c r="P94" s="196"/>
      <c r="Q94" s="196"/>
      <c r="R94" s="196"/>
      <c r="S94" s="196"/>
      <c r="T94" s="196"/>
      <c r="U94" s="196"/>
      <c r="V94" s="196"/>
      <c r="W94" s="196"/>
      <c r="X94" s="196"/>
      <c r="Y94" s="196"/>
      <c r="Z94" s="196"/>
      <c r="AA94" s="196"/>
      <c r="AB94" s="196"/>
      <c r="AC94" s="196"/>
      <c r="AD94" s="196"/>
      <c r="AE94" s="196"/>
      <c r="AF94" s="196"/>
      <c r="AG94" s="196"/>
      <c r="AH94" s="196"/>
      <c r="AI94" s="196"/>
      <c r="AJ94" s="196"/>
      <c r="AK94" s="196"/>
      <c r="AL94" s="196"/>
      <c r="AM94" s="196"/>
      <c r="AN94" s="196"/>
      <c r="AO94" s="196"/>
      <c r="AP94" s="196"/>
      <c r="AQ94" s="196"/>
      <c r="AR94" s="196"/>
      <c r="AS94" s="196"/>
      <c r="AT94" s="196"/>
      <c r="AU94" s="196"/>
      <c r="AV94" s="196"/>
      <c r="AW94" s="196"/>
      <c r="AX94" s="196"/>
      <c r="AY94" s="196"/>
      <c r="AZ94" s="196"/>
      <c r="BA94" s="196"/>
      <c r="BB94" s="196"/>
      <c r="BC94" s="196"/>
      <c r="BD94" s="196"/>
      <c r="BE94" s="196"/>
      <c r="BF94" s="196"/>
      <c r="BG94" s="196"/>
      <c r="BH94" s="196"/>
      <c r="BI94" s="196"/>
      <c r="BJ94" s="196"/>
      <c r="BK94" s="196"/>
      <c r="BL94" s="196"/>
      <c r="BM94" s="196"/>
      <c r="BN94" s="196"/>
      <c r="BO94" s="196"/>
      <c r="BP94" s="196"/>
      <c r="BQ94" s="196"/>
      <c r="BR94" s="196"/>
      <c r="BS94" s="196"/>
    </row>
    <row r="95" spans="1:71" ht="15" x14ac:dyDescent="0.2">
      <c r="A95" s="196"/>
      <c r="B95" s="196"/>
      <c r="C95" s="196"/>
      <c r="D95" s="196"/>
      <c r="E95" s="196"/>
      <c r="F95" s="196"/>
      <c r="G95" s="196"/>
      <c r="H95" s="196"/>
      <c r="I95" s="196"/>
      <c r="J95" s="196"/>
      <c r="K95" s="196"/>
      <c r="L95" s="196"/>
      <c r="M95" s="196"/>
      <c r="N95" s="196"/>
      <c r="O95" s="196"/>
      <c r="P95" s="196"/>
      <c r="Q95" s="196"/>
      <c r="R95" s="196"/>
      <c r="S95" s="196"/>
      <c r="T95" s="196"/>
      <c r="U95" s="196"/>
      <c r="V95" s="196"/>
      <c r="W95" s="196"/>
      <c r="X95" s="196"/>
      <c r="Y95" s="196"/>
      <c r="Z95" s="196"/>
      <c r="AA95" s="196"/>
      <c r="AB95" s="196"/>
      <c r="AC95" s="196"/>
      <c r="AD95" s="196"/>
      <c r="AE95" s="196"/>
      <c r="AF95" s="196"/>
      <c r="AG95" s="196"/>
      <c r="AH95" s="196"/>
      <c r="AI95" s="196"/>
      <c r="AJ95" s="196"/>
      <c r="AK95" s="196"/>
      <c r="AL95" s="196"/>
      <c r="AM95" s="196"/>
      <c r="AN95" s="196"/>
      <c r="AO95" s="196"/>
      <c r="AP95" s="196"/>
      <c r="AQ95" s="196"/>
      <c r="AR95" s="196"/>
      <c r="AS95" s="196"/>
      <c r="AT95" s="196"/>
      <c r="AU95" s="196"/>
      <c r="AV95" s="196"/>
      <c r="AW95" s="196"/>
      <c r="AX95" s="196"/>
      <c r="AY95" s="196"/>
      <c r="AZ95" s="196"/>
      <c r="BA95" s="196"/>
      <c r="BB95" s="196"/>
      <c r="BC95" s="196"/>
      <c r="BD95" s="196"/>
      <c r="BE95" s="196"/>
      <c r="BF95" s="196"/>
      <c r="BG95" s="196"/>
      <c r="BH95" s="196"/>
      <c r="BI95" s="196"/>
      <c r="BJ95" s="196"/>
      <c r="BK95" s="196"/>
      <c r="BL95" s="196"/>
      <c r="BM95" s="196"/>
      <c r="BN95" s="196"/>
      <c r="BO95" s="196"/>
      <c r="BP95" s="196"/>
      <c r="BQ95" s="196"/>
      <c r="BR95" s="196"/>
      <c r="BS95" s="196"/>
    </row>
    <row r="96" spans="1:71" ht="15" x14ac:dyDescent="0.2">
      <c r="A96" s="196"/>
      <c r="B96" s="196"/>
      <c r="C96" s="196"/>
      <c r="D96" s="196"/>
      <c r="E96" s="196"/>
      <c r="F96" s="196"/>
      <c r="G96" s="196"/>
      <c r="H96" s="196"/>
      <c r="I96" s="196"/>
      <c r="J96" s="196"/>
      <c r="K96" s="196"/>
      <c r="L96" s="196"/>
      <c r="M96" s="196"/>
      <c r="N96" s="196"/>
      <c r="O96" s="196"/>
      <c r="P96" s="196"/>
      <c r="Q96" s="196"/>
      <c r="R96" s="196"/>
      <c r="S96" s="196"/>
      <c r="T96" s="196"/>
      <c r="U96" s="196"/>
      <c r="V96" s="196"/>
      <c r="W96" s="196"/>
      <c r="X96" s="196"/>
      <c r="Y96" s="196"/>
      <c r="Z96" s="196"/>
      <c r="AA96" s="196"/>
      <c r="AB96" s="196"/>
      <c r="AC96" s="196"/>
      <c r="AD96" s="196"/>
      <c r="AE96" s="196"/>
      <c r="AF96" s="196"/>
      <c r="AG96" s="196"/>
      <c r="AH96" s="196"/>
      <c r="AI96" s="196"/>
      <c r="AJ96" s="196"/>
      <c r="AK96" s="196"/>
      <c r="AL96" s="196"/>
      <c r="AM96" s="196"/>
      <c r="AN96" s="196"/>
      <c r="AO96" s="196"/>
      <c r="AP96" s="196"/>
      <c r="AQ96" s="196"/>
      <c r="AR96" s="196"/>
      <c r="AS96" s="196"/>
      <c r="AT96" s="196"/>
      <c r="AU96" s="196"/>
      <c r="AV96" s="196"/>
      <c r="AW96" s="196"/>
      <c r="AX96" s="196"/>
      <c r="AY96" s="196"/>
      <c r="AZ96" s="196"/>
      <c r="BA96" s="196"/>
      <c r="BB96" s="196"/>
      <c r="BC96" s="196"/>
      <c r="BD96" s="196"/>
      <c r="BE96" s="196"/>
      <c r="BF96" s="196"/>
      <c r="BG96" s="196"/>
      <c r="BH96" s="196"/>
      <c r="BI96" s="196"/>
      <c r="BJ96" s="196"/>
      <c r="BK96" s="196"/>
      <c r="BL96" s="196"/>
      <c r="BM96" s="196"/>
      <c r="BN96" s="196"/>
      <c r="BO96" s="196"/>
      <c r="BP96" s="196"/>
      <c r="BQ96" s="196"/>
      <c r="BR96" s="196"/>
      <c r="BS96" s="196"/>
    </row>
    <row r="97" spans="1:71" ht="15" x14ac:dyDescent="0.2">
      <c r="A97" s="196"/>
      <c r="B97" s="196"/>
      <c r="C97" s="196"/>
      <c r="D97" s="196"/>
      <c r="E97" s="196"/>
      <c r="F97" s="196"/>
      <c r="G97" s="196"/>
      <c r="H97" s="196"/>
      <c r="I97" s="196"/>
      <c r="J97" s="196"/>
      <c r="K97" s="196"/>
      <c r="L97" s="196"/>
      <c r="M97" s="196"/>
      <c r="N97" s="196"/>
      <c r="O97" s="196"/>
      <c r="P97" s="196"/>
      <c r="Q97" s="196"/>
      <c r="R97" s="196"/>
      <c r="S97" s="196"/>
      <c r="T97" s="196"/>
      <c r="U97" s="196"/>
      <c r="V97" s="196"/>
      <c r="W97" s="196"/>
      <c r="X97" s="196"/>
      <c r="Y97" s="196"/>
      <c r="Z97" s="196"/>
      <c r="AA97" s="196"/>
      <c r="AB97" s="196"/>
      <c r="AC97" s="196"/>
      <c r="AD97" s="196"/>
      <c r="AE97" s="196"/>
      <c r="AF97" s="196"/>
      <c r="AG97" s="196"/>
      <c r="AH97" s="196"/>
      <c r="AI97" s="196"/>
      <c r="AJ97" s="196"/>
      <c r="AK97" s="196"/>
      <c r="AL97" s="196"/>
      <c r="AM97" s="196"/>
      <c r="AN97" s="196"/>
      <c r="AO97" s="196"/>
      <c r="AP97" s="196"/>
      <c r="AQ97" s="196"/>
      <c r="AR97" s="196"/>
      <c r="AS97" s="196"/>
      <c r="AT97" s="196"/>
      <c r="AU97" s="196"/>
      <c r="AV97" s="196"/>
      <c r="AW97" s="196"/>
      <c r="AX97" s="196"/>
      <c r="AY97" s="196"/>
      <c r="AZ97" s="196"/>
      <c r="BA97" s="196"/>
      <c r="BB97" s="196"/>
      <c r="BC97" s="196"/>
      <c r="BD97" s="196"/>
      <c r="BE97" s="196"/>
      <c r="BF97" s="196"/>
      <c r="BG97" s="196"/>
      <c r="BH97" s="196"/>
      <c r="BI97" s="196"/>
      <c r="BJ97" s="196"/>
      <c r="BK97" s="196"/>
      <c r="BL97" s="196"/>
      <c r="BM97" s="196"/>
      <c r="BN97" s="196"/>
      <c r="BO97" s="196"/>
      <c r="BP97" s="196"/>
      <c r="BQ97" s="196"/>
      <c r="BR97" s="196"/>
      <c r="BS97" s="196"/>
    </row>
    <row r="98" spans="1:71" ht="15" x14ac:dyDescent="0.2">
      <c r="A98" s="196"/>
      <c r="B98" s="196"/>
      <c r="C98" s="196"/>
      <c r="D98" s="196"/>
      <c r="E98" s="196"/>
      <c r="F98" s="196"/>
      <c r="G98" s="196"/>
      <c r="H98" s="196"/>
      <c r="I98" s="196"/>
      <c r="J98" s="196"/>
      <c r="K98" s="196"/>
      <c r="L98" s="196"/>
      <c r="M98" s="196"/>
      <c r="N98" s="196"/>
      <c r="O98" s="196"/>
      <c r="P98" s="196"/>
      <c r="Q98" s="196"/>
      <c r="R98" s="196"/>
      <c r="S98" s="196"/>
      <c r="T98" s="196"/>
      <c r="U98" s="196"/>
      <c r="V98" s="196"/>
      <c r="W98" s="196"/>
      <c r="X98" s="196"/>
      <c r="Y98" s="196"/>
      <c r="Z98" s="196"/>
      <c r="AA98" s="196"/>
      <c r="AB98" s="196"/>
      <c r="AC98" s="196"/>
      <c r="AD98" s="196"/>
      <c r="AE98" s="196"/>
      <c r="AF98" s="196"/>
      <c r="AG98" s="196"/>
      <c r="AH98" s="196"/>
      <c r="AI98" s="196"/>
      <c r="AJ98" s="196"/>
      <c r="AK98" s="196"/>
      <c r="AL98" s="196"/>
      <c r="AM98" s="196"/>
      <c r="AN98" s="196"/>
      <c r="AO98" s="196"/>
      <c r="AP98" s="196"/>
      <c r="AQ98" s="196"/>
      <c r="AR98" s="196"/>
      <c r="AS98" s="196"/>
      <c r="AT98" s="196"/>
      <c r="AU98" s="196"/>
      <c r="AV98" s="196"/>
      <c r="AW98" s="196"/>
      <c r="AX98" s="196"/>
      <c r="AY98" s="196"/>
      <c r="AZ98" s="196"/>
      <c r="BA98" s="196"/>
      <c r="BB98" s="196"/>
      <c r="BC98" s="196"/>
      <c r="BD98" s="196"/>
      <c r="BE98" s="196"/>
      <c r="BF98" s="196"/>
      <c r="BG98" s="196"/>
      <c r="BH98" s="196"/>
      <c r="BI98" s="196"/>
      <c r="BJ98" s="196"/>
      <c r="BK98" s="196"/>
      <c r="BL98" s="196"/>
      <c r="BM98" s="196"/>
      <c r="BN98" s="196"/>
      <c r="BO98" s="196"/>
      <c r="BP98" s="196"/>
      <c r="BQ98" s="196"/>
      <c r="BR98" s="196"/>
      <c r="BS98" s="196"/>
    </row>
    <row r="99" spans="1:71" ht="15" x14ac:dyDescent="0.2">
      <c r="A99" s="196"/>
      <c r="B99" s="196"/>
      <c r="C99" s="196"/>
      <c r="D99" s="196"/>
      <c r="E99" s="196"/>
      <c r="F99" s="196"/>
      <c r="G99" s="196"/>
      <c r="H99" s="196"/>
      <c r="I99" s="196"/>
      <c r="J99" s="196"/>
      <c r="K99" s="196"/>
      <c r="L99" s="196"/>
      <c r="M99" s="196"/>
      <c r="N99" s="196"/>
      <c r="O99" s="196"/>
      <c r="P99" s="196"/>
      <c r="Q99" s="196"/>
      <c r="R99" s="196"/>
      <c r="S99" s="196"/>
      <c r="T99" s="196"/>
      <c r="U99" s="196"/>
      <c r="V99" s="196"/>
      <c r="W99" s="196"/>
      <c r="X99" s="196"/>
      <c r="Y99" s="196"/>
      <c r="Z99" s="196"/>
      <c r="AA99" s="196"/>
      <c r="AB99" s="196"/>
      <c r="AC99" s="196"/>
      <c r="AD99" s="196"/>
      <c r="AE99" s="196"/>
      <c r="AF99" s="196"/>
      <c r="AG99" s="196"/>
      <c r="AH99" s="196"/>
      <c r="AI99" s="196"/>
      <c r="AJ99" s="196"/>
      <c r="AK99" s="196"/>
      <c r="AL99" s="196"/>
      <c r="AM99" s="196"/>
      <c r="AN99" s="196"/>
      <c r="AO99" s="196"/>
      <c r="AP99" s="196"/>
      <c r="AQ99" s="196"/>
      <c r="AR99" s="196"/>
      <c r="AS99" s="196"/>
      <c r="AT99" s="196"/>
      <c r="AU99" s="196"/>
      <c r="AV99" s="196"/>
      <c r="AW99" s="196"/>
      <c r="AX99" s="196"/>
      <c r="AY99" s="196"/>
      <c r="AZ99" s="196"/>
      <c r="BA99" s="196"/>
      <c r="BB99" s="196"/>
      <c r="BC99" s="196"/>
      <c r="BD99" s="196"/>
      <c r="BE99" s="196"/>
      <c r="BF99" s="196"/>
      <c r="BG99" s="196"/>
      <c r="BH99" s="196"/>
      <c r="BI99" s="196"/>
      <c r="BJ99" s="196"/>
      <c r="BK99" s="196"/>
      <c r="BL99" s="196"/>
      <c r="BM99" s="196"/>
      <c r="BN99" s="196"/>
      <c r="BO99" s="196"/>
      <c r="BP99" s="196"/>
      <c r="BQ99" s="196"/>
      <c r="BR99" s="196"/>
      <c r="BS99" s="196"/>
    </row>
    <row r="100" spans="1:71" ht="15" x14ac:dyDescent="0.2">
      <c r="A100" s="196"/>
      <c r="B100" s="196"/>
      <c r="C100" s="196"/>
      <c r="D100" s="196"/>
      <c r="E100" s="196"/>
      <c r="F100" s="196"/>
      <c r="G100" s="196"/>
      <c r="H100" s="196"/>
      <c r="I100" s="196"/>
      <c r="J100" s="196"/>
      <c r="K100" s="196"/>
      <c r="L100" s="196"/>
      <c r="M100" s="196"/>
      <c r="N100" s="196"/>
      <c r="O100" s="196"/>
      <c r="P100" s="196"/>
      <c r="Q100" s="196"/>
      <c r="R100" s="196"/>
      <c r="S100" s="196"/>
      <c r="T100" s="196"/>
      <c r="U100" s="196"/>
      <c r="V100" s="196"/>
      <c r="W100" s="196"/>
      <c r="X100" s="196"/>
      <c r="Y100" s="196"/>
      <c r="Z100" s="196"/>
      <c r="AA100" s="196"/>
      <c r="AB100" s="196"/>
      <c r="AC100" s="196"/>
      <c r="AD100" s="196"/>
      <c r="AE100" s="196"/>
      <c r="AF100" s="196"/>
      <c r="AG100" s="196"/>
      <c r="AH100" s="196"/>
      <c r="AI100" s="196"/>
      <c r="AJ100" s="196"/>
      <c r="AK100" s="196"/>
      <c r="AL100" s="196"/>
      <c r="AM100" s="196"/>
      <c r="AN100" s="196"/>
      <c r="AO100" s="196"/>
      <c r="AP100" s="196"/>
      <c r="AQ100" s="196"/>
      <c r="AR100" s="196"/>
      <c r="AS100" s="196"/>
      <c r="AT100" s="196"/>
      <c r="AU100" s="196"/>
      <c r="AV100" s="196"/>
      <c r="AW100" s="196"/>
      <c r="AX100" s="196"/>
      <c r="AY100" s="196"/>
      <c r="AZ100" s="196"/>
      <c r="BA100" s="196"/>
      <c r="BB100" s="196"/>
      <c r="BC100" s="196"/>
      <c r="BD100" s="196"/>
      <c r="BE100" s="196"/>
      <c r="BF100" s="196"/>
      <c r="BG100" s="196"/>
      <c r="BH100" s="196"/>
      <c r="BI100" s="196"/>
      <c r="BJ100" s="196"/>
      <c r="BK100" s="196"/>
      <c r="BL100" s="196"/>
      <c r="BM100" s="196"/>
      <c r="BN100" s="196"/>
      <c r="BO100" s="196"/>
      <c r="BP100" s="196"/>
      <c r="BQ100" s="196"/>
      <c r="BR100" s="196"/>
      <c r="BS100" s="196"/>
    </row>
    <row r="101" spans="1:71" ht="15" x14ac:dyDescent="0.2">
      <c r="A101" s="196"/>
      <c r="B101" s="196"/>
      <c r="C101" s="196"/>
      <c r="D101" s="196"/>
      <c r="E101" s="196"/>
      <c r="F101" s="196"/>
      <c r="G101" s="196"/>
      <c r="H101" s="196"/>
      <c r="I101" s="196"/>
      <c r="J101" s="196"/>
      <c r="K101" s="196"/>
      <c r="L101" s="196"/>
      <c r="M101" s="196"/>
      <c r="N101" s="196"/>
      <c r="O101" s="196"/>
      <c r="P101" s="196"/>
      <c r="Q101" s="196"/>
      <c r="R101" s="196"/>
      <c r="S101" s="196"/>
      <c r="T101" s="196"/>
      <c r="U101" s="196"/>
      <c r="V101" s="196"/>
      <c r="W101" s="196"/>
      <c r="X101" s="196"/>
      <c r="Y101" s="196"/>
      <c r="Z101" s="196"/>
      <c r="AA101" s="196"/>
      <c r="AB101" s="196"/>
      <c r="AC101" s="196"/>
      <c r="AD101" s="196"/>
      <c r="AE101" s="196"/>
      <c r="AF101" s="196"/>
      <c r="AG101" s="196"/>
      <c r="AH101" s="196"/>
      <c r="AI101" s="196"/>
      <c r="AJ101" s="196"/>
      <c r="AK101" s="196"/>
      <c r="AL101" s="196"/>
      <c r="AM101" s="196"/>
      <c r="AN101" s="196"/>
      <c r="AO101" s="196"/>
      <c r="AP101" s="196"/>
      <c r="AQ101" s="196"/>
      <c r="AR101" s="196"/>
      <c r="AS101" s="196"/>
      <c r="AT101" s="196"/>
      <c r="AU101" s="196"/>
      <c r="AV101" s="196"/>
      <c r="AW101" s="196"/>
      <c r="AX101" s="196"/>
      <c r="AY101" s="196"/>
      <c r="AZ101" s="196"/>
      <c r="BA101" s="196"/>
      <c r="BB101" s="196"/>
      <c r="BC101" s="196"/>
      <c r="BD101" s="196"/>
      <c r="BE101" s="196"/>
      <c r="BF101" s="196"/>
      <c r="BG101" s="196"/>
      <c r="BH101" s="196"/>
      <c r="BI101" s="196"/>
      <c r="BJ101" s="196"/>
      <c r="BK101" s="196"/>
      <c r="BL101" s="196"/>
      <c r="BM101" s="196"/>
      <c r="BN101" s="196"/>
      <c r="BO101" s="196"/>
      <c r="BP101" s="196"/>
      <c r="BQ101" s="196"/>
      <c r="BR101" s="196"/>
      <c r="BS101" s="196"/>
    </row>
    <row r="102" spans="1:71" ht="15" x14ac:dyDescent="0.2">
      <c r="A102" s="196"/>
      <c r="B102" s="196"/>
      <c r="C102" s="196"/>
      <c r="D102" s="196"/>
      <c r="E102" s="196"/>
      <c r="F102" s="196"/>
      <c r="G102" s="196"/>
      <c r="H102" s="196"/>
      <c r="I102" s="196"/>
      <c r="J102" s="196"/>
      <c r="K102" s="196"/>
      <c r="L102" s="196"/>
      <c r="M102" s="196"/>
      <c r="N102" s="196"/>
      <c r="O102" s="196"/>
      <c r="P102" s="196"/>
      <c r="Q102" s="196"/>
      <c r="R102" s="196"/>
      <c r="S102" s="196"/>
      <c r="T102" s="196"/>
      <c r="U102" s="196"/>
      <c r="V102" s="196"/>
      <c r="W102" s="196"/>
      <c r="X102" s="196"/>
      <c r="Y102" s="196"/>
      <c r="Z102" s="196"/>
      <c r="AA102" s="196"/>
      <c r="AB102" s="196"/>
      <c r="AC102" s="196"/>
      <c r="AD102" s="196"/>
      <c r="AE102" s="196"/>
      <c r="AF102" s="196"/>
      <c r="AG102" s="196"/>
      <c r="AH102" s="196"/>
      <c r="AI102" s="196"/>
      <c r="AJ102" s="196"/>
      <c r="AK102" s="196"/>
      <c r="AL102" s="196"/>
      <c r="AM102" s="196"/>
      <c r="AN102" s="196"/>
      <c r="AO102" s="196"/>
      <c r="AP102" s="196"/>
      <c r="AQ102" s="196"/>
      <c r="AR102" s="196"/>
      <c r="AS102" s="196"/>
      <c r="AT102" s="196"/>
      <c r="AU102" s="196"/>
      <c r="AV102" s="196"/>
      <c r="AW102" s="196"/>
      <c r="AX102" s="196"/>
      <c r="AY102" s="196"/>
      <c r="AZ102" s="196"/>
      <c r="BA102" s="196"/>
      <c r="BB102" s="196"/>
      <c r="BC102" s="196"/>
      <c r="BD102" s="196"/>
      <c r="BE102" s="196"/>
      <c r="BF102" s="196"/>
      <c r="BG102" s="196"/>
      <c r="BH102" s="196"/>
      <c r="BI102" s="196"/>
      <c r="BJ102" s="196"/>
      <c r="BK102" s="196"/>
      <c r="BL102" s="196"/>
      <c r="BM102" s="196"/>
      <c r="BN102" s="196"/>
      <c r="BO102" s="196"/>
      <c r="BP102" s="196"/>
      <c r="BQ102" s="196"/>
      <c r="BR102" s="196"/>
      <c r="BS102" s="196"/>
    </row>
    <row r="103" spans="1:71" ht="15" x14ac:dyDescent="0.2">
      <c r="A103" s="196"/>
      <c r="B103" s="196"/>
      <c r="C103" s="196"/>
      <c r="D103" s="196"/>
      <c r="E103" s="196"/>
      <c r="F103" s="196"/>
      <c r="G103" s="196"/>
      <c r="H103" s="196"/>
      <c r="I103" s="196"/>
      <c r="J103" s="196"/>
      <c r="K103" s="196"/>
      <c r="L103" s="196"/>
      <c r="M103" s="196"/>
      <c r="N103" s="196"/>
      <c r="O103" s="196"/>
      <c r="P103" s="196"/>
      <c r="Q103" s="196"/>
      <c r="R103" s="196"/>
      <c r="S103" s="196"/>
      <c r="T103" s="196"/>
      <c r="U103" s="196"/>
      <c r="V103" s="196"/>
      <c r="W103" s="196"/>
      <c r="X103" s="196"/>
      <c r="Y103" s="196"/>
      <c r="Z103" s="196"/>
      <c r="AA103" s="196"/>
      <c r="AB103" s="196"/>
      <c r="AC103" s="196"/>
      <c r="AD103" s="196"/>
      <c r="AE103" s="196"/>
      <c r="AF103" s="196"/>
      <c r="AG103" s="196"/>
      <c r="AH103" s="196"/>
      <c r="AI103" s="196"/>
      <c r="AJ103" s="196"/>
      <c r="AK103" s="196"/>
      <c r="AL103" s="196"/>
      <c r="AM103" s="196"/>
      <c r="AN103" s="196"/>
      <c r="AO103" s="196"/>
      <c r="AP103" s="196"/>
      <c r="AQ103" s="196"/>
      <c r="AR103" s="196"/>
      <c r="AS103" s="196"/>
      <c r="AT103" s="196"/>
      <c r="AU103" s="196"/>
      <c r="AV103" s="196"/>
      <c r="AW103" s="196"/>
      <c r="AX103" s="196"/>
      <c r="AY103" s="196"/>
      <c r="AZ103" s="196"/>
      <c r="BA103" s="196"/>
      <c r="BB103" s="196"/>
      <c r="BC103" s="196"/>
      <c r="BD103" s="196"/>
      <c r="BE103" s="196"/>
      <c r="BF103" s="196"/>
      <c r="BG103" s="196"/>
      <c r="BH103" s="196"/>
      <c r="BI103" s="196"/>
      <c r="BJ103" s="196"/>
      <c r="BK103" s="196"/>
      <c r="BL103" s="196"/>
      <c r="BM103" s="196"/>
      <c r="BN103" s="196"/>
      <c r="BO103" s="196"/>
      <c r="BP103" s="196"/>
      <c r="BQ103" s="196"/>
      <c r="BR103" s="196"/>
      <c r="BS103" s="196"/>
    </row>
    <row r="104" spans="1:71" ht="15" x14ac:dyDescent="0.2">
      <c r="A104" s="196"/>
      <c r="B104" s="196"/>
      <c r="C104" s="196"/>
      <c r="D104" s="196"/>
      <c r="E104" s="196"/>
      <c r="F104" s="196"/>
      <c r="G104" s="196"/>
      <c r="H104" s="196"/>
      <c r="I104" s="196"/>
      <c r="J104" s="196"/>
      <c r="K104" s="196"/>
      <c r="L104" s="196"/>
      <c r="M104" s="196"/>
      <c r="N104" s="196"/>
      <c r="O104" s="196"/>
      <c r="P104" s="196"/>
      <c r="Q104" s="196"/>
      <c r="R104" s="196"/>
      <c r="S104" s="196"/>
      <c r="T104" s="196"/>
      <c r="U104" s="196"/>
      <c r="V104" s="196"/>
      <c r="W104" s="196"/>
      <c r="X104" s="196"/>
      <c r="Y104" s="196"/>
      <c r="Z104" s="196"/>
      <c r="AA104" s="196"/>
      <c r="AB104" s="196"/>
      <c r="AC104" s="196"/>
      <c r="AD104" s="196"/>
      <c r="AE104" s="196"/>
      <c r="AF104" s="196"/>
      <c r="AG104" s="196"/>
      <c r="AH104" s="196"/>
      <c r="AI104" s="196"/>
      <c r="AJ104" s="196"/>
      <c r="AK104" s="196"/>
      <c r="AL104" s="196"/>
      <c r="AM104" s="196"/>
      <c r="AN104" s="196"/>
      <c r="AO104" s="196"/>
      <c r="AP104" s="196"/>
      <c r="AQ104" s="196"/>
      <c r="AR104" s="196"/>
      <c r="AS104" s="196"/>
      <c r="AT104" s="196"/>
      <c r="AU104" s="196"/>
      <c r="AV104" s="196"/>
      <c r="AW104" s="196"/>
      <c r="AX104" s="196"/>
      <c r="AY104" s="196"/>
      <c r="AZ104" s="196"/>
      <c r="BA104" s="196"/>
      <c r="BB104" s="196"/>
      <c r="BC104" s="196"/>
      <c r="BD104" s="196"/>
      <c r="BE104" s="196"/>
      <c r="BF104" s="196"/>
      <c r="BG104" s="196"/>
      <c r="BH104" s="196"/>
      <c r="BI104" s="196"/>
      <c r="BJ104" s="196"/>
      <c r="BK104" s="196"/>
      <c r="BL104" s="196"/>
      <c r="BM104" s="196"/>
      <c r="BN104" s="196"/>
      <c r="BO104" s="196"/>
      <c r="BP104" s="196"/>
      <c r="BQ104" s="196"/>
      <c r="BR104" s="196"/>
      <c r="BS104" s="196"/>
    </row>
    <row r="105" spans="1:71" ht="15" x14ac:dyDescent="0.2">
      <c r="A105" s="196"/>
      <c r="B105" s="196"/>
      <c r="C105" s="196"/>
      <c r="D105" s="196"/>
      <c r="E105" s="196"/>
      <c r="F105" s="196"/>
      <c r="G105" s="196"/>
      <c r="H105" s="196"/>
      <c r="I105" s="196"/>
      <c r="J105" s="196"/>
      <c r="K105" s="196"/>
      <c r="L105" s="196"/>
      <c r="M105" s="196"/>
      <c r="N105" s="196"/>
      <c r="O105" s="196"/>
      <c r="P105" s="196"/>
      <c r="Q105" s="196"/>
      <c r="R105" s="196"/>
      <c r="S105" s="196"/>
      <c r="T105" s="196"/>
      <c r="U105" s="196"/>
      <c r="V105" s="196"/>
      <c r="W105" s="196"/>
      <c r="X105" s="196"/>
      <c r="Y105" s="196"/>
      <c r="Z105" s="196"/>
      <c r="AA105" s="196"/>
      <c r="AB105" s="196"/>
      <c r="AC105" s="196"/>
      <c r="AD105" s="196"/>
      <c r="AE105" s="196"/>
      <c r="AF105" s="196"/>
      <c r="AG105" s="196"/>
      <c r="AH105" s="196"/>
      <c r="AI105" s="196"/>
      <c r="AJ105" s="196"/>
      <c r="AK105" s="196"/>
      <c r="AL105" s="196"/>
      <c r="AM105" s="196"/>
      <c r="AN105" s="196"/>
      <c r="AO105" s="196"/>
      <c r="AP105" s="196"/>
      <c r="AQ105" s="196"/>
      <c r="AR105" s="196"/>
      <c r="AS105" s="196"/>
      <c r="AT105" s="196"/>
      <c r="AU105" s="196"/>
      <c r="AV105" s="196"/>
      <c r="AW105" s="196"/>
      <c r="AX105" s="196"/>
      <c r="AY105" s="196"/>
      <c r="AZ105" s="196"/>
      <c r="BA105" s="196"/>
      <c r="BB105" s="196"/>
      <c r="BC105" s="196"/>
      <c r="BD105" s="196"/>
      <c r="BE105" s="196"/>
      <c r="BF105" s="196"/>
      <c r="BG105" s="196"/>
      <c r="BH105" s="196"/>
      <c r="BI105" s="196"/>
      <c r="BJ105" s="196"/>
      <c r="BK105" s="196"/>
      <c r="BL105" s="196"/>
      <c r="BM105" s="196"/>
      <c r="BN105" s="196"/>
      <c r="BO105" s="196"/>
      <c r="BP105" s="196"/>
      <c r="BQ105" s="196"/>
      <c r="BR105" s="196"/>
      <c r="BS105" s="196"/>
    </row>
    <row r="106" spans="1:71" ht="15" x14ac:dyDescent="0.2">
      <c r="A106" s="196"/>
      <c r="B106" s="196"/>
      <c r="C106" s="196"/>
      <c r="D106" s="196"/>
      <c r="E106" s="196"/>
      <c r="F106" s="196"/>
      <c r="G106" s="196"/>
      <c r="H106" s="196"/>
      <c r="I106" s="196"/>
      <c r="J106" s="196"/>
      <c r="K106" s="196"/>
      <c r="L106" s="196"/>
      <c r="M106" s="196"/>
      <c r="N106" s="196"/>
      <c r="O106" s="196"/>
      <c r="P106" s="196"/>
      <c r="Q106" s="196"/>
      <c r="R106" s="196"/>
      <c r="S106" s="196"/>
      <c r="T106" s="196"/>
      <c r="U106" s="196"/>
      <c r="V106" s="196"/>
      <c r="W106" s="196"/>
      <c r="X106" s="196"/>
      <c r="Y106" s="196"/>
      <c r="Z106" s="196"/>
      <c r="AA106" s="196"/>
      <c r="AB106" s="196"/>
      <c r="AC106" s="196"/>
      <c r="AD106" s="196"/>
      <c r="AE106" s="196"/>
      <c r="AF106" s="196"/>
      <c r="AG106" s="196"/>
      <c r="AH106" s="196"/>
      <c r="AI106" s="196"/>
      <c r="AJ106" s="196"/>
      <c r="AK106" s="196"/>
      <c r="AL106" s="196"/>
      <c r="AM106" s="196"/>
      <c r="AN106" s="196"/>
      <c r="AO106" s="196"/>
      <c r="AP106" s="196"/>
      <c r="AQ106" s="196"/>
      <c r="AR106" s="196"/>
      <c r="AS106" s="196"/>
      <c r="AT106" s="196"/>
      <c r="AU106" s="196"/>
      <c r="AV106" s="196"/>
      <c r="AW106" s="196"/>
      <c r="AX106" s="196"/>
      <c r="AY106" s="196"/>
      <c r="AZ106" s="196"/>
      <c r="BA106" s="196"/>
      <c r="BB106" s="196"/>
      <c r="BC106" s="196"/>
      <c r="BD106" s="196"/>
      <c r="BE106" s="196"/>
      <c r="BF106" s="196"/>
      <c r="BG106" s="196"/>
      <c r="BH106" s="196"/>
      <c r="BI106" s="196"/>
      <c r="BJ106" s="196"/>
      <c r="BK106" s="196"/>
      <c r="BL106" s="196"/>
      <c r="BM106" s="196"/>
      <c r="BN106" s="196"/>
      <c r="BO106" s="196"/>
      <c r="BP106" s="196"/>
      <c r="BQ106" s="196"/>
      <c r="BR106" s="196"/>
      <c r="BS106" s="196"/>
    </row>
    <row r="107" spans="1:71" ht="15" x14ac:dyDescent="0.2">
      <c r="A107" s="196"/>
      <c r="B107" s="196"/>
      <c r="C107" s="196"/>
      <c r="D107" s="196"/>
      <c r="E107" s="196"/>
      <c r="F107" s="196"/>
      <c r="G107" s="196"/>
      <c r="H107" s="196"/>
      <c r="I107" s="196"/>
      <c r="J107" s="196"/>
      <c r="K107" s="196"/>
      <c r="L107" s="196"/>
      <c r="M107" s="196"/>
      <c r="N107" s="196"/>
      <c r="O107" s="196"/>
      <c r="P107" s="196"/>
      <c r="Q107" s="196"/>
      <c r="R107" s="196"/>
      <c r="S107" s="196"/>
      <c r="T107" s="196"/>
      <c r="U107" s="196"/>
      <c r="V107" s="196"/>
      <c r="W107" s="196"/>
      <c r="X107" s="196"/>
      <c r="Y107" s="196"/>
      <c r="Z107" s="196"/>
      <c r="AA107" s="196"/>
      <c r="AB107" s="196"/>
      <c r="AC107" s="196"/>
      <c r="AD107" s="196"/>
      <c r="AE107" s="196"/>
      <c r="AF107" s="196"/>
      <c r="AG107" s="196"/>
      <c r="AH107" s="196"/>
      <c r="AI107" s="196"/>
      <c r="AJ107" s="196"/>
      <c r="AK107" s="196"/>
      <c r="AL107" s="196"/>
      <c r="AM107" s="196"/>
      <c r="AN107" s="196"/>
      <c r="AO107" s="196"/>
      <c r="AP107" s="196"/>
      <c r="AQ107" s="196"/>
      <c r="AR107" s="196"/>
      <c r="AS107" s="196"/>
      <c r="AT107" s="196"/>
      <c r="AU107" s="196"/>
      <c r="AV107" s="196"/>
      <c r="AW107" s="196"/>
      <c r="AX107" s="196"/>
      <c r="AY107" s="196"/>
      <c r="AZ107" s="196"/>
      <c r="BA107" s="196"/>
      <c r="BB107" s="196"/>
      <c r="BC107" s="196"/>
      <c r="BD107" s="196"/>
      <c r="BE107" s="196"/>
      <c r="BF107" s="196"/>
      <c r="BG107" s="196"/>
      <c r="BH107" s="196"/>
      <c r="BI107" s="196"/>
      <c r="BJ107" s="196"/>
      <c r="BK107" s="196"/>
      <c r="BL107" s="196"/>
      <c r="BM107" s="196"/>
      <c r="BN107" s="196"/>
      <c r="BO107" s="196"/>
      <c r="BP107" s="196"/>
      <c r="BQ107" s="196"/>
      <c r="BR107" s="196"/>
      <c r="BS107" s="196"/>
    </row>
    <row r="108" spans="1:71" ht="15" x14ac:dyDescent="0.2">
      <c r="A108" s="196"/>
      <c r="B108" s="196"/>
      <c r="C108" s="196"/>
      <c r="D108" s="196"/>
      <c r="E108" s="196"/>
      <c r="F108" s="196"/>
      <c r="G108" s="196"/>
      <c r="H108" s="196"/>
      <c r="I108" s="196"/>
      <c r="J108" s="196"/>
      <c r="K108" s="196"/>
      <c r="L108" s="196"/>
      <c r="M108" s="196"/>
      <c r="N108" s="196"/>
      <c r="O108" s="196"/>
      <c r="P108" s="196"/>
      <c r="Q108" s="196"/>
      <c r="R108" s="196"/>
      <c r="S108" s="196"/>
      <c r="T108" s="196"/>
      <c r="U108" s="196"/>
      <c r="V108" s="196"/>
      <c r="W108" s="196"/>
      <c r="X108" s="196"/>
      <c r="Y108" s="196"/>
      <c r="Z108" s="196"/>
      <c r="AA108" s="196"/>
      <c r="AB108" s="196"/>
      <c r="AC108" s="196"/>
      <c r="AD108" s="196"/>
      <c r="AE108" s="196"/>
      <c r="AF108" s="196"/>
      <c r="AG108" s="196"/>
      <c r="AH108" s="196"/>
      <c r="AI108" s="196"/>
      <c r="AJ108" s="196"/>
      <c r="AK108" s="196"/>
      <c r="AL108" s="196"/>
      <c r="AM108" s="196"/>
      <c r="AN108" s="196"/>
      <c r="AO108" s="196"/>
      <c r="AP108" s="196"/>
      <c r="AQ108" s="196"/>
      <c r="AR108" s="196"/>
      <c r="AS108" s="196"/>
      <c r="AT108" s="196"/>
      <c r="AU108" s="196"/>
      <c r="AV108" s="196"/>
      <c r="AW108" s="196"/>
      <c r="AX108" s="196"/>
      <c r="AY108" s="196"/>
      <c r="AZ108" s="196"/>
      <c r="BA108" s="196"/>
      <c r="BB108" s="196"/>
      <c r="BC108" s="196"/>
      <c r="BD108" s="196"/>
      <c r="BE108" s="196"/>
      <c r="BF108" s="196"/>
      <c r="BG108" s="196"/>
      <c r="BH108" s="196"/>
      <c r="BI108" s="196"/>
      <c r="BJ108" s="196"/>
      <c r="BK108" s="196"/>
      <c r="BL108" s="196"/>
      <c r="BM108" s="196"/>
      <c r="BN108" s="196"/>
      <c r="BO108" s="196"/>
      <c r="BP108" s="196"/>
      <c r="BQ108" s="196"/>
      <c r="BR108" s="196"/>
      <c r="BS108" s="196"/>
    </row>
    <row r="109" spans="1:71" ht="15" x14ac:dyDescent="0.2">
      <c r="A109" s="196"/>
      <c r="B109" s="196"/>
      <c r="C109" s="196"/>
      <c r="D109" s="196"/>
      <c r="E109" s="196"/>
      <c r="F109" s="196"/>
      <c r="G109" s="196"/>
      <c r="H109" s="196"/>
      <c r="I109" s="196"/>
      <c r="J109" s="196"/>
      <c r="K109" s="196"/>
      <c r="L109" s="196"/>
      <c r="M109" s="196"/>
      <c r="N109" s="196"/>
      <c r="O109" s="196"/>
      <c r="P109" s="196"/>
      <c r="Q109" s="196"/>
      <c r="R109" s="196"/>
      <c r="S109" s="196"/>
      <c r="T109" s="196"/>
      <c r="U109" s="196"/>
      <c r="V109" s="196"/>
      <c r="W109" s="196"/>
      <c r="X109" s="196"/>
      <c r="Y109" s="196"/>
      <c r="Z109" s="196"/>
      <c r="AA109" s="196"/>
      <c r="AB109" s="196"/>
      <c r="AC109" s="196"/>
      <c r="AD109" s="196"/>
      <c r="AE109" s="196"/>
      <c r="AF109" s="196"/>
      <c r="AG109" s="196"/>
      <c r="AH109" s="196"/>
      <c r="AI109" s="196"/>
      <c r="AJ109" s="196"/>
      <c r="AK109" s="196"/>
      <c r="AL109" s="196"/>
      <c r="AM109" s="196"/>
      <c r="AN109" s="196"/>
      <c r="AO109" s="196"/>
      <c r="AP109" s="196"/>
      <c r="AQ109" s="196"/>
      <c r="AR109" s="196"/>
      <c r="AS109" s="196"/>
      <c r="AT109" s="196"/>
      <c r="AU109" s="196"/>
      <c r="AV109" s="196"/>
      <c r="AW109" s="196"/>
      <c r="AX109" s="196"/>
      <c r="AY109" s="196"/>
      <c r="AZ109" s="196"/>
      <c r="BA109" s="196"/>
      <c r="BB109" s="196"/>
      <c r="BC109" s="196"/>
      <c r="BD109" s="196"/>
      <c r="BE109" s="196"/>
      <c r="BF109" s="196"/>
      <c r="BG109" s="196"/>
      <c r="BH109" s="196"/>
      <c r="BI109" s="196"/>
      <c r="BJ109" s="196"/>
      <c r="BK109" s="196"/>
      <c r="BL109" s="196"/>
      <c r="BM109" s="196"/>
      <c r="BN109" s="196"/>
      <c r="BO109" s="196"/>
      <c r="BP109" s="196"/>
      <c r="BQ109" s="196"/>
      <c r="BR109" s="196"/>
      <c r="BS109" s="196"/>
    </row>
    <row r="110" spans="1:71" ht="15" x14ac:dyDescent="0.2">
      <c r="A110" s="196"/>
      <c r="B110" s="196"/>
      <c r="C110" s="196"/>
      <c r="D110" s="196"/>
      <c r="E110" s="196"/>
      <c r="F110" s="196"/>
      <c r="G110" s="196"/>
      <c r="H110" s="196"/>
      <c r="I110" s="196"/>
      <c r="J110" s="196"/>
      <c r="K110" s="196"/>
      <c r="L110" s="196"/>
      <c r="M110" s="196"/>
      <c r="N110" s="196"/>
      <c r="O110" s="196"/>
      <c r="P110" s="196"/>
      <c r="Q110" s="196"/>
      <c r="R110" s="196"/>
      <c r="S110" s="196"/>
      <c r="T110" s="196"/>
      <c r="U110" s="196"/>
      <c r="V110" s="196"/>
      <c r="W110" s="196"/>
      <c r="X110" s="196"/>
      <c r="Y110" s="196"/>
      <c r="Z110" s="196"/>
      <c r="AA110" s="196"/>
      <c r="AB110" s="196"/>
      <c r="AC110" s="196"/>
      <c r="AD110" s="196"/>
      <c r="AE110" s="196"/>
      <c r="AF110" s="196"/>
      <c r="AG110" s="196"/>
      <c r="AH110" s="196"/>
      <c r="AI110" s="196"/>
      <c r="AJ110" s="196"/>
      <c r="AK110" s="196"/>
      <c r="AL110" s="196"/>
      <c r="AM110" s="196"/>
      <c r="AN110" s="196"/>
      <c r="AO110" s="196"/>
      <c r="AP110" s="196"/>
      <c r="AQ110" s="196"/>
      <c r="AR110" s="196"/>
      <c r="AS110" s="196"/>
      <c r="AT110" s="196"/>
      <c r="AU110" s="196"/>
      <c r="AV110" s="196"/>
      <c r="AW110" s="196"/>
      <c r="AX110" s="196"/>
      <c r="AY110" s="196"/>
      <c r="AZ110" s="196"/>
      <c r="BA110" s="196"/>
      <c r="BB110" s="196"/>
      <c r="BC110" s="196"/>
      <c r="BD110" s="196"/>
      <c r="BE110" s="196"/>
      <c r="BF110" s="196"/>
      <c r="BG110" s="196"/>
      <c r="BH110" s="196"/>
      <c r="BI110" s="196"/>
      <c r="BJ110" s="196"/>
      <c r="BK110" s="196"/>
      <c r="BL110" s="196"/>
      <c r="BM110" s="196"/>
      <c r="BN110" s="196"/>
      <c r="BO110" s="196"/>
      <c r="BP110" s="196"/>
      <c r="BQ110" s="196"/>
      <c r="BR110" s="196"/>
      <c r="BS110" s="196"/>
    </row>
    <row r="111" spans="1:71" ht="15" x14ac:dyDescent="0.2">
      <c r="A111" s="196"/>
      <c r="B111" s="196"/>
      <c r="C111" s="196"/>
      <c r="D111" s="196"/>
      <c r="E111" s="196"/>
      <c r="F111" s="196"/>
      <c r="G111" s="196"/>
      <c r="H111" s="196"/>
      <c r="I111" s="196"/>
      <c r="J111" s="196"/>
      <c r="K111" s="196"/>
      <c r="L111" s="196"/>
      <c r="M111" s="196"/>
      <c r="N111" s="196"/>
      <c r="O111" s="196"/>
      <c r="P111" s="196"/>
      <c r="Q111" s="196"/>
      <c r="R111" s="196"/>
      <c r="S111" s="196"/>
      <c r="T111" s="196"/>
      <c r="U111" s="196"/>
      <c r="V111" s="196"/>
      <c r="W111" s="196"/>
      <c r="X111" s="196"/>
      <c r="Y111" s="196"/>
      <c r="Z111" s="196"/>
      <c r="AA111" s="196"/>
      <c r="AB111" s="196"/>
      <c r="AC111" s="196"/>
      <c r="AD111" s="196"/>
      <c r="AE111" s="196"/>
      <c r="AF111" s="196"/>
      <c r="AG111" s="196"/>
      <c r="AH111" s="196"/>
      <c r="AI111" s="196"/>
      <c r="AJ111" s="196"/>
      <c r="AK111" s="196"/>
      <c r="AL111" s="196"/>
      <c r="AM111" s="196"/>
      <c r="AN111" s="196"/>
      <c r="AO111" s="196"/>
      <c r="AP111" s="196"/>
      <c r="AQ111" s="196"/>
      <c r="AR111" s="196"/>
      <c r="AS111" s="196"/>
      <c r="AT111" s="196"/>
      <c r="AU111" s="196"/>
      <c r="AV111" s="196"/>
      <c r="AW111" s="196"/>
      <c r="AX111" s="196"/>
      <c r="AY111" s="196"/>
      <c r="AZ111" s="196"/>
      <c r="BA111" s="196"/>
      <c r="BB111" s="196"/>
      <c r="BC111" s="196"/>
      <c r="BD111" s="196"/>
      <c r="BE111" s="196"/>
      <c r="BF111" s="196"/>
      <c r="BG111" s="196"/>
      <c r="BH111" s="196"/>
      <c r="BI111" s="196"/>
      <c r="BJ111" s="196"/>
      <c r="BK111" s="196"/>
      <c r="BL111" s="196"/>
      <c r="BM111" s="196"/>
      <c r="BN111" s="196"/>
      <c r="BO111" s="196"/>
      <c r="BP111" s="196"/>
      <c r="BQ111" s="196"/>
      <c r="BR111" s="196"/>
      <c r="BS111" s="196"/>
    </row>
    <row r="112" spans="1:71" ht="15" x14ac:dyDescent="0.2">
      <c r="A112" s="196"/>
      <c r="B112" s="196"/>
      <c r="C112" s="196"/>
      <c r="D112" s="196"/>
      <c r="E112" s="196"/>
      <c r="F112" s="196"/>
      <c r="G112" s="196"/>
      <c r="H112" s="196"/>
      <c r="I112" s="196"/>
      <c r="J112" s="196"/>
      <c r="K112" s="196"/>
      <c r="L112" s="196"/>
      <c r="M112" s="196"/>
      <c r="N112" s="196"/>
      <c r="O112" s="196"/>
      <c r="P112" s="196"/>
      <c r="Q112" s="196"/>
      <c r="R112" s="196"/>
      <c r="S112" s="196"/>
      <c r="T112" s="196"/>
      <c r="U112" s="196"/>
      <c r="V112" s="196"/>
      <c r="W112" s="196"/>
      <c r="X112" s="196"/>
      <c r="Y112" s="196"/>
      <c r="Z112" s="196"/>
      <c r="AA112" s="196"/>
      <c r="AB112" s="196"/>
      <c r="AC112" s="196"/>
      <c r="AD112" s="196"/>
      <c r="AE112" s="196"/>
      <c r="AF112" s="196"/>
      <c r="AG112" s="196"/>
      <c r="AH112" s="196"/>
      <c r="AI112" s="196"/>
      <c r="AJ112" s="196"/>
      <c r="AK112" s="196"/>
      <c r="AL112" s="196"/>
      <c r="AM112" s="196"/>
      <c r="AN112" s="196"/>
      <c r="AO112" s="196"/>
      <c r="AP112" s="196"/>
      <c r="AQ112" s="196"/>
      <c r="AR112" s="196"/>
      <c r="AS112" s="196"/>
      <c r="AT112" s="196"/>
      <c r="AU112" s="196"/>
      <c r="AV112" s="196"/>
      <c r="AW112" s="196"/>
      <c r="AX112" s="196"/>
      <c r="AY112" s="196"/>
      <c r="AZ112" s="196"/>
      <c r="BA112" s="196"/>
      <c r="BB112" s="196"/>
      <c r="BC112" s="196"/>
      <c r="BD112" s="196"/>
      <c r="BE112" s="196"/>
      <c r="BF112" s="196"/>
      <c r="BG112" s="196"/>
      <c r="BH112" s="196"/>
      <c r="BI112" s="196"/>
      <c r="BJ112" s="196"/>
      <c r="BK112" s="196"/>
      <c r="BL112" s="196"/>
      <c r="BM112" s="196"/>
      <c r="BN112" s="196"/>
      <c r="BO112" s="196"/>
      <c r="BP112" s="196"/>
      <c r="BQ112" s="196"/>
      <c r="BR112" s="196"/>
      <c r="BS112" s="196"/>
    </row>
    <row r="113" spans="1:71" ht="15" x14ac:dyDescent="0.2">
      <c r="A113" s="196"/>
      <c r="B113" s="196"/>
      <c r="C113" s="196"/>
      <c r="D113" s="196"/>
      <c r="E113" s="196"/>
      <c r="F113" s="196"/>
      <c r="G113" s="196"/>
      <c r="H113" s="196"/>
      <c r="I113" s="196"/>
      <c r="J113" s="196"/>
      <c r="K113" s="196"/>
      <c r="L113" s="196"/>
      <c r="M113" s="196"/>
      <c r="N113" s="196"/>
      <c r="O113" s="196"/>
      <c r="P113" s="196"/>
      <c r="Q113" s="196"/>
      <c r="R113" s="196"/>
      <c r="S113" s="196"/>
      <c r="T113" s="196"/>
      <c r="U113" s="196"/>
      <c r="V113" s="196"/>
      <c r="W113" s="196"/>
      <c r="X113" s="196"/>
      <c r="Y113" s="196"/>
      <c r="Z113" s="196"/>
      <c r="AA113" s="196"/>
      <c r="AB113" s="196"/>
      <c r="AC113" s="196"/>
      <c r="AD113" s="196"/>
      <c r="AE113" s="196"/>
      <c r="AF113" s="196"/>
      <c r="AG113" s="196"/>
      <c r="AH113" s="196"/>
      <c r="AI113" s="196"/>
      <c r="AJ113" s="196"/>
      <c r="AK113" s="196"/>
      <c r="AL113" s="196"/>
      <c r="AM113" s="196"/>
      <c r="AN113" s="196"/>
      <c r="AO113" s="196"/>
      <c r="AP113" s="196"/>
      <c r="AQ113" s="196"/>
      <c r="AR113" s="196"/>
      <c r="AS113" s="196"/>
      <c r="AT113" s="196"/>
      <c r="AU113" s="196"/>
      <c r="AV113" s="196"/>
      <c r="AW113" s="196"/>
      <c r="AX113" s="196"/>
      <c r="AY113" s="196"/>
      <c r="AZ113" s="196"/>
      <c r="BA113" s="196"/>
      <c r="BB113" s="196"/>
      <c r="BC113" s="196"/>
      <c r="BD113" s="196"/>
      <c r="BE113" s="196"/>
      <c r="BF113" s="196"/>
      <c r="BG113" s="196"/>
      <c r="BH113" s="196"/>
      <c r="BI113" s="196"/>
      <c r="BJ113" s="196"/>
      <c r="BK113" s="196"/>
      <c r="BL113" s="196"/>
      <c r="BM113" s="196"/>
      <c r="BN113" s="196"/>
      <c r="BO113" s="196"/>
      <c r="BP113" s="196"/>
      <c r="BQ113" s="196"/>
      <c r="BR113" s="196"/>
      <c r="BS113" s="196"/>
    </row>
    <row r="114" spans="1:71" ht="15" x14ac:dyDescent="0.2">
      <c r="A114" s="196"/>
      <c r="B114" s="196"/>
      <c r="C114" s="196"/>
      <c r="D114" s="196"/>
      <c r="E114" s="196"/>
      <c r="F114" s="196"/>
      <c r="G114" s="196"/>
      <c r="H114" s="196"/>
      <c r="I114" s="196"/>
      <c r="J114" s="196"/>
      <c r="K114" s="196"/>
      <c r="L114" s="196"/>
      <c r="M114" s="196"/>
      <c r="N114" s="196"/>
      <c r="O114" s="196"/>
      <c r="P114" s="196"/>
      <c r="Q114" s="196"/>
      <c r="R114" s="196"/>
      <c r="S114" s="196"/>
      <c r="T114" s="196"/>
      <c r="U114" s="196"/>
      <c r="V114" s="196"/>
      <c r="W114" s="196"/>
      <c r="X114" s="196"/>
      <c r="Y114" s="196"/>
      <c r="Z114" s="196"/>
      <c r="AA114" s="196"/>
      <c r="AB114" s="196"/>
      <c r="AC114" s="196"/>
      <c r="AD114" s="196"/>
      <c r="AE114" s="196"/>
      <c r="AF114" s="196"/>
      <c r="AG114" s="196"/>
      <c r="AH114" s="196"/>
      <c r="AI114" s="196"/>
      <c r="AJ114" s="196"/>
      <c r="AK114" s="196"/>
      <c r="AL114" s="196"/>
      <c r="AM114" s="196"/>
      <c r="AN114" s="196"/>
      <c r="AO114" s="196"/>
      <c r="AP114" s="196"/>
      <c r="AQ114" s="196"/>
      <c r="AR114" s="196"/>
      <c r="AS114" s="196"/>
      <c r="AT114" s="196"/>
      <c r="AU114" s="196"/>
      <c r="AV114" s="196"/>
      <c r="AW114" s="196"/>
      <c r="AX114" s="196"/>
      <c r="AY114" s="196"/>
      <c r="AZ114" s="196"/>
      <c r="BA114" s="196"/>
      <c r="BB114" s="196"/>
      <c r="BC114" s="196"/>
      <c r="BD114" s="196"/>
      <c r="BE114" s="196"/>
      <c r="BF114" s="196"/>
      <c r="BG114" s="196"/>
      <c r="BH114" s="196"/>
      <c r="BI114" s="196"/>
      <c r="BJ114" s="196"/>
      <c r="BK114" s="196"/>
      <c r="BL114" s="196"/>
      <c r="BM114" s="196"/>
      <c r="BN114" s="196"/>
      <c r="BO114" s="196"/>
      <c r="BP114" s="196"/>
      <c r="BQ114" s="196"/>
      <c r="BR114" s="196"/>
      <c r="BS114" s="196"/>
    </row>
    <row r="115" spans="1:71" ht="15" x14ac:dyDescent="0.2">
      <c r="A115" s="196"/>
      <c r="B115" s="196"/>
      <c r="C115" s="196"/>
      <c r="D115" s="196"/>
      <c r="E115" s="196"/>
      <c r="F115" s="196"/>
      <c r="G115" s="196"/>
      <c r="H115" s="196"/>
      <c r="I115" s="196"/>
      <c r="J115" s="196"/>
      <c r="K115" s="196"/>
      <c r="L115" s="196"/>
      <c r="M115" s="196"/>
      <c r="N115" s="196"/>
      <c r="O115" s="196"/>
      <c r="P115" s="196"/>
      <c r="Q115" s="196"/>
      <c r="R115" s="196"/>
      <c r="S115" s="196"/>
      <c r="T115" s="196"/>
      <c r="U115" s="196"/>
      <c r="V115" s="196"/>
      <c r="W115" s="196"/>
      <c r="X115" s="196"/>
      <c r="Y115" s="196"/>
      <c r="Z115" s="196"/>
      <c r="AA115" s="196"/>
      <c r="AB115" s="196"/>
      <c r="AC115" s="196"/>
      <c r="AD115" s="196"/>
      <c r="AE115" s="196"/>
      <c r="AF115" s="196"/>
      <c r="AG115" s="196"/>
      <c r="AH115" s="196"/>
      <c r="AI115" s="196"/>
      <c r="AJ115" s="196"/>
      <c r="AK115" s="196"/>
      <c r="AL115" s="196"/>
      <c r="AM115" s="196"/>
      <c r="AN115" s="196"/>
      <c r="AO115" s="196"/>
      <c r="AP115" s="196"/>
      <c r="AQ115" s="196"/>
      <c r="AR115" s="196"/>
      <c r="AS115" s="196"/>
      <c r="AT115" s="196"/>
      <c r="AU115" s="196"/>
      <c r="AV115" s="196"/>
      <c r="AW115" s="196"/>
      <c r="AX115" s="196"/>
      <c r="AY115" s="196"/>
      <c r="AZ115" s="196"/>
      <c r="BA115" s="196"/>
      <c r="BB115" s="196"/>
      <c r="BC115" s="196"/>
      <c r="BD115" s="196"/>
      <c r="BE115" s="196"/>
      <c r="BF115" s="196"/>
      <c r="BG115" s="196"/>
      <c r="BH115" s="196"/>
      <c r="BI115" s="196"/>
      <c r="BJ115" s="196"/>
      <c r="BK115" s="196"/>
      <c r="BL115" s="196"/>
      <c r="BM115" s="196"/>
      <c r="BN115" s="196"/>
      <c r="BO115" s="196"/>
      <c r="BP115" s="196"/>
      <c r="BQ115" s="196"/>
      <c r="BR115" s="196"/>
      <c r="BS115" s="196"/>
    </row>
    <row r="116" spans="1:71" ht="15" x14ac:dyDescent="0.2">
      <c r="A116" s="196"/>
      <c r="B116" s="196"/>
      <c r="C116" s="196"/>
      <c r="D116" s="196"/>
      <c r="E116" s="196"/>
      <c r="F116" s="196"/>
      <c r="G116" s="196"/>
      <c r="H116" s="196"/>
      <c r="I116" s="196"/>
      <c r="J116" s="196"/>
      <c r="K116" s="196"/>
      <c r="L116" s="196"/>
      <c r="M116" s="196"/>
      <c r="N116" s="196"/>
      <c r="O116" s="196"/>
      <c r="P116" s="196"/>
      <c r="Q116" s="196"/>
      <c r="R116" s="196"/>
      <c r="S116" s="196"/>
      <c r="T116" s="196"/>
      <c r="U116" s="196"/>
      <c r="V116" s="196"/>
      <c r="W116" s="196"/>
      <c r="X116" s="196"/>
      <c r="Y116" s="196"/>
      <c r="Z116" s="196"/>
      <c r="AA116" s="196"/>
      <c r="AB116" s="196"/>
      <c r="AC116" s="196"/>
      <c r="AD116" s="196"/>
      <c r="AE116" s="196"/>
      <c r="AF116" s="196"/>
      <c r="AG116" s="196"/>
      <c r="AH116" s="196"/>
      <c r="AI116" s="196"/>
      <c r="AJ116" s="196"/>
      <c r="AK116" s="196"/>
      <c r="AL116" s="196"/>
      <c r="AM116" s="196"/>
      <c r="AN116" s="196"/>
      <c r="AO116" s="196"/>
      <c r="AP116" s="196"/>
      <c r="AQ116" s="196"/>
      <c r="AR116" s="196"/>
      <c r="AS116" s="196"/>
      <c r="AT116" s="196"/>
      <c r="AU116" s="196"/>
      <c r="AV116" s="196"/>
      <c r="AW116" s="196"/>
      <c r="AX116" s="196"/>
      <c r="AY116" s="196"/>
      <c r="AZ116" s="196"/>
      <c r="BA116" s="196"/>
      <c r="BB116" s="196"/>
      <c r="BC116" s="196"/>
      <c r="BD116" s="196"/>
      <c r="BE116" s="196"/>
      <c r="BF116" s="196"/>
      <c r="BG116" s="196"/>
      <c r="BH116" s="196"/>
      <c r="BI116" s="196"/>
      <c r="BJ116" s="196"/>
      <c r="BK116" s="196"/>
      <c r="BL116" s="196"/>
      <c r="BM116" s="196"/>
      <c r="BN116" s="196"/>
      <c r="BO116" s="196"/>
      <c r="BP116" s="196"/>
      <c r="BQ116" s="196"/>
      <c r="BR116" s="196"/>
      <c r="BS116" s="196"/>
    </row>
    <row r="117" spans="1:71" ht="15" x14ac:dyDescent="0.2">
      <c r="A117" s="196"/>
      <c r="B117" s="196"/>
      <c r="C117" s="196"/>
      <c r="D117" s="196"/>
      <c r="E117" s="196"/>
      <c r="F117" s="196"/>
      <c r="G117" s="196"/>
      <c r="H117" s="196"/>
      <c r="I117" s="196"/>
      <c r="J117" s="196"/>
      <c r="K117" s="196"/>
      <c r="L117" s="196"/>
      <c r="M117" s="196"/>
      <c r="N117" s="196"/>
      <c r="O117" s="196"/>
      <c r="P117" s="196"/>
      <c r="Q117" s="196"/>
      <c r="R117" s="196"/>
      <c r="S117" s="196"/>
      <c r="T117" s="196"/>
      <c r="U117" s="196"/>
      <c r="V117" s="196"/>
      <c r="W117" s="196"/>
      <c r="X117" s="196"/>
      <c r="Y117" s="196"/>
      <c r="Z117" s="196"/>
      <c r="AA117" s="196"/>
      <c r="AB117" s="196"/>
      <c r="AC117" s="196"/>
      <c r="AD117" s="196"/>
      <c r="AE117" s="196"/>
      <c r="AF117" s="196"/>
      <c r="AG117" s="196"/>
      <c r="AH117" s="196"/>
      <c r="AI117" s="196"/>
      <c r="AJ117" s="196"/>
      <c r="AK117" s="196"/>
      <c r="AL117" s="196"/>
      <c r="AM117" s="196"/>
      <c r="AN117" s="196"/>
      <c r="AO117" s="196"/>
      <c r="AP117" s="196"/>
      <c r="AQ117" s="196"/>
      <c r="AR117" s="196"/>
      <c r="AS117" s="196"/>
      <c r="AT117" s="196"/>
      <c r="AU117" s="196"/>
      <c r="AV117" s="196"/>
      <c r="AW117" s="196"/>
      <c r="AX117" s="196"/>
      <c r="AY117" s="196"/>
      <c r="AZ117" s="196"/>
      <c r="BA117" s="196"/>
      <c r="BB117" s="196"/>
      <c r="BC117" s="196"/>
      <c r="BD117" s="196"/>
      <c r="BE117" s="196"/>
      <c r="BF117" s="196"/>
      <c r="BG117" s="196"/>
      <c r="BH117" s="196"/>
      <c r="BI117" s="196"/>
      <c r="BJ117" s="196"/>
      <c r="BK117" s="196"/>
      <c r="BL117" s="196"/>
      <c r="BM117" s="196"/>
      <c r="BN117" s="196"/>
      <c r="BO117" s="196"/>
      <c r="BP117" s="196"/>
      <c r="BQ117" s="196"/>
      <c r="BR117" s="196"/>
      <c r="BS117" s="196"/>
    </row>
    <row r="118" spans="1:71" ht="15" x14ac:dyDescent="0.2">
      <c r="A118" s="196"/>
      <c r="B118" s="196"/>
      <c r="C118" s="196"/>
      <c r="D118" s="196"/>
      <c r="E118" s="196"/>
      <c r="F118" s="196"/>
      <c r="G118" s="196"/>
      <c r="H118" s="196"/>
      <c r="I118" s="196"/>
      <c r="J118" s="196"/>
      <c r="K118" s="196"/>
      <c r="L118" s="196"/>
      <c r="M118" s="196"/>
      <c r="N118" s="196"/>
      <c r="O118" s="196"/>
      <c r="P118" s="196"/>
      <c r="Q118" s="196"/>
      <c r="R118" s="196"/>
      <c r="S118" s="196"/>
      <c r="T118" s="196"/>
      <c r="U118" s="196"/>
      <c r="V118" s="196"/>
      <c r="W118" s="196"/>
      <c r="X118" s="196"/>
      <c r="Y118" s="196"/>
      <c r="Z118" s="196"/>
      <c r="AA118" s="196"/>
      <c r="AB118" s="196"/>
      <c r="AC118" s="196"/>
      <c r="AD118" s="196"/>
      <c r="AE118" s="196"/>
      <c r="AF118" s="196"/>
      <c r="AG118" s="196"/>
      <c r="AH118" s="196"/>
      <c r="AI118" s="196"/>
      <c r="AJ118" s="196"/>
      <c r="AK118" s="196"/>
      <c r="AL118" s="196"/>
      <c r="AM118" s="196"/>
      <c r="AN118" s="196"/>
      <c r="AO118" s="196"/>
      <c r="AP118" s="196"/>
      <c r="AQ118" s="196"/>
      <c r="AR118" s="196"/>
      <c r="AS118" s="196"/>
      <c r="AT118" s="196"/>
      <c r="AU118" s="196"/>
      <c r="AV118" s="196"/>
      <c r="AW118" s="196"/>
      <c r="AX118" s="196"/>
      <c r="AY118" s="196"/>
      <c r="AZ118" s="196"/>
      <c r="BA118" s="196"/>
      <c r="BB118" s="196"/>
      <c r="BC118" s="196"/>
      <c r="BD118" s="196"/>
      <c r="BE118" s="196"/>
      <c r="BF118" s="196"/>
      <c r="BG118" s="196"/>
      <c r="BH118" s="196"/>
      <c r="BI118" s="196"/>
      <c r="BJ118" s="196"/>
      <c r="BK118" s="196"/>
      <c r="BL118" s="196"/>
      <c r="BM118" s="196"/>
      <c r="BN118" s="196"/>
      <c r="BO118" s="196"/>
      <c r="BP118" s="196"/>
      <c r="BQ118" s="196"/>
      <c r="BR118" s="196"/>
      <c r="BS118" s="196"/>
    </row>
    <row r="119" spans="1:71" ht="15" x14ac:dyDescent="0.2">
      <c r="A119" s="196"/>
      <c r="B119" s="196"/>
      <c r="C119" s="196"/>
      <c r="D119" s="196"/>
      <c r="E119" s="196"/>
      <c r="F119" s="196"/>
      <c r="G119" s="196"/>
      <c r="H119" s="196"/>
      <c r="I119" s="196"/>
      <c r="J119" s="196"/>
      <c r="K119" s="196"/>
      <c r="L119" s="196"/>
      <c r="M119" s="196"/>
      <c r="N119" s="196"/>
      <c r="O119" s="196"/>
      <c r="P119" s="196"/>
      <c r="Q119" s="196"/>
      <c r="R119" s="196"/>
      <c r="S119" s="196"/>
      <c r="T119" s="196"/>
      <c r="U119" s="196"/>
      <c r="V119" s="196"/>
      <c r="W119" s="196"/>
      <c r="X119" s="196"/>
      <c r="Y119" s="196"/>
      <c r="Z119" s="196"/>
      <c r="AA119" s="196"/>
      <c r="AB119" s="196"/>
      <c r="AC119" s="196"/>
      <c r="AD119" s="196"/>
      <c r="AE119" s="196"/>
      <c r="AF119" s="196"/>
      <c r="AG119" s="196"/>
      <c r="AH119" s="196"/>
      <c r="AI119" s="196"/>
      <c r="AJ119" s="196"/>
      <c r="AK119" s="196"/>
      <c r="AL119" s="196"/>
      <c r="AM119" s="196"/>
      <c r="AN119" s="196"/>
      <c r="AO119" s="196"/>
      <c r="AP119" s="196"/>
      <c r="AQ119" s="196"/>
      <c r="AR119" s="196"/>
      <c r="AS119" s="196"/>
      <c r="AT119" s="196"/>
      <c r="AU119" s="196"/>
      <c r="AV119" s="196"/>
      <c r="AW119" s="196"/>
      <c r="AX119" s="196"/>
      <c r="AY119" s="196"/>
      <c r="AZ119" s="196"/>
      <c r="BA119" s="196"/>
      <c r="BB119" s="196"/>
      <c r="BC119" s="196"/>
      <c r="BD119" s="196"/>
      <c r="BE119" s="196"/>
      <c r="BF119" s="196"/>
      <c r="BG119" s="196"/>
      <c r="BH119" s="196"/>
      <c r="BI119" s="196"/>
      <c r="BJ119" s="196"/>
      <c r="BK119" s="196"/>
      <c r="BL119" s="196"/>
      <c r="BM119" s="196"/>
      <c r="BN119" s="196"/>
      <c r="BO119" s="196"/>
      <c r="BP119" s="196"/>
      <c r="BQ119" s="196"/>
      <c r="BR119" s="196"/>
      <c r="BS119" s="196"/>
    </row>
    <row r="120" spans="1:71" ht="15" x14ac:dyDescent="0.2">
      <c r="A120" s="196"/>
      <c r="B120" s="196"/>
      <c r="C120" s="196"/>
      <c r="D120" s="196"/>
      <c r="E120" s="196"/>
      <c r="F120" s="196"/>
      <c r="G120" s="196"/>
      <c r="H120" s="196"/>
      <c r="I120" s="196"/>
      <c r="J120" s="196"/>
      <c r="K120" s="196"/>
      <c r="L120" s="196"/>
      <c r="M120" s="196"/>
      <c r="N120" s="196"/>
      <c r="O120" s="196"/>
      <c r="P120" s="196"/>
      <c r="Q120" s="196"/>
      <c r="R120" s="196"/>
      <c r="S120" s="196"/>
      <c r="T120" s="196"/>
      <c r="U120" s="196"/>
      <c r="V120" s="196"/>
      <c r="W120" s="196"/>
      <c r="X120" s="196"/>
      <c r="Y120" s="196"/>
      <c r="Z120" s="196"/>
      <c r="AA120" s="196"/>
      <c r="AB120" s="196"/>
      <c r="AC120" s="196"/>
      <c r="AD120" s="196"/>
      <c r="AE120" s="196"/>
      <c r="AF120" s="196"/>
      <c r="AG120" s="196"/>
      <c r="AH120" s="196"/>
      <c r="AI120" s="196"/>
      <c r="AJ120" s="196"/>
      <c r="AK120" s="196"/>
      <c r="AL120" s="196"/>
      <c r="AM120" s="196"/>
      <c r="AN120" s="196"/>
      <c r="AO120" s="196"/>
      <c r="AP120" s="196"/>
      <c r="AQ120" s="196"/>
      <c r="AR120" s="196"/>
      <c r="AS120" s="196"/>
      <c r="AT120" s="196"/>
      <c r="AU120" s="196"/>
      <c r="AV120" s="196"/>
      <c r="AW120" s="196"/>
      <c r="AX120" s="196"/>
      <c r="AY120" s="196"/>
      <c r="AZ120" s="196"/>
      <c r="BA120" s="196"/>
      <c r="BB120" s="196"/>
      <c r="BC120" s="196"/>
      <c r="BD120" s="196"/>
      <c r="BE120" s="196"/>
      <c r="BF120" s="196"/>
      <c r="BG120" s="196"/>
      <c r="BH120" s="196"/>
      <c r="BI120" s="196"/>
      <c r="BJ120" s="196"/>
      <c r="BK120" s="196"/>
      <c r="BL120" s="196"/>
      <c r="BM120" s="196"/>
      <c r="BN120" s="196"/>
      <c r="BO120" s="196"/>
      <c r="BP120" s="196"/>
      <c r="BQ120" s="196"/>
      <c r="BR120" s="196"/>
      <c r="BS120" s="196"/>
    </row>
    <row r="121" spans="1:71" ht="15" x14ac:dyDescent="0.2">
      <c r="A121" s="196"/>
      <c r="B121" s="196"/>
      <c r="C121" s="196"/>
      <c r="D121" s="196"/>
      <c r="E121" s="196"/>
      <c r="F121" s="196"/>
      <c r="G121" s="196"/>
      <c r="H121" s="196"/>
      <c r="I121" s="196"/>
      <c r="J121" s="196"/>
      <c r="K121" s="196"/>
      <c r="L121" s="196"/>
      <c r="M121" s="196"/>
      <c r="N121" s="196"/>
      <c r="O121" s="196"/>
      <c r="P121" s="196"/>
      <c r="Q121" s="196"/>
      <c r="R121" s="196"/>
      <c r="S121" s="196"/>
      <c r="T121" s="196"/>
      <c r="U121" s="196"/>
      <c r="V121" s="196"/>
      <c r="W121" s="196"/>
      <c r="X121" s="196"/>
      <c r="Y121" s="196"/>
      <c r="Z121" s="196"/>
      <c r="AA121" s="196"/>
      <c r="AB121" s="196"/>
      <c r="AC121" s="196"/>
      <c r="AD121" s="196"/>
      <c r="AE121" s="196"/>
      <c r="AF121" s="196"/>
      <c r="AG121" s="196"/>
      <c r="AH121" s="196"/>
      <c r="AI121" s="196"/>
      <c r="AJ121" s="196"/>
      <c r="AK121" s="196"/>
      <c r="AL121" s="196"/>
      <c r="AM121" s="196"/>
      <c r="AN121" s="196"/>
      <c r="AO121" s="196"/>
      <c r="AP121" s="196"/>
      <c r="AQ121" s="196"/>
      <c r="AR121" s="196"/>
      <c r="AS121" s="196"/>
      <c r="AT121" s="196"/>
      <c r="AU121" s="196"/>
      <c r="AV121" s="196"/>
      <c r="AW121" s="196"/>
      <c r="AX121" s="196"/>
      <c r="AY121" s="196"/>
      <c r="AZ121" s="196"/>
      <c r="BA121" s="196"/>
      <c r="BB121" s="196"/>
      <c r="BC121" s="196"/>
      <c r="BD121" s="196"/>
      <c r="BE121" s="196"/>
      <c r="BF121" s="196"/>
      <c r="BG121" s="196"/>
      <c r="BH121" s="196"/>
      <c r="BI121" s="196"/>
      <c r="BJ121" s="196"/>
      <c r="BK121" s="196"/>
      <c r="BL121" s="196"/>
      <c r="BM121" s="196"/>
      <c r="BN121" s="196"/>
      <c r="BO121" s="196"/>
      <c r="BP121" s="196"/>
      <c r="BQ121" s="196"/>
      <c r="BR121" s="196"/>
      <c r="BS121" s="196"/>
    </row>
    <row r="122" spans="1:71" ht="15" x14ac:dyDescent="0.2">
      <c r="A122" s="196"/>
      <c r="B122" s="196"/>
      <c r="C122" s="196"/>
      <c r="D122" s="196"/>
      <c r="E122" s="196"/>
      <c r="F122" s="196"/>
      <c r="G122" s="196"/>
      <c r="H122" s="196"/>
      <c r="I122" s="196"/>
      <c r="J122" s="196"/>
      <c r="K122" s="196"/>
      <c r="L122" s="196"/>
      <c r="M122" s="196"/>
      <c r="N122" s="196"/>
      <c r="O122" s="196"/>
      <c r="P122" s="196"/>
      <c r="Q122" s="196"/>
      <c r="R122" s="196"/>
      <c r="S122" s="196"/>
      <c r="T122" s="196"/>
      <c r="U122" s="196"/>
      <c r="V122" s="196"/>
      <c r="W122" s="196"/>
      <c r="X122" s="196"/>
      <c r="Y122" s="196"/>
      <c r="Z122" s="196"/>
      <c r="AA122" s="196"/>
      <c r="AB122" s="196"/>
      <c r="AC122" s="196"/>
      <c r="AD122" s="196"/>
      <c r="AE122" s="196"/>
      <c r="AF122" s="196"/>
      <c r="AG122" s="196"/>
      <c r="AH122" s="196"/>
      <c r="AI122" s="196"/>
      <c r="AJ122" s="196"/>
      <c r="AK122" s="196"/>
      <c r="AL122" s="196"/>
      <c r="AM122" s="196"/>
      <c r="AN122" s="196"/>
      <c r="AO122" s="196"/>
      <c r="AP122" s="196"/>
      <c r="AQ122" s="196"/>
      <c r="AR122" s="196"/>
      <c r="AS122" s="196"/>
      <c r="AT122" s="196"/>
      <c r="AU122" s="196"/>
      <c r="AV122" s="196"/>
      <c r="AW122" s="196"/>
      <c r="AX122" s="196"/>
      <c r="AY122" s="196"/>
      <c r="AZ122" s="196"/>
      <c r="BA122" s="196"/>
      <c r="BB122" s="196"/>
      <c r="BC122" s="196"/>
      <c r="BD122" s="196"/>
      <c r="BE122" s="196"/>
      <c r="BF122" s="196"/>
      <c r="BG122" s="196"/>
      <c r="BH122" s="196"/>
      <c r="BI122" s="196"/>
      <c r="BJ122" s="196"/>
      <c r="BK122" s="196"/>
      <c r="BL122" s="196"/>
      <c r="BM122" s="196"/>
      <c r="BN122" s="196"/>
      <c r="BO122" s="196"/>
      <c r="BP122" s="196"/>
      <c r="BQ122" s="196"/>
      <c r="BR122" s="196"/>
      <c r="BS122" s="196"/>
    </row>
    <row r="123" spans="1:71" ht="15" x14ac:dyDescent="0.2">
      <c r="A123" s="196"/>
      <c r="B123" s="196"/>
      <c r="C123" s="196"/>
      <c r="D123" s="196"/>
      <c r="E123" s="196"/>
      <c r="F123" s="196"/>
      <c r="G123" s="196"/>
      <c r="H123" s="196"/>
      <c r="I123" s="196"/>
      <c r="J123" s="196"/>
      <c r="K123" s="196"/>
      <c r="L123" s="196"/>
      <c r="M123" s="196"/>
      <c r="N123" s="196"/>
      <c r="O123" s="196"/>
      <c r="P123" s="196"/>
      <c r="Q123" s="196"/>
      <c r="R123" s="196"/>
      <c r="S123" s="196"/>
      <c r="T123" s="196"/>
      <c r="U123" s="196"/>
      <c r="V123" s="196"/>
      <c r="W123" s="196"/>
      <c r="X123" s="196"/>
      <c r="Y123" s="196"/>
      <c r="Z123" s="196"/>
      <c r="AA123" s="196"/>
      <c r="AB123" s="196"/>
      <c r="AC123" s="196"/>
      <c r="AD123" s="196"/>
      <c r="AE123" s="196"/>
      <c r="AF123" s="196"/>
      <c r="AG123" s="196"/>
      <c r="AH123" s="196"/>
      <c r="AI123" s="196"/>
      <c r="AJ123" s="196"/>
      <c r="AK123" s="196"/>
      <c r="AL123" s="196"/>
      <c r="AM123" s="196"/>
      <c r="AN123" s="196"/>
      <c r="AO123" s="196"/>
      <c r="AP123" s="196"/>
      <c r="AQ123" s="196"/>
      <c r="AR123" s="196"/>
      <c r="AS123" s="196"/>
      <c r="AT123" s="196"/>
      <c r="AU123" s="196"/>
      <c r="AV123" s="196"/>
      <c r="AW123" s="196"/>
      <c r="AX123" s="196"/>
      <c r="AY123" s="196"/>
      <c r="AZ123" s="196"/>
      <c r="BA123" s="196"/>
      <c r="BB123" s="196"/>
      <c r="BC123" s="196"/>
      <c r="BD123" s="196"/>
      <c r="BE123" s="196"/>
      <c r="BF123" s="196"/>
      <c r="BG123" s="196"/>
      <c r="BH123" s="196"/>
      <c r="BI123" s="196"/>
      <c r="BJ123" s="196"/>
      <c r="BK123" s="196"/>
      <c r="BL123" s="196"/>
      <c r="BM123" s="196"/>
      <c r="BN123" s="196"/>
      <c r="BO123" s="196"/>
      <c r="BP123" s="196"/>
      <c r="BQ123" s="196"/>
      <c r="BR123" s="196"/>
      <c r="BS123" s="196"/>
    </row>
    <row r="124" spans="1:71" ht="15" x14ac:dyDescent="0.2">
      <c r="A124" s="196"/>
      <c r="B124" s="196"/>
      <c r="C124" s="196"/>
      <c r="D124" s="196"/>
      <c r="E124" s="196"/>
      <c r="F124" s="196"/>
      <c r="G124" s="196"/>
      <c r="H124" s="196"/>
      <c r="I124" s="196"/>
      <c r="J124" s="196"/>
      <c r="K124" s="196"/>
      <c r="L124" s="196"/>
      <c r="M124" s="196"/>
      <c r="N124" s="196"/>
      <c r="O124" s="196"/>
      <c r="P124" s="196"/>
      <c r="Q124" s="196"/>
      <c r="R124" s="196"/>
      <c r="S124" s="196"/>
      <c r="T124" s="196"/>
      <c r="U124" s="196"/>
      <c r="V124" s="196"/>
      <c r="W124" s="196"/>
      <c r="X124" s="196"/>
      <c r="Y124" s="196"/>
      <c r="Z124" s="196"/>
      <c r="AA124" s="196"/>
      <c r="AB124" s="196"/>
      <c r="AC124" s="196"/>
      <c r="AD124" s="196"/>
      <c r="AE124" s="196"/>
      <c r="AF124" s="196"/>
      <c r="AG124" s="196"/>
      <c r="AH124" s="196"/>
      <c r="AI124" s="196"/>
      <c r="AJ124" s="196"/>
      <c r="AK124" s="196"/>
      <c r="AL124" s="196"/>
      <c r="AM124" s="196"/>
      <c r="AN124" s="196"/>
      <c r="AO124" s="196"/>
      <c r="AP124" s="196"/>
      <c r="AQ124" s="196"/>
      <c r="AR124" s="196"/>
      <c r="AS124" s="196"/>
      <c r="AT124" s="196"/>
      <c r="AU124" s="196"/>
      <c r="AV124" s="196"/>
      <c r="AW124" s="196"/>
      <c r="AX124" s="196"/>
      <c r="AY124" s="196"/>
      <c r="AZ124" s="196"/>
      <c r="BA124" s="196"/>
      <c r="BB124" s="196"/>
      <c r="BC124" s="196"/>
      <c r="BD124" s="196"/>
      <c r="BE124" s="196"/>
      <c r="BF124" s="196"/>
      <c r="BG124" s="196"/>
      <c r="BH124" s="196"/>
      <c r="BI124" s="196"/>
      <c r="BJ124" s="196"/>
      <c r="BK124" s="196"/>
      <c r="BL124" s="196"/>
      <c r="BM124" s="196"/>
      <c r="BN124" s="196"/>
      <c r="BO124" s="196"/>
      <c r="BP124" s="196"/>
      <c r="BQ124" s="196"/>
      <c r="BR124" s="196"/>
      <c r="BS124" s="196"/>
    </row>
    <row r="125" spans="1:71" ht="15" x14ac:dyDescent="0.2">
      <c r="A125" s="196"/>
      <c r="B125" s="196"/>
      <c r="C125" s="196"/>
      <c r="D125" s="196"/>
      <c r="E125" s="196"/>
      <c r="F125" s="196"/>
      <c r="G125" s="196"/>
      <c r="H125" s="196"/>
      <c r="I125" s="196"/>
      <c r="J125" s="196"/>
      <c r="K125" s="196"/>
      <c r="L125" s="196"/>
      <c r="M125" s="196"/>
      <c r="N125" s="196"/>
      <c r="O125" s="196"/>
      <c r="P125" s="196"/>
      <c r="Q125" s="196"/>
      <c r="R125" s="196"/>
      <c r="S125" s="196"/>
      <c r="T125" s="196"/>
      <c r="U125" s="196"/>
      <c r="V125" s="196"/>
      <c r="W125" s="196"/>
      <c r="X125" s="196"/>
      <c r="Y125" s="196"/>
      <c r="Z125" s="196"/>
      <c r="AA125" s="196"/>
      <c r="AB125" s="196"/>
      <c r="AC125" s="196"/>
      <c r="AD125" s="196"/>
      <c r="AE125" s="196"/>
      <c r="AF125" s="196"/>
      <c r="AG125" s="196"/>
      <c r="AH125" s="196"/>
      <c r="AI125" s="196"/>
      <c r="AJ125" s="196"/>
      <c r="AK125" s="196"/>
      <c r="AL125" s="196"/>
      <c r="AM125" s="196"/>
      <c r="AN125" s="196"/>
      <c r="AO125" s="196"/>
      <c r="AP125" s="196"/>
      <c r="AQ125" s="196"/>
      <c r="AR125" s="196"/>
      <c r="AS125" s="196"/>
      <c r="AT125" s="196"/>
      <c r="AU125" s="196"/>
      <c r="AV125" s="196"/>
      <c r="AW125" s="196"/>
      <c r="AX125" s="196"/>
      <c r="AY125" s="196"/>
      <c r="AZ125" s="196"/>
      <c r="BA125" s="196"/>
      <c r="BB125" s="196"/>
      <c r="BC125" s="196"/>
      <c r="BD125" s="196"/>
      <c r="BE125" s="196"/>
      <c r="BF125" s="196"/>
      <c r="BG125" s="196"/>
      <c r="BH125" s="196"/>
      <c r="BI125" s="196"/>
      <c r="BJ125" s="196"/>
      <c r="BK125" s="196"/>
      <c r="BL125" s="196"/>
      <c r="BM125" s="196"/>
      <c r="BN125" s="196"/>
      <c r="BO125" s="196"/>
      <c r="BP125" s="196"/>
      <c r="BQ125" s="196"/>
      <c r="BR125" s="196"/>
      <c r="BS125" s="196"/>
    </row>
  </sheetData>
  <sheetProtection algorithmName="SHA-512" hashValue="7mszZLPCjqG9OcvYtrzJXhDRIpu1zVGslwUx5KaC0XdTlkrH2ySbcWHgjDOF/S8WwWnN8HALugVoviMmJAJ0Ag==" saltValue="HZ4MY8k1LtCajsdy0vWfVA==" spinCount="100000" sheet="1" formatCells="0" formatColumns="0" formatRows="0"/>
  <customSheetViews>
    <customSheetView guid="{FC3B3501-CA52-40D7-B049-0E027A15B235}" showPageBreaks="1" hiddenRows="1" hiddenColumns="1" topLeftCell="A3">
      <pane xSplit="2" ySplit="5" topLeftCell="C8" activePane="bottomRight" state="frozen"/>
      <selection pane="bottomRight" activeCell="D18" sqref="D18"/>
      <pageMargins left="0.37" right="0.5" top="0.69" bottom="0" header="0.17" footer="0"/>
      <printOptions horizontalCentered="1" verticalCentered="1" gridLines="1"/>
      <pageSetup scale="65" orientation="portrait" r:id="rId1"/>
      <headerFooter alignWithMargins="0">
        <oddHeader xml:space="preserve">&amp;C&amp;"Arial,Bold"&amp;14COUNTY/CITY/TOWN OF ____________________
COMBINING BALANCE SHEET
 NONMAJOR SPECIAL REVENUE FUNDS
JUNE 30, 2015
</oddHeader>
      </headerFooter>
    </customSheetView>
  </customSheetViews>
  <mergeCells count="62">
    <mergeCell ref="BK4:BK6"/>
    <mergeCell ref="BL4:BL6"/>
    <mergeCell ref="BE4:BE6"/>
    <mergeCell ref="BF4:BF6"/>
    <mergeCell ref="BG4:BG6"/>
    <mergeCell ref="BH4:BH6"/>
    <mergeCell ref="BI4:BI6"/>
    <mergeCell ref="BJ4:BJ6"/>
    <mergeCell ref="BD4:BD6"/>
    <mergeCell ref="AS4:AS6"/>
    <mergeCell ref="AT4:AT6"/>
    <mergeCell ref="AU4:AU6"/>
    <mergeCell ref="AV4:AV6"/>
    <mergeCell ref="AW4:AW6"/>
    <mergeCell ref="AX4:AX6"/>
    <mergeCell ref="AY4:AY6"/>
    <mergeCell ref="AZ4:AZ6"/>
    <mergeCell ref="BA4:BA6"/>
    <mergeCell ref="BB4:BB6"/>
    <mergeCell ref="BC4:BC6"/>
    <mergeCell ref="AR4:AR6"/>
    <mergeCell ref="AG4:AG6"/>
    <mergeCell ref="AH4:AH6"/>
    <mergeCell ref="AI4:AI6"/>
    <mergeCell ref="AJ4:AJ6"/>
    <mergeCell ref="AK4:AK6"/>
    <mergeCell ref="AL4:AL6"/>
    <mergeCell ref="AM4:AM6"/>
    <mergeCell ref="AN4:AN6"/>
    <mergeCell ref="AO4:AO6"/>
    <mergeCell ref="AP4:AP6"/>
    <mergeCell ref="AQ4:AQ6"/>
    <mergeCell ref="AA4:AA6"/>
    <mergeCell ref="AB4:AB6"/>
    <mergeCell ref="AC4:AC6"/>
    <mergeCell ref="AD4:AD6"/>
    <mergeCell ref="AF4:AF6"/>
    <mergeCell ref="AE4:AE6"/>
    <mergeCell ref="Z4:Z6"/>
    <mergeCell ref="O4:O6"/>
    <mergeCell ref="P4:P6"/>
    <mergeCell ref="Q4:Q6"/>
    <mergeCell ref="R4:R6"/>
    <mergeCell ref="S4:S6"/>
    <mergeCell ref="T4:T6"/>
    <mergeCell ref="U4:U6"/>
    <mergeCell ref="V4:V6"/>
    <mergeCell ref="W4:W6"/>
    <mergeCell ref="X4:X6"/>
    <mergeCell ref="Y4:Y6"/>
    <mergeCell ref="N4:N6"/>
    <mergeCell ref="C4:C6"/>
    <mergeCell ref="D4:D6"/>
    <mergeCell ref="E4:E6"/>
    <mergeCell ref="F4:F6"/>
    <mergeCell ref="G4:G6"/>
    <mergeCell ref="H4:H6"/>
    <mergeCell ref="I4:I6"/>
    <mergeCell ref="J4:J6"/>
    <mergeCell ref="K4:K6"/>
    <mergeCell ref="L4:L6"/>
    <mergeCell ref="M4:M6"/>
  </mergeCells>
  <phoneticPr fontId="0" type="noConversion"/>
  <printOptions horizontalCentered="1" verticalCentered="1" gridLines="1"/>
  <pageMargins left="0.37" right="0.5" top="0.69" bottom="0" header="0.17" footer="0"/>
  <pageSetup scale="65" orientation="portrait" r:id="rId2"/>
  <headerFooter alignWithMargins="0">
    <oddHeader>&amp;C&amp;"Arial,Bold"&amp;14COUNTY/CITY/TOWN OF ____________________
COMBINING BALANCE SHEET
 NONMAJOR SPECIAL REVENUE FUNDS
JUNE 30, 2023</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K8"/>
  <sheetViews>
    <sheetView zoomScale="120" zoomScaleNormal="120" workbookViewId="0">
      <selection activeCell="F29" sqref="F29"/>
    </sheetView>
  </sheetViews>
  <sheetFormatPr defaultRowHeight="12.75" x14ac:dyDescent="0.2"/>
  <sheetData>
    <row r="1" spans="1:11" ht="60" x14ac:dyDescent="0.8">
      <c r="A1" s="1336" t="s">
        <v>715</v>
      </c>
      <c r="B1" s="1238"/>
      <c r="C1" s="1238"/>
      <c r="D1" s="1238"/>
      <c r="E1" s="1238"/>
      <c r="F1" s="1238"/>
      <c r="G1" s="1238"/>
      <c r="H1" s="1238"/>
      <c r="I1" s="1238"/>
      <c r="J1" s="1238"/>
      <c r="K1" s="1238"/>
    </row>
    <row r="8" spans="1:11" ht="60" x14ac:dyDescent="0.8">
      <c r="A8" s="1336" t="s">
        <v>716</v>
      </c>
      <c r="B8" s="1236"/>
      <c r="C8" s="1236"/>
      <c r="D8" s="1236"/>
      <c r="E8" s="1236"/>
      <c r="F8" s="1236"/>
      <c r="G8" s="1236"/>
      <c r="H8" s="1236"/>
      <c r="I8" s="1236"/>
      <c r="J8" s="1236"/>
      <c r="K8" s="14"/>
    </row>
  </sheetData>
  <customSheetViews>
    <customSheetView guid="{FC3B3501-CA52-40D7-B049-0E027A15B235}" scale="120">
      <selection activeCell="A53" sqref="A53:K53"/>
      <pageMargins left="0.75" right="0.75" top="1" bottom="1" header="0.5" footer="0.5"/>
      <printOptions horizontalCentered="1" verticalCentered="1"/>
      <pageSetup scale="95" orientation="portrait" horizontalDpi="360" verticalDpi="360" r:id="rId1"/>
      <headerFooter alignWithMargins="0"/>
    </customSheetView>
  </customSheetViews>
  <mergeCells count="2">
    <mergeCell ref="A1:K1"/>
    <mergeCell ref="A8:J8"/>
  </mergeCells>
  <phoneticPr fontId="0" type="noConversion"/>
  <printOptions horizontalCentered="1" verticalCentered="1"/>
  <pageMargins left="0.75" right="0.75" top="1" bottom="1" header="0.5" footer="0.5"/>
  <pageSetup scale="95" orientation="portrait" horizontalDpi="360" verticalDpi="360" r:id="rId2"/>
  <headerFooter alignWithMargins="0"/>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46"/>
  <dimension ref="A1:IT128"/>
  <sheetViews>
    <sheetView zoomScaleNormal="100" workbookViewId="0">
      <pane xSplit="2" ySplit="10" topLeftCell="C11" activePane="bottomRight" state="frozen"/>
      <selection pane="topRight" activeCell="C1" sqref="C1"/>
      <selection pane="bottomLeft" activeCell="A11" sqref="A11"/>
      <selection pane="bottomRight" activeCell="G39" sqref="G39"/>
    </sheetView>
  </sheetViews>
  <sheetFormatPr defaultColWidth="8.85546875" defaultRowHeight="12.75" x14ac:dyDescent="0.2"/>
  <cols>
    <col min="1" max="1" width="13.7109375" style="194" customWidth="1"/>
    <col min="2" max="2" width="45.7109375" style="194" customWidth="1"/>
    <col min="3" max="254" width="16.7109375" style="194" customWidth="1"/>
    <col min="255" max="16384" width="8.85546875" style="194"/>
  </cols>
  <sheetData>
    <row r="1" spans="1:254" x14ac:dyDescent="0.2">
      <c r="A1"/>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row>
    <row r="2" spans="1:254" ht="15.75" x14ac:dyDescent="0.25">
      <c r="A2" s="2"/>
      <c r="B2" s="2"/>
      <c r="C2" s="1593" t="str">
        <f>'BS-NONMAJOR SP. REVENUE(63-64) '!C3</f>
        <v>FUND#</v>
      </c>
      <c r="D2" s="1593"/>
      <c r="E2" s="1593"/>
      <c r="F2" s="1593"/>
      <c r="G2" s="1593" t="str">
        <f>'BS-NONMAJOR SP. REVENUE(63-64) '!D3</f>
        <v>FUND#</v>
      </c>
      <c r="H2" s="1593"/>
      <c r="I2" s="1593"/>
      <c r="J2" s="1593"/>
      <c r="K2" s="467" t="str">
        <f>'BS-NONMAJOR SP. REVENUE(63-64) '!E3</f>
        <v>FUND#</v>
      </c>
      <c r="L2" s="10"/>
      <c r="M2" s="10"/>
      <c r="N2" s="458"/>
      <c r="O2" s="467" t="str">
        <f>'BS-NONMAJOR SP. REVENUE(63-64) '!F3</f>
        <v>FUND#</v>
      </c>
      <c r="P2" s="10"/>
      <c r="Q2" s="10"/>
      <c r="R2" s="458"/>
      <c r="S2" s="467" t="str">
        <f>'BS-NONMAJOR SP. REVENUE(63-64) '!G3</f>
        <v>FUND#</v>
      </c>
      <c r="T2" s="10"/>
      <c r="U2" s="10"/>
      <c r="V2" s="458"/>
      <c r="W2" s="467" t="str">
        <f>'BS-NONMAJOR SP. REVENUE(63-64) '!H3</f>
        <v>FUND#</v>
      </c>
      <c r="X2" s="10"/>
      <c r="Y2" s="10"/>
      <c r="Z2" s="458"/>
      <c r="AA2" s="467" t="str">
        <f>'BS-NONMAJOR SP. REVENUE(63-64) '!I3</f>
        <v>FUND#</v>
      </c>
      <c r="AB2" s="10"/>
      <c r="AC2" s="10"/>
      <c r="AD2" s="458"/>
      <c r="AE2" s="467" t="str">
        <f>'BS-NONMAJOR SP. REVENUE(63-64) '!J3</f>
        <v>FUND#</v>
      </c>
      <c r="AF2" s="10"/>
      <c r="AG2" s="10"/>
      <c r="AH2" s="458"/>
      <c r="AI2" s="467" t="str">
        <f>'BS-NONMAJOR SP. REVENUE(63-64) '!K3</f>
        <v>FUND#</v>
      </c>
      <c r="AJ2" s="10"/>
      <c r="AK2" s="10"/>
      <c r="AL2" s="458"/>
      <c r="AM2" s="467" t="str">
        <f>'BS-NONMAJOR SP. REVENUE(63-64) '!L3</f>
        <v>FUND#</v>
      </c>
      <c r="AN2" s="10"/>
      <c r="AO2" s="10"/>
      <c r="AP2" s="458"/>
      <c r="AQ2" s="467" t="str">
        <f>'BS-NONMAJOR SP. REVENUE(63-64) '!M3</f>
        <v>FUND#</v>
      </c>
      <c r="AR2" s="10"/>
      <c r="AS2" s="10"/>
      <c r="AT2" s="458"/>
      <c r="AU2" s="467" t="str">
        <f>'BS-NONMAJOR SP. REVENUE(63-64) '!N3</f>
        <v>FUND#</v>
      </c>
      <c r="AV2" s="10"/>
      <c r="AW2" s="10"/>
      <c r="AX2" s="458"/>
      <c r="AY2" s="467" t="str">
        <f>'BS-NONMAJOR SP. REVENUE(63-64) '!O3</f>
        <v>FUND#</v>
      </c>
      <c r="AZ2" s="10"/>
      <c r="BA2" s="10"/>
      <c r="BB2" s="458"/>
      <c r="BC2" s="467" t="str">
        <f>'BS-NONMAJOR SP. REVENUE(63-64) '!P3</f>
        <v>FUND#</v>
      </c>
      <c r="BD2" s="10"/>
      <c r="BE2" s="10"/>
      <c r="BF2" s="458"/>
      <c r="BG2" s="467" t="str">
        <f>'BS-NONMAJOR SP. REVENUE(63-64) '!Q3</f>
        <v>FUND#</v>
      </c>
      <c r="BH2" s="10"/>
      <c r="BI2" s="10"/>
      <c r="BJ2" s="458"/>
      <c r="BK2" s="467" t="str">
        <f>'BS-NONMAJOR SP. REVENUE(63-64) '!R3</f>
        <v>FUND#</v>
      </c>
      <c r="BL2" s="10"/>
      <c r="BM2" s="10"/>
      <c r="BN2" s="458"/>
      <c r="BO2" s="467" t="str">
        <f>'BS-NONMAJOR SP. REVENUE(63-64) '!S3</f>
        <v>FUND#</v>
      </c>
      <c r="BP2" s="10"/>
      <c r="BQ2" s="10"/>
      <c r="BR2" s="458"/>
      <c r="BS2" s="467" t="str">
        <f>'BS-NONMAJOR SP. REVENUE(63-64) '!T3</f>
        <v>FUND#</v>
      </c>
      <c r="BT2" s="10"/>
      <c r="BU2" s="10"/>
      <c r="BV2" s="458"/>
      <c r="BW2" s="467" t="str">
        <f>'BS-NONMAJOR SP. REVENUE(63-64) '!U3</f>
        <v>FUND#</v>
      </c>
      <c r="BX2" s="10"/>
      <c r="BY2" s="10"/>
      <c r="BZ2" s="458"/>
      <c r="CA2" s="467" t="str">
        <f>'BS-NONMAJOR SP. REVENUE(63-64) '!V3</f>
        <v>FUND#</v>
      </c>
      <c r="CB2" s="10"/>
      <c r="CC2" s="10"/>
      <c r="CD2" s="458"/>
      <c r="CE2" s="467" t="str">
        <f>'BS-NONMAJOR SP. REVENUE(63-64) '!W3</f>
        <v>FUND#</v>
      </c>
      <c r="CF2" s="10"/>
      <c r="CG2" s="10"/>
      <c r="CH2" s="458"/>
      <c r="CI2" s="467" t="str">
        <f>'BS-NONMAJOR SP. REVENUE(63-64) '!X3</f>
        <v>FUND#</v>
      </c>
      <c r="CJ2" s="10"/>
      <c r="CK2" s="10"/>
      <c r="CL2" s="458"/>
      <c r="CM2" s="467" t="str">
        <f>'BS-NONMAJOR SP. REVENUE(63-64) '!Y3</f>
        <v>FUND#</v>
      </c>
      <c r="CN2" s="10"/>
      <c r="CO2" s="10"/>
      <c r="CP2" s="458"/>
      <c r="CQ2" s="467" t="str">
        <f>'BS-NONMAJOR SP. REVENUE(63-64) '!Z3</f>
        <v>FUND#</v>
      </c>
      <c r="CR2" s="10"/>
      <c r="CS2" s="10"/>
      <c r="CT2" s="458"/>
      <c r="CU2" s="467" t="str">
        <f>'BS-NONMAJOR SP. REVENUE(63-64) '!AA3</f>
        <v>FUND#</v>
      </c>
      <c r="CV2" s="10"/>
      <c r="CW2" s="10"/>
      <c r="CX2" s="458"/>
      <c r="CY2" s="467" t="str">
        <f>'BS-NONMAJOR SP. REVENUE(63-64) '!AB3</f>
        <v>FUND#</v>
      </c>
      <c r="CZ2" s="10"/>
      <c r="DA2" s="10"/>
      <c r="DB2" s="458"/>
      <c r="DC2" s="467" t="str">
        <f>'BS-NONMAJOR SP. REVENUE(63-64) '!AC3</f>
        <v>FUND#</v>
      </c>
      <c r="DD2" s="10"/>
      <c r="DE2" s="10"/>
      <c r="DF2" s="458"/>
      <c r="DG2" s="467" t="str">
        <f>'BS-NONMAJOR SP. REVENUE(63-64) '!AD3</f>
        <v>FUND#</v>
      </c>
      <c r="DH2" s="10"/>
      <c r="DI2" s="10"/>
      <c r="DJ2" s="458"/>
      <c r="DK2" s="467" t="str">
        <f>'BS-NONMAJOR SP. REVENUE(63-64) '!AE3</f>
        <v>FUND#</v>
      </c>
      <c r="DL2" s="10"/>
      <c r="DM2" s="10"/>
      <c r="DN2" s="458"/>
      <c r="DO2" s="467" t="str">
        <f>'BS-NONMAJOR SP. REVENUE(63-64) '!AF3</f>
        <v>FUND#</v>
      </c>
      <c r="DP2" s="10"/>
      <c r="DQ2" s="10"/>
      <c r="DR2" s="458"/>
      <c r="DS2" s="467" t="str">
        <f>'BS-NONMAJOR SP. REVENUE(63-64) '!AG3</f>
        <v>FUND#</v>
      </c>
      <c r="DT2" s="10"/>
      <c r="DU2" s="10"/>
      <c r="DV2" s="458"/>
      <c r="DW2" s="467" t="str">
        <f>'BS-NONMAJOR SP. REVENUE(63-64) '!AH3</f>
        <v>FUND#</v>
      </c>
      <c r="DX2" s="10"/>
      <c r="DY2" s="10"/>
      <c r="DZ2" s="458"/>
      <c r="EA2" s="467" t="str">
        <f>'BS-NONMAJOR SP. REVENUE(63-64) '!AI3</f>
        <v>FUND#</v>
      </c>
      <c r="EB2" s="10"/>
      <c r="EC2" s="10"/>
      <c r="ED2" s="458"/>
      <c r="EE2" s="1593" t="str">
        <f>'BS-NONMAJOR SP. REVENUE(63-64) '!AJ3</f>
        <v>FUND#</v>
      </c>
      <c r="EF2" s="1236"/>
      <c r="EG2" s="1236"/>
      <c r="EH2" s="1236"/>
      <c r="EI2" s="1593" t="str">
        <f>'BS-NONMAJOR SP. REVENUE(63-64) '!AK3</f>
        <v>FUND#</v>
      </c>
      <c r="EJ2" s="1236"/>
      <c r="EK2" s="1236"/>
      <c r="EL2" s="1236"/>
      <c r="EM2" s="1593" t="str">
        <f>'BS-NONMAJOR SP. REVENUE(63-64) '!AL3</f>
        <v>FUND#</v>
      </c>
      <c r="EN2" s="1236"/>
      <c r="EO2" s="1236"/>
      <c r="EP2" s="1236"/>
      <c r="EQ2" s="1593" t="str">
        <f>'BS-NONMAJOR SP. REVENUE(63-64) '!AM3</f>
        <v>FUND#</v>
      </c>
      <c r="ER2" s="1236"/>
      <c r="ES2" s="1236"/>
      <c r="ET2" s="1236"/>
      <c r="EU2" s="1593" t="str">
        <f>'BS-NONMAJOR SP. REVENUE(63-64) '!AN3</f>
        <v>FUND#</v>
      </c>
      <c r="EV2" s="1236"/>
      <c r="EW2" s="1236"/>
      <c r="EX2" s="1236"/>
      <c r="EY2" s="1593" t="str">
        <f>'BS-NONMAJOR SP. REVENUE(63-64) '!AO3</f>
        <v>FUND#</v>
      </c>
      <c r="EZ2" s="1236"/>
      <c r="FA2" s="1236"/>
      <c r="FB2" s="1236"/>
      <c r="FC2" s="1593" t="str">
        <f>'BS-NONMAJOR SP. REVENUE(63-64) '!AP3</f>
        <v>FUND#</v>
      </c>
      <c r="FD2" s="1236"/>
      <c r="FE2" s="1236"/>
      <c r="FF2" s="1236"/>
      <c r="FG2" s="1593" t="str">
        <f>'BS-NONMAJOR SP. REVENUE(63-64) '!AQ3</f>
        <v>FUND#</v>
      </c>
      <c r="FH2" s="1236"/>
      <c r="FI2" s="1236"/>
      <c r="FJ2" s="1236"/>
      <c r="FK2" s="1593" t="str">
        <f>'BS-NONMAJOR SP. REVENUE(63-64) '!AR3</f>
        <v>FUND#</v>
      </c>
      <c r="FL2" s="1236"/>
      <c r="FM2" s="1236"/>
      <c r="FN2" s="1236"/>
      <c r="FO2" s="1593" t="str">
        <f>'BS-NONMAJOR SP. REVENUE(63-64) '!AS3</f>
        <v>FUND#</v>
      </c>
      <c r="FP2" s="1236"/>
      <c r="FQ2" s="1236"/>
      <c r="FR2" s="1236"/>
      <c r="FS2" s="1593" t="str">
        <f>'BS-NONMAJOR SP. REVENUE(63-64) '!AT3</f>
        <v>FUND#</v>
      </c>
      <c r="FT2" s="1236"/>
      <c r="FU2" s="1236"/>
      <c r="FV2" s="1236"/>
      <c r="FW2" s="1593" t="str">
        <f>'BS-NONMAJOR SP. REVENUE(63-64) '!AU3</f>
        <v>FUND#</v>
      </c>
      <c r="FX2" s="1236"/>
      <c r="FY2" s="1236"/>
      <c r="FZ2" s="1236"/>
      <c r="GA2" s="1593" t="str">
        <f>'BS-NONMAJOR SP. REVENUE(63-64) '!AV3</f>
        <v>FUND#</v>
      </c>
      <c r="GB2" s="1236"/>
      <c r="GC2" s="1236"/>
      <c r="GD2" s="1236"/>
      <c r="GE2" s="1593" t="str">
        <f>'BS-NONMAJOR SP. REVENUE(63-64) '!AW3</f>
        <v>FUND#</v>
      </c>
      <c r="GF2" s="1236"/>
      <c r="GG2" s="1236"/>
      <c r="GH2" s="1236"/>
      <c r="GI2" s="1593" t="str">
        <f>'BS-NONMAJOR SP. REVENUE(63-64) '!AX3</f>
        <v>FUND#</v>
      </c>
      <c r="GJ2" s="1236"/>
      <c r="GK2" s="1236"/>
      <c r="GL2" s="1236"/>
      <c r="GM2" s="1593" t="str">
        <f>'BS-NONMAJOR SP. REVENUE(63-64) '!AY3</f>
        <v>FUND#</v>
      </c>
      <c r="GN2" s="1236"/>
      <c r="GO2" s="1236"/>
      <c r="GP2" s="1236"/>
      <c r="GQ2" s="1593" t="str">
        <f>'BS-NONMAJOR SP. REVENUE(63-64) '!AZ3</f>
        <v>FUND#</v>
      </c>
      <c r="GR2" s="1236"/>
      <c r="GS2" s="1236"/>
      <c r="GT2" s="1236"/>
      <c r="GU2" s="1593" t="str">
        <f>'BS-NONMAJOR SP. REVENUE(63-64) '!BA3</f>
        <v>FUND#</v>
      </c>
      <c r="GV2" s="1236"/>
      <c r="GW2" s="1236"/>
      <c r="GX2" s="1236"/>
      <c r="GY2" s="1593" t="str">
        <f>'BS-NONMAJOR SP. REVENUE(63-64) '!BB3</f>
        <v>FUND#</v>
      </c>
      <c r="GZ2" s="1236"/>
      <c r="HA2" s="1236"/>
      <c r="HB2" s="1236"/>
      <c r="HC2" s="1593" t="str">
        <f>'BS-NONMAJOR SP. REVENUE(63-64) '!BC3</f>
        <v>FUND#</v>
      </c>
      <c r="HD2" s="1236"/>
      <c r="HE2" s="1236"/>
      <c r="HF2" s="1236"/>
      <c r="HG2" s="1593" t="str">
        <f>'BS-NONMAJOR SP. REVENUE(63-64) '!BD3</f>
        <v>FUND#</v>
      </c>
      <c r="HH2" s="1236"/>
      <c r="HI2" s="1236"/>
      <c r="HJ2" s="1236"/>
      <c r="HK2" s="1593" t="str">
        <f>'BS-NONMAJOR SP. REVENUE(63-64) '!BE3</f>
        <v>FUND#</v>
      </c>
      <c r="HL2" s="1236"/>
      <c r="HM2" s="1236"/>
      <c r="HN2" s="1236"/>
      <c r="HO2" s="1593" t="str">
        <f>'BS-NONMAJOR SP. REVENUE(63-64) '!BF3</f>
        <v>FUND#</v>
      </c>
      <c r="HP2" s="1236"/>
      <c r="HQ2" s="1236"/>
      <c r="HR2" s="1236"/>
      <c r="HS2" s="1593" t="str">
        <f>'BS-NONMAJOR SP. REVENUE(63-64) '!BG3</f>
        <v>FUND#</v>
      </c>
      <c r="HT2" s="1236"/>
      <c r="HU2" s="1236"/>
      <c r="HV2" s="1236"/>
      <c r="HW2" s="1593" t="str">
        <f>'BS-NONMAJOR SP. REVENUE(63-64) '!BH3</f>
        <v>FUND#</v>
      </c>
      <c r="HX2" s="1236"/>
      <c r="HY2" s="1236"/>
      <c r="HZ2" s="1236"/>
      <c r="IA2" s="1593" t="str">
        <f>'BS-NONMAJOR SP. REVENUE(63-64) '!BI3</f>
        <v>FUND#</v>
      </c>
      <c r="IB2" s="1236"/>
      <c r="IC2" s="1236"/>
      <c r="ID2" s="1236"/>
      <c r="IE2" s="1593" t="str">
        <f>'BS-NONMAJOR SP. REVENUE(63-64) '!BJ3</f>
        <v>FUND#</v>
      </c>
      <c r="IF2" s="1236"/>
      <c r="IG2" s="1236"/>
      <c r="IH2" s="1236"/>
      <c r="II2" s="1593" t="str">
        <f>'BS-NONMAJOR SP. REVENUE(63-64) '!BK3</f>
        <v>FUND#</v>
      </c>
      <c r="IJ2" s="1236"/>
      <c r="IK2" s="1236"/>
      <c r="IL2" s="1236"/>
      <c r="IM2" s="1593" t="str">
        <f>'BS-NONMAJOR SP. REVENUE(63-64) '!BL3</f>
        <v>FUND#</v>
      </c>
      <c r="IN2" s="1236"/>
      <c r="IO2" s="1236"/>
      <c r="IP2" s="1236"/>
      <c r="IQ2" s="467" t="s">
        <v>84</v>
      </c>
      <c r="IR2" s="10"/>
      <c r="IS2" s="10"/>
      <c r="IT2" s="458"/>
    </row>
    <row r="3" spans="1:254" ht="15.75" x14ac:dyDescent="0.25">
      <c r="A3" s="2"/>
      <c r="B3" s="2"/>
      <c r="C3" s="1678" t="str">
        <f>'BS-NONMAJOR SP. REVENUE(63-64) '!C4</f>
        <v>NAME</v>
      </c>
      <c r="D3" s="1522"/>
      <c r="E3" s="1522"/>
      <c r="F3" s="1522"/>
      <c r="G3" s="1593" t="str">
        <f>'BS-NONMAJOR SP. REVENUE(63-64) '!D4</f>
        <v>NAME</v>
      </c>
      <c r="H3" s="1593"/>
      <c r="I3" s="1593"/>
      <c r="J3" s="1593"/>
      <c r="K3" s="1522" t="str">
        <f>'BS-NONMAJOR SP. REVENUE(63-64) '!E4</f>
        <v>NAME</v>
      </c>
      <c r="L3" s="1522"/>
      <c r="M3" s="1522"/>
      <c r="N3" s="1522"/>
      <c r="O3" s="1593" t="str">
        <f>'BS-NONMAJOR SP. REVENUE(63-64) '!F4</f>
        <v>NAME</v>
      </c>
      <c r="P3" s="1593"/>
      <c r="Q3" s="1593"/>
      <c r="R3" s="1593"/>
      <c r="S3" s="1593" t="str">
        <f>'BS-NONMAJOR SP. REVENUE(63-64) '!G4</f>
        <v>NAME</v>
      </c>
      <c r="T3" s="1593"/>
      <c r="U3" s="1593"/>
      <c r="V3" s="1593"/>
      <c r="W3" s="1593" t="str">
        <f>'BS-NONMAJOR SP. REVENUE(63-64) '!H4</f>
        <v>NAME</v>
      </c>
      <c r="X3" s="1593"/>
      <c r="Y3" s="1593"/>
      <c r="Z3" s="1593"/>
      <c r="AA3" s="1593" t="str">
        <f>'BS-NONMAJOR SP. REVENUE(63-64) '!I4</f>
        <v>NAME</v>
      </c>
      <c r="AB3" s="1593"/>
      <c r="AC3" s="1593"/>
      <c r="AD3" s="1593"/>
      <c r="AE3" s="1593" t="str">
        <f>'BS-NONMAJOR SP. REVENUE(63-64) '!J4</f>
        <v>NAME</v>
      </c>
      <c r="AF3" s="1593"/>
      <c r="AG3" s="1593"/>
      <c r="AH3" s="1593"/>
      <c r="AI3" s="1593" t="str">
        <f>'BS-NONMAJOR SP. REVENUE(63-64) '!K4</f>
        <v>NAME</v>
      </c>
      <c r="AJ3" s="1593"/>
      <c r="AK3" s="1593"/>
      <c r="AL3" s="1593"/>
      <c r="AM3" s="1593" t="str">
        <f>'BS-NONMAJOR SP. REVENUE(63-64) '!L4</f>
        <v>NAME</v>
      </c>
      <c r="AN3" s="1593"/>
      <c r="AO3" s="1593"/>
      <c r="AP3" s="1593"/>
      <c r="AQ3" s="1593" t="str">
        <f>'BS-NONMAJOR SP. REVENUE(63-64) '!M4</f>
        <v>NAME</v>
      </c>
      <c r="AR3" s="1593"/>
      <c r="AS3" s="1593"/>
      <c r="AT3" s="1593"/>
      <c r="AU3" s="1593" t="str">
        <f>'BS-NONMAJOR SP. REVENUE(63-64) '!N4</f>
        <v>NAME</v>
      </c>
      <c r="AV3" s="1593"/>
      <c r="AW3" s="1593"/>
      <c r="AX3" s="1593"/>
      <c r="AY3" s="1593" t="str">
        <f>'BS-NONMAJOR SP. REVENUE(63-64) '!O4</f>
        <v>NAME</v>
      </c>
      <c r="AZ3" s="1593"/>
      <c r="BA3" s="1593"/>
      <c r="BB3" s="1593"/>
      <c r="BC3" s="1593" t="str">
        <f>'BS-NONMAJOR SP. REVENUE(63-64) '!P4</f>
        <v>NAME</v>
      </c>
      <c r="BD3" s="1593"/>
      <c r="BE3" s="1593"/>
      <c r="BF3" s="1593"/>
      <c r="BG3" s="1593" t="str">
        <f>'BS-NONMAJOR SP. REVENUE(63-64) '!Q4</f>
        <v>NAME</v>
      </c>
      <c r="BH3" s="1593"/>
      <c r="BI3" s="1593"/>
      <c r="BJ3" s="1593"/>
      <c r="BK3" s="1593" t="str">
        <f>'BS-NONMAJOR SP. REVENUE(63-64) '!R4</f>
        <v>NAME</v>
      </c>
      <c r="BL3" s="1593"/>
      <c r="BM3" s="1593"/>
      <c r="BN3" s="1593"/>
      <c r="BO3" s="1593" t="str">
        <f>'BS-NONMAJOR SP. REVENUE(63-64) '!S4</f>
        <v>NAME</v>
      </c>
      <c r="BP3" s="1593"/>
      <c r="BQ3" s="1593"/>
      <c r="BR3" s="1593"/>
      <c r="BS3" s="1593" t="str">
        <f>'BS-NONMAJOR SP. REVENUE(63-64) '!T4</f>
        <v>NAME</v>
      </c>
      <c r="BT3" s="1593"/>
      <c r="BU3" s="1593"/>
      <c r="BV3" s="1593"/>
      <c r="BW3" s="1593" t="str">
        <f>'BS-NONMAJOR SP. REVENUE(63-64) '!U4</f>
        <v>NAME</v>
      </c>
      <c r="BX3" s="1593"/>
      <c r="BY3" s="1593"/>
      <c r="BZ3" s="1593"/>
      <c r="CA3" s="1593" t="str">
        <f>'BS-NONMAJOR SP. REVENUE(63-64) '!V4</f>
        <v>NAME</v>
      </c>
      <c r="CB3" s="1593"/>
      <c r="CC3" s="1593"/>
      <c r="CD3" s="1593"/>
      <c r="CE3" s="1593" t="str">
        <f>'BS-NONMAJOR SP. REVENUE(63-64) '!W4</f>
        <v>NAME</v>
      </c>
      <c r="CF3" s="1593"/>
      <c r="CG3" s="1593"/>
      <c r="CH3" s="1593"/>
      <c r="CI3" s="1593" t="str">
        <f>'BS-NONMAJOR SP. REVENUE(63-64) '!X4</f>
        <v>NAME</v>
      </c>
      <c r="CJ3" s="1593"/>
      <c r="CK3" s="1593"/>
      <c r="CL3" s="1593"/>
      <c r="CM3" s="1593" t="str">
        <f>'BS-NONMAJOR SP. REVENUE(63-64) '!Y4</f>
        <v>NAME</v>
      </c>
      <c r="CN3" s="1593"/>
      <c r="CO3" s="1593"/>
      <c r="CP3" s="1593"/>
      <c r="CQ3" s="1593" t="str">
        <f>'BS-NONMAJOR SP. REVENUE(63-64) '!Z4</f>
        <v>NAME</v>
      </c>
      <c r="CR3" s="1593"/>
      <c r="CS3" s="1593"/>
      <c r="CT3" s="1593"/>
      <c r="CU3" s="1593" t="str">
        <f>'BS-NONMAJOR SP. REVENUE(63-64) '!AA4</f>
        <v>NAME</v>
      </c>
      <c r="CV3" s="1593"/>
      <c r="CW3" s="1593"/>
      <c r="CX3" s="1593"/>
      <c r="CY3" s="1593" t="str">
        <f>'BS-NONMAJOR SP. REVENUE(63-64) '!AB4</f>
        <v>NAME</v>
      </c>
      <c r="CZ3" s="1593"/>
      <c r="DA3" s="1593"/>
      <c r="DB3" s="1593"/>
      <c r="DC3" s="1593" t="str">
        <f>'BS-NONMAJOR SP. REVENUE(63-64) '!AC4</f>
        <v>NAME</v>
      </c>
      <c r="DD3" s="1593"/>
      <c r="DE3" s="1593"/>
      <c r="DF3" s="1593"/>
      <c r="DG3" s="1593" t="str">
        <f>'BS-NONMAJOR SP. REVENUE(63-64) '!AD4</f>
        <v>NAME</v>
      </c>
      <c r="DH3" s="1593"/>
      <c r="DI3" s="1593"/>
      <c r="DJ3" s="1593"/>
      <c r="DK3" s="1593" t="str">
        <f>'BS-NONMAJOR SP. REVENUE(63-64) '!AE4</f>
        <v>NAME</v>
      </c>
      <c r="DL3" s="1593"/>
      <c r="DM3" s="1593"/>
      <c r="DN3" s="1593"/>
      <c r="DO3" s="1593" t="str">
        <f>'BS-NONMAJOR SP. REVENUE(63-64) '!AF4</f>
        <v>NAME</v>
      </c>
      <c r="DP3" s="1593"/>
      <c r="DQ3" s="1593"/>
      <c r="DR3" s="1593"/>
      <c r="DS3" s="1593" t="str">
        <f>'BS-NONMAJOR SP. REVENUE(63-64) '!AG4</f>
        <v>NAME</v>
      </c>
      <c r="DT3" s="1593"/>
      <c r="DU3" s="1593"/>
      <c r="DV3" s="1593"/>
      <c r="DW3" s="1593" t="str">
        <f>'BS-NONMAJOR SP. REVENUE(63-64) '!AH4</f>
        <v>NAME</v>
      </c>
      <c r="DX3" s="1593"/>
      <c r="DY3" s="1593"/>
      <c r="DZ3" s="1593"/>
      <c r="EA3" s="1593" t="str">
        <f>'BS-NONMAJOR SP. REVENUE(63-64) '!AI4</f>
        <v>NAME</v>
      </c>
      <c r="EB3" s="1593"/>
      <c r="EC3" s="1593"/>
      <c r="ED3" s="1593"/>
      <c r="EE3" s="1593" t="str">
        <f>'BS-NONMAJOR SP. REVENUE(63-64) '!AJ4</f>
        <v>NAME</v>
      </c>
      <c r="EF3" s="1593"/>
      <c r="EG3" s="1593"/>
      <c r="EH3" s="1593"/>
      <c r="EI3" s="1593" t="str">
        <f>'BS-NONMAJOR SP. REVENUE(63-64) '!AK4</f>
        <v>NAME</v>
      </c>
      <c r="EJ3" s="1593"/>
      <c r="EK3" s="1593"/>
      <c r="EL3" s="1593"/>
      <c r="EM3" s="1593" t="str">
        <f>'BS-NONMAJOR SP. REVENUE(63-64) '!AL4</f>
        <v>NAME</v>
      </c>
      <c r="EN3" s="1593"/>
      <c r="EO3" s="1593"/>
      <c r="EP3" s="1593"/>
      <c r="EQ3" s="1593" t="str">
        <f>'BS-NONMAJOR SP. REVENUE(63-64) '!AM4</f>
        <v>NAME</v>
      </c>
      <c r="ER3" s="1593"/>
      <c r="ES3" s="1593"/>
      <c r="ET3" s="1593"/>
      <c r="EU3" s="1593" t="str">
        <f>'BS-NONMAJOR SP. REVENUE(63-64) '!AN4</f>
        <v>NAME</v>
      </c>
      <c r="EV3" s="1593"/>
      <c r="EW3" s="1593"/>
      <c r="EX3" s="1593"/>
      <c r="EY3" s="1593" t="str">
        <f>'BS-NONMAJOR SP. REVENUE(63-64) '!AO4</f>
        <v>NAME</v>
      </c>
      <c r="EZ3" s="1593"/>
      <c r="FA3" s="1593"/>
      <c r="FB3" s="1593"/>
      <c r="FC3" s="1593" t="str">
        <f>'BS-NONMAJOR SP. REVENUE(63-64) '!AP4</f>
        <v>NAME</v>
      </c>
      <c r="FD3" s="1593"/>
      <c r="FE3" s="1593"/>
      <c r="FF3" s="1593"/>
      <c r="FG3" s="1593" t="str">
        <f>'BS-NONMAJOR SP. REVENUE(63-64) '!AQ4</f>
        <v>NAME</v>
      </c>
      <c r="FH3" s="1593"/>
      <c r="FI3" s="1593"/>
      <c r="FJ3" s="1593"/>
      <c r="FK3" s="1593" t="str">
        <f>'BS-NONMAJOR SP. REVENUE(63-64) '!AR4</f>
        <v>NAME</v>
      </c>
      <c r="FL3" s="1593"/>
      <c r="FM3" s="1593"/>
      <c r="FN3" s="1593"/>
      <c r="FO3" s="1593" t="str">
        <f>'BS-NONMAJOR SP. REVENUE(63-64) '!AS4</f>
        <v>NAME</v>
      </c>
      <c r="FP3" s="1593"/>
      <c r="FQ3" s="1593"/>
      <c r="FR3" s="1593"/>
      <c r="FS3" s="1593" t="str">
        <f>'BS-NONMAJOR SP. REVENUE(63-64) '!AT4</f>
        <v>NAME</v>
      </c>
      <c r="FT3" s="1593"/>
      <c r="FU3" s="1593"/>
      <c r="FV3" s="1593"/>
      <c r="FW3" s="1593" t="str">
        <f>'BS-NONMAJOR SP. REVENUE(63-64) '!AU4</f>
        <v>NAME</v>
      </c>
      <c r="FX3" s="1593"/>
      <c r="FY3" s="1593"/>
      <c r="FZ3" s="1593"/>
      <c r="GA3" s="1593" t="str">
        <f>'BS-NONMAJOR SP. REVENUE(63-64) '!AV4</f>
        <v>NAME</v>
      </c>
      <c r="GB3" s="1593"/>
      <c r="GC3" s="1593"/>
      <c r="GD3" s="1593"/>
      <c r="GE3" s="1593" t="str">
        <f>'BS-NONMAJOR SP. REVENUE(63-64) '!AW4</f>
        <v>NAME</v>
      </c>
      <c r="GF3" s="1593"/>
      <c r="GG3" s="1593"/>
      <c r="GH3" s="1593"/>
      <c r="GI3" s="1593" t="str">
        <f>'BS-NONMAJOR SP. REVENUE(63-64) '!AX4</f>
        <v>NAME</v>
      </c>
      <c r="GJ3" s="1593"/>
      <c r="GK3" s="1593"/>
      <c r="GL3" s="1593"/>
      <c r="GM3" s="1593" t="str">
        <f>'BS-NONMAJOR SP. REVENUE(63-64) '!AY4</f>
        <v>NAME</v>
      </c>
      <c r="GN3" s="1593"/>
      <c r="GO3" s="1593"/>
      <c r="GP3" s="1593"/>
      <c r="GQ3" s="1593" t="str">
        <f>'BS-NONMAJOR SP. REVENUE(63-64) '!AZ4</f>
        <v>NAME</v>
      </c>
      <c r="GR3" s="1593"/>
      <c r="GS3" s="1593"/>
      <c r="GT3" s="1593"/>
      <c r="GU3" s="1593" t="str">
        <f>'BS-NONMAJOR SP. REVENUE(63-64) '!BA4</f>
        <v>NAME</v>
      </c>
      <c r="GV3" s="1593"/>
      <c r="GW3" s="1593"/>
      <c r="GX3" s="1593"/>
      <c r="GY3" s="1593" t="str">
        <f>'BS-NONMAJOR SP. REVENUE(63-64) '!BB4</f>
        <v>NAME</v>
      </c>
      <c r="GZ3" s="1593"/>
      <c r="HA3" s="1593"/>
      <c r="HB3" s="1593"/>
      <c r="HC3" s="1593" t="str">
        <f>'BS-NONMAJOR SP. REVENUE(63-64) '!BC4</f>
        <v>NAME</v>
      </c>
      <c r="HD3" s="1593"/>
      <c r="HE3" s="1593"/>
      <c r="HF3" s="1593"/>
      <c r="HG3" s="1593" t="str">
        <f>'BS-NONMAJOR SP. REVENUE(63-64) '!BD4</f>
        <v>NAME</v>
      </c>
      <c r="HH3" s="1593"/>
      <c r="HI3" s="1593"/>
      <c r="HJ3" s="1593"/>
      <c r="HK3" s="1593" t="str">
        <f>'BS-NONMAJOR SP. REVENUE(63-64) '!BE4</f>
        <v>NAME</v>
      </c>
      <c r="HL3" s="1593"/>
      <c r="HM3" s="1593"/>
      <c r="HN3" s="1593"/>
      <c r="HO3" s="1593" t="str">
        <f>'BS-NONMAJOR SP. REVENUE(63-64) '!BF4</f>
        <v>NAME</v>
      </c>
      <c r="HP3" s="1593"/>
      <c r="HQ3" s="1593"/>
      <c r="HR3" s="1593"/>
      <c r="HS3" s="1593" t="str">
        <f>'BS-NONMAJOR SP. REVENUE(63-64) '!BG4</f>
        <v>NAME</v>
      </c>
      <c r="HT3" s="1593"/>
      <c r="HU3" s="1593"/>
      <c r="HV3" s="1593"/>
      <c r="HW3" s="1593" t="str">
        <f>'BS-NONMAJOR SP. REVENUE(63-64) '!BH4</f>
        <v>NAME</v>
      </c>
      <c r="HX3" s="1593"/>
      <c r="HY3" s="1593"/>
      <c r="HZ3" s="1593"/>
      <c r="IA3" s="1593" t="str">
        <f>'BS-NONMAJOR SP. REVENUE(63-64) '!BI4</f>
        <v>NAME</v>
      </c>
      <c r="IB3" s="1593"/>
      <c r="IC3" s="1593"/>
      <c r="ID3" s="1593"/>
      <c r="IE3" s="1593" t="str">
        <f>'BS-NONMAJOR SP. REVENUE(63-64) '!BJ4</f>
        <v>NAME</v>
      </c>
      <c r="IF3" s="1593"/>
      <c r="IG3" s="1593"/>
      <c r="IH3" s="1593"/>
      <c r="II3" s="1593" t="str">
        <f>'BS-NONMAJOR SP. REVENUE(63-64) '!BK4</f>
        <v>NAME</v>
      </c>
      <c r="IJ3" s="1593"/>
      <c r="IK3" s="1593"/>
      <c r="IL3" s="1593"/>
      <c r="IM3" s="1593" t="str">
        <f>'BS-NONMAJOR SP. REVENUE(63-64) '!BL4</f>
        <v>NAME</v>
      </c>
      <c r="IN3" s="1593"/>
      <c r="IO3" s="1593"/>
      <c r="IP3" s="1593"/>
      <c r="IQ3" s="467"/>
      <c r="IR3" s="10"/>
      <c r="IS3" s="10"/>
      <c r="IT3" s="458"/>
    </row>
    <row r="4" spans="1:254" ht="15.75" x14ac:dyDescent="0.25">
      <c r="A4" s="15"/>
      <c r="B4" s="2"/>
      <c r="C4" s="467"/>
      <c r="D4" s="10"/>
      <c r="E4" s="10"/>
      <c r="F4" s="9" t="s">
        <v>731</v>
      </c>
      <c r="G4" s="467"/>
      <c r="H4" s="10"/>
      <c r="I4" s="10"/>
      <c r="J4" s="9" t="s">
        <v>731</v>
      </c>
      <c r="K4" s="467"/>
      <c r="L4" s="10"/>
      <c r="M4" s="10"/>
      <c r="N4" s="9" t="s">
        <v>731</v>
      </c>
      <c r="O4" s="467"/>
      <c r="P4" s="10"/>
      <c r="Q4" s="10"/>
      <c r="R4" s="9" t="s">
        <v>731</v>
      </c>
      <c r="S4" s="467"/>
      <c r="T4" s="10"/>
      <c r="U4" s="10"/>
      <c r="V4" s="9" t="s">
        <v>731</v>
      </c>
      <c r="W4" s="467"/>
      <c r="X4" s="10"/>
      <c r="Y4" s="10"/>
      <c r="Z4" s="9" t="s">
        <v>731</v>
      </c>
      <c r="AA4" s="467"/>
      <c r="AB4" s="10"/>
      <c r="AC4" s="10"/>
      <c r="AD4" s="9" t="s">
        <v>731</v>
      </c>
      <c r="AE4" s="467"/>
      <c r="AF4" s="10"/>
      <c r="AG4" s="10"/>
      <c r="AH4" s="9" t="s">
        <v>731</v>
      </c>
      <c r="AI4" s="467"/>
      <c r="AJ4" s="10"/>
      <c r="AK4" s="10"/>
      <c r="AL4" s="9" t="s">
        <v>731</v>
      </c>
      <c r="AM4" s="467"/>
      <c r="AN4" s="10"/>
      <c r="AO4" s="10"/>
      <c r="AP4" s="9" t="s">
        <v>731</v>
      </c>
      <c r="AQ4" s="467"/>
      <c r="AR4" s="10"/>
      <c r="AS4" s="10"/>
      <c r="AT4" s="9" t="s">
        <v>731</v>
      </c>
      <c r="AU4" s="467"/>
      <c r="AV4" s="10"/>
      <c r="AW4" s="10"/>
      <c r="AX4" s="9" t="s">
        <v>731</v>
      </c>
      <c r="AY4" s="467"/>
      <c r="AZ4" s="10"/>
      <c r="BA4" s="10"/>
      <c r="BB4" s="9" t="s">
        <v>731</v>
      </c>
      <c r="BC4" s="467"/>
      <c r="BD4" s="10"/>
      <c r="BE4" s="10"/>
      <c r="BF4" s="9" t="s">
        <v>731</v>
      </c>
      <c r="BG4" s="467"/>
      <c r="BH4" s="10"/>
      <c r="BI4" s="10"/>
      <c r="BJ4" s="9" t="s">
        <v>731</v>
      </c>
      <c r="BK4" s="467"/>
      <c r="BL4" s="10"/>
      <c r="BM4" s="10"/>
      <c r="BN4" s="9" t="s">
        <v>731</v>
      </c>
      <c r="BO4" s="467"/>
      <c r="BP4" s="10"/>
      <c r="BQ4" s="10"/>
      <c r="BR4" s="9" t="s">
        <v>731</v>
      </c>
      <c r="BS4" s="467"/>
      <c r="BT4" s="10"/>
      <c r="BU4" s="10"/>
      <c r="BV4" s="9" t="s">
        <v>731</v>
      </c>
      <c r="BW4" s="467"/>
      <c r="BX4" s="10"/>
      <c r="BY4" s="10"/>
      <c r="BZ4" s="9" t="s">
        <v>731</v>
      </c>
      <c r="CA4" s="467"/>
      <c r="CB4" s="10"/>
      <c r="CC4" s="10"/>
      <c r="CD4" s="9" t="s">
        <v>731</v>
      </c>
      <c r="CE4" s="467"/>
      <c r="CF4" s="10"/>
      <c r="CG4" s="10"/>
      <c r="CH4" s="9" t="s">
        <v>731</v>
      </c>
      <c r="CI4" s="467"/>
      <c r="CJ4" s="10"/>
      <c r="CK4" s="10"/>
      <c r="CL4" s="9" t="s">
        <v>731</v>
      </c>
      <c r="CM4" s="467"/>
      <c r="CN4" s="10"/>
      <c r="CO4" s="10"/>
      <c r="CP4" s="9" t="s">
        <v>731</v>
      </c>
      <c r="CQ4" s="467"/>
      <c r="CR4" s="10"/>
      <c r="CS4" s="10"/>
      <c r="CT4" s="9" t="s">
        <v>731</v>
      </c>
      <c r="CU4" s="467"/>
      <c r="CV4" s="10"/>
      <c r="CW4" s="10"/>
      <c r="CX4" s="9" t="s">
        <v>731</v>
      </c>
      <c r="CY4" s="467"/>
      <c r="CZ4" s="10"/>
      <c r="DA4" s="10"/>
      <c r="DB4" s="9" t="s">
        <v>731</v>
      </c>
      <c r="DC4" s="467"/>
      <c r="DD4" s="10"/>
      <c r="DE4" s="10"/>
      <c r="DF4" s="9" t="s">
        <v>731</v>
      </c>
      <c r="DG4" s="467"/>
      <c r="DH4" s="10"/>
      <c r="DI4" s="10"/>
      <c r="DJ4" s="9" t="s">
        <v>731</v>
      </c>
      <c r="DK4" s="467"/>
      <c r="DL4" s="10"/>
      <c r="DM4" s="10"/>
      <c r="DN4" s="9" t="s">
        <v>731</v>
      </c>
      <c r="DO4" s="467"/>
      <c r="DP4" s="10"/>
      <c r="DQ4" s="10"/>
      <c r="DR4" s="9" t="s">
        <v>731</v>
      </c>
      <c r="DS4" s="467"/>
      <c r="DT4" s="10"/>
      <c r="DU4" s="10"/>
      <c r="DV4" s="9" t="s">
        <v>731</v>
      </c>
      <c r="DW4" s="467"/>
      <c r="DX4" s="10"/>
      <c r="DY4" s="10"/>
      <c r="DZ4" s="9" t="s">
        <v>731</v>
      </c>
      <c r="EA4" s="467"/>
      <c r="EB4" s="10"/>
      <c r="EC4" s="10"/>
      <c r="ED4" s="9" t="s">
        <v>731</v>
      </c>
      <c r="EE4" s="467"/>
      <c r="EF4" s="10"/>
      <c r="EG4" s="10"/>
      <c r="EH4" s="9" t="s">
        <v>731</v>
      </c>
      <c r="EI4" s="467"/>
      <c r="EJ4" s="10"/>
      <c r="EK4" s="10"/>
      <c r="EL4" s="9" t="s">
        <v>731</v>
      </c>
      <c r="EM4" s="467"/>
      <c r="EN4" s="10"/>
      <c r="EO4" s="10"/>
      <c r="EP4" s="9" t="s">
        <v>731</v>
      </c>
      <c r="EQ4" s="467"/>
      <c r="ER4" s="10"/>
      <c r="ES4" s="10"/>
      <c r="ET4" s="9" t="s">
        <v>731</v>
      </c>
      <c r="EU4" s="467"/>
      <c r="EV4" s="10"/>
      <c r="EW4" s="10"/>
      <c r="EX4" s="9" t="s">
        <v>731</v>
      </c>
      <c r="EY4" s="467"/>
      <c r="EZ4" s="10"/>
      <c r="FA4" s="10"/>
      <c r="FB4" s="9" t="s">
        <v>731</v>
      </c>
      <c r="FC4" s="467"/>
      <c r="FD4" s="10"/>
      <c r="FE4" s="10"/>
      <c r="FF4" s="9" t="s">
        <v>731</v>
      </c>
      <c r="FG4" s="467"/>
      <c r="FH4" s="10"/>
      <c r="FI4" s="10"/>
      <c r="FJ4" s="9" t="s">
        <v>731</v>
      </c>
      <c r="FK4" s="467"/>
      <c r="FL4" s="10"/>
      <c r="FM4" s="10"/>
      <c r="FN4" s="9" t="s">
        <v>731</v>
      </c>
      <c r="FO4" s="467"/>
      <c r="FP4" s="10"/>
      <c r="FQ4" s="10"/>
      <c r="FR4" s="9" t="s">
        <v>731</v>
      </c>
      <c r="FS4" s="467"/>
      <c r="FT4" s="10"/>
      <c r="FU4" s="10"/>
      <c r="FV4" s="9" t="s">
        <v>731</v>
      </c>
      <c r="FW4" s="467"/>
      <c r="FX4" s="10"/>
      <c r="FY4" s="10"/>
      <c r="FZ4" s="9" t="s">
        <v>731</v>
      </c>
      <c r="GA4" s="467"/>
      <c r="GB4" s="10"/>
      <c r="GC4" s="10"/>
      <c r="GD4" s="9" t="s">
        <v>731</v>
      </c>
      <c r="GE4" s="467"/>
      <c r="GF4" s="10"/>
      <c r="GG4" s="10"/>
      <c r="GH4" s="9" t="s">
        <v>731</v>
      </c>
      <c r="GI4" s="467"/>
      <c r="GJ4" s="10"/>
      <c r="GK4" s="10"/>
      <c r="GL4" s="9" t="s">
        <v>731</v>
      </c>
      <c r="GM4" s="467"/>
      <c r="GN4" s="10"/>
      <c r="GO4" s="10"/>
      <c r="GP4" s="9" t="s">
        <v>731</v>
      </c>
      <c r="GQ4" s="467"/>
      <c r="GR4" s="10"/>
      <c r="GS4" s="10"/>
      <c r="GT4" s="9" t="s">
        <v>731</v>
      </c>
      <c r="GU4" s="467"/>
      <c r="GV4" s="10"/>
      <c r="GW4" s="10"/>
      <c r="GX4" s="9" t="s">
        <v>731</v>
      </c>
      <c r="GY4" s="467"/>
      <c r="GZ4" s="10"/>
      <c r="HA4" s="10"/>
      <c r="HB4" s="9" t="s">
        <v>731</v>
      </c>
      <c r="HC4" s="467"/>
      <c r="HD4" s="10"/>
      <c r="HE4" s="10"/>
      <c r="HF4" s="9" t="s">
        <v>731</v>
      </c>
      <c r="HG4" s="467"/>
      <c r="HH4" s="10"/>
      <c r="HI4" s="10"/>
      <c r="HJ4" s="9" t="s">
        <v>731</v>
      </c>
      <c r="HK4" s="467"/>
      <c r="HL4" s="10"/>
      <c r="HM4" s="10"/>
      <c r="HN4" s="9" t="s">
        <v>731</v>
      </c>
      <c r="HO4" s="467"/>
      <c r="HP4" s="10"/>
      <c r="HQ4" s="10"/>
      <c r="HR4" s="9" t="s">
        <v>731</v>
      </c>
      <c r="HS4" s="467"/>
      <c r="HT4" s="10"/>
      <c r="HU4" s="10"/>
      <c r="HV4" s="9" t="s">
        <v>731</v>
      </c>
      <c r="HW4" s="467"/>
      <c r="HX4" s="10"/>
      <c r="HY4" s="10"/>
      <c r="HZ4" s="9" t="s">
        <v>731</v>
      </c>
      <c r="IA4" s="467"/>
      <c r="IB4" s="10"/>
      <c r="IC4" s="10"/>
      <c r="ID4" s="9" t="s">
        <v>731</v>
      </c>
      <c r="IE4" s="467"/>
      <c r="IF4" s="10"/>
      <c r="IG4" s="10"/>
      <c r="IH4" s="9" t="s">
        <v>731</v>
      </c>
      <c r="II4" s="467"/>
      <c r="IJ4" s="10"/>
      <c r="IK4" s="10"/>
      <c r="IL4" s="9" t="s">
        <v>731</v>
      </c>
      <c r="IM4" s="467"/>
      <c r="IN4" s="10"/>
      <c r="IO4" s="10"/>
      <c r="IP4" s="9" t="s">
        <v>731</v>
      </c>
      <c r="IQ4" s="467"/>
      <c r="IR4" s="10"/>
      <c r="IS4" s="10"/>
      <c r="IT4" s="9" t="s">
        <v>731</v>
      </c>
    </row>
    <row r="5" spans="1:254" ht="15.75" x14ac:dyDescent="0.25">
      <c r="A5" s="273"/>
      <c r="B5" s="273"/>
      <c r="C5" s="9"/>
      <c r="D5" s="9"/>
      <c r="E5" s="9"/>
      <c r="F5" s="9" t="s">
        <v>732</v>
      </c>
      <c r="G5" s="9"/>
      <c r="H5" s="9"/>
      <c r="I5" s="9"/>
      <c r="J5" s="9" t="s">
        <v>732</v>
      </c>
      <c r="K5" s="9"/>
      <c r="L5" s="9"/>
      <c r="M5" s="9"/>
      <c r="N5" s="9" t="s">
        <v>732</v>
      </c>
      <c r="O5" s="9"/>
      <c r="P5" s="9"/>
      <c r="Q5" s="9"/>
      <c r="R5" s="9" t="s">
        <v>732</v>
      </c>
      <c r="S5" s="9"/>
      <c r="T5" s="9"/>
      <c r="U5" s="9"/>
      <c r="V5" s="9" t="s">
        <v>732</v>
      </c>
      <c r="W5" s="9"/>
      <c r="X5" s="9"/>
      <c r="Y5" s="9"/>
      <c r="Z5" s="9" t="s">
        <v>732</v>
      </c>
      <c r="AA5" s="9"/>
      <c r="AB5" s="9"/>
      <c r="AC5" s="9"/>
      <c r="AD5" s="9" t="s">
        <v>732</v>
      </c>
      <c r="AE5" s="9"/>
      <c r="AF5" s="9"/>
      <c r="AG5" s="9"/>
      <c r="AH5" s="9" t="s">
        <v>732</v>
      </c>
      <c r="AI5" s="9"/>
      <c r="AJ5" s="9"/>
      <c r="AK5" s="9"/>
      <c r="AL5" s="9" t="s">
        <v>732</v>
      </c>
      <c r="AM5" s="9"/>
      <c r="AN5" s="9"/>
      <c r="AO5" s="9"/>
      <c r="AP5" s="9" t="s">
        <v>732</v>
      </c>
      <c r="AQ5" s="9"/>
      <c r="AR5" s="9"/>
      <c r="AS5" s="9"/>
      <c r="AT5" s="9" t="s">
        <v>732</v>
      </c>
      <c r="AU5" s="9"/>
      <c r="AV5" s="9"/>
      <c r="AW5" s="9"/>
      <c r="AX5" s="9" t="s">
        <v>732</v>
      </c>
      <c r="AY5" s="9"/>
      <c r="AZ5" s="9"/>
      <c r="BA5" s="9"/>
      <c r="BB5" s="9" t="s">
        <v>732</v>
      </c>
      <c r="BC5" s="9"/>
      <c r="BD5" s="9"/>
      <c r="BE5" s="9"/>
      <c r="BF5" s="9" t="s">
        <v>732</v>
      </c>
      <c r="BG5" s="9"/>
      <c r="BH5" s="9"/>
      <c r="BI5" s="9"/>
      <c r="BJ5" s="9" t="s">
        <v>732</v>
      </c>
      <c r="BK5" s="9"/>
      <c r="BL5" s="9"/>
      <c r="BM5" s="9"/>
      <c r="BN5" s="9" t="s">
        <v>732</v>
      </c>
      <c r="BO5" s="9"/>
      <c r="BP5" s="9"/>
      <c r="BQ5" s="9"/>
      <c r="BR5" s="9" t="s">
        <v>732</v>
      </c>
      <c r="BS5" s="9"/>
      <c r="BT5" s="9"/>
      <c r="BU5" s="9"/>
      <c r="BV5" s="9" t="s">
        <v>732</v>
      </c>
      <c r="BW5" s="9"/>
      <c r="BX5" s="9"/>
      <c r="BY5" s="9"/>
      <c r="BZ5" s="9" t="s">
        <v>732</v>
      </c>
      <c r="CA5" s="9"/>
      <c r="CB5" s="9"/>
      <c r="CC5" s="9"/>
      <c r="CD5" s="9" t="s">
        <v>732</v>
      </c>
      <c r="CE5" s="9"/>
      <c r="CF5" s="9"/>
      <c r="CG5" s="9"/>
      <c r="CH5" s="9" t="s">
        <v>732</v>
      </c>
      <c r="CI5" s="9"/>
      <c r="CJ5" s="9"/>
      <c r="CK5" s="9"/>
      <c r="CL5" s="9" t="s">
        <v>732</v>
      </c>
      <c r="CM5" s="9"/>
      <c r="CN5" s="9"/>
      <c r="CO5" s="9"/>
      <c r="CP5" s="9" t="s">
        <v>732</v>
      </c>
      <c r="CQ5" s="9"/>
      <c r="CR5" s="9"/>
      <c r="CS5" s="9"/>
      <c r="CT5" s="9" t="s">
        <v>732</v>
      </c>
      <c r="CU5" s="9"/>
      <c r="CV5" s="9"/>
      <c r="CW5" s="9"/>
      <c r="CX5" s="9" t="s">
        <v>732</v>
      </c>
      <c r="CY5" s="9"/>
      <c r="CZ5" s="9"/>
      <c r="DA5" s="9"/>
      <c r="DB5" s="9" t="s">
        <v>732</v>
      </c>
      <c r="DC5" s="9"/>
      <c r="DD5" s="9"/>
      <c r="DE5" s="9"/>
      <c r="DF5" s="9" t="s">
        <v>732</v>
      </c>
      <c r="DG5" s="9"/>
      <c r="DH5" s="9"/>
      <c r="DI5" s="9"/>
      <c r="DJ5" s="9" t="s">
        <v>732</v>
      </c>
      <c r="DK5" s="9"/>
      <c r="DL5" s="9"/>
      <c r="DM5" s="9"/>
      <c r="DN5" s="9" t="s">
        <v>732</v>
      </c>
      <c r="DO5" s="9"/>
      <c r="DP5" s="9"/>
      <c r="DQ5" s="9"/>
      <c r="DR5" s="9" t="s">
        <v>732</v>
      </c>
      <c r="DS5" s="9"/>
      <c r="DT5" s="9"/>
      <c r="DU5" s="9"/>
      <c r="DV5" s="9" t="s">
        <v>732</v>
      </c>
      <c r="DW5" s="9"/>
      <c r="DX5" s="9"/>
      <c r="DY5" s="9"/>
      <c r="DZ5" s="9" t="s">
        <v>732</v>
      </c>
      <c r="EA5" s="9"/>
      <c r="EB5" s="9"/>
      <c r="EC5" s="9"/>
      <c r="ED5" s="9" t="s">
        <v>732</v>
      </c>
      <c r="EE5" s="9"/>
      <c r="EF5" s="9"/>
      <c r="EG5" s="9"/>
      <c r="EH5" s="9" t="s">
        <v>732</v>
      </c>
      <c r="EI5" s="9"/>
      <c r="EJ5" s="9"/>
      <c r="EK5" s="9"/>
      <c r="EL5" s="9" t="s">
        <v>732</v>
      </c>
      <c r="EM5" s="9"/>
      <c r="EN5" s="9"/>
      <c r="EO5" s="9"/>
      <c r="EP5" s="9" t="s">
        <v>732</v>
      </c>
      <c r="EQ5" s="9"/>
      <c r="ER5" s="9"/>
      <c r="ES5" s="9"/>
      <c r="ET5" s="9" t="s">
        <v>732</v>
      </c>
      <c r="EU5" s="9"/>
      <c r="EV5" s="9"/>
      <c r="EW5" s="9"/>
      <c r="EX5" s="9" t="s">
        <v>732</v>
      </c>
      <c r="EY5" s="9"/>
      <c r="EZ5" s="9"/>
      <c r="FA5" s="9"/>
      <c r="FB5" s="9" t="s">
        <v>732</v>
      </c>
      <c r="FC5" s="9"/>
      <c r="FD5" s="9"/>
      <c r="FE5" s="9"/>
      <c r="FF5" s="9" t="s">
        <v>732</v>
      </c>
      <c r="FG5" s="9"/>
      <c r="FH5" s="9"/>
      <c r="FI5" s="9"/>
      <c r="FJ5" s="9" t="s">
        <v>732</v>
      </c>
      <c r="FK5" s="9"/>
      <c r="FL5" s="9"/>
      <c r="FM5" s="9"/>
      <c r="FN5" s="9" t="s">
        <v>732</v>
      </c>
      <c r="FO5" s="9"/>
      <c r="FP5" s="9"/>
      <c r="FQ5" s="9"/>
      <c r="FR5" s="9" t="s">
        <v>732</v>
      </c>
      <c r="FS5" s="9"/>
      <c r="FT5" s="9"/>
      <c r="FU5" s="9"/>
      <c r="FV5" s="9" t="s">
        <v>732</v>
      </c>
      <c r="FW5" s="9"/>
      <c r="FX5" s="9"/>
      <c r="FY5" s="9"/>
      <c r="FZ5" s="9" t="s">
        <v>732</v>
      </c>
      <c r="GA5" s="9"/>
      <c r="GB5" s="9"/>
      <c r="GC5" s="9"/>
      <c r="GD5" s="9" t="s">
        <v>732</v>
      </c>
      <c r="GE5" s="9"/>
      <c r="GF5" s="9"/>
      <c r="GG5" s="9"/>
      <c r="GH5" s="9" t="s">
        <v>732</v>
      </c>
      <c r="GI5" s="9"/>
      <c r="GJ5" s="9"/>
      <c r="GK5" s="9"/>
      <c r="GL5" s="9" t="s">
        <v>732</v>
      </c>
      <c r="GM5" s="9"/>
      <c r="GN5" s="9"/>
      <c r="GO5" s="9"/>
      <c r="GP5" s="9" t="s">
        <v>732</v>
      </c>
      <c r="GQ5" s="9"/>
      <c r="GR5" s="9"/>
      <c r="GS5" s="9"/>
      <c r="GT5" s="9" t="s">
        <v>732</v>
      </c>
      <c r="GU5" s="9"/>
      <c r="GV5" s="9"/>
      <c r="GW5" s="9"/>
      <c r="GX5" s="9" t="s">
        <v>732</v>
      </c>
      <c r="GY5" s="9"/>
      <c r="GZ5" s="9"/>
      <c r="HA5" s="9"/>
      <c r="HB5" s="9" t="s">
        <v>732</v>
      </c>
      <c r="HC5" s="9"/>
      <c r="HD5" s="9"/>
      <c r="HE5" s="9"/>
      <c r="HF5" s="9" t="s">
        <v>732</v>
      </c>
      <c r="HG5" s="9"/>
      <c r="HH5" s="9"/>
      <c r="HI5" s="9"/>
      <c r="HJ5" s="9" t="s">
        <v>732</v>
      </c>
      <c r="HK5" s="9"/>
      <c r="HL5" s="9"/>
      <c r="HM5" s="9"/>
      <c r="HN5" s="9" t="s">
        <v>732</v>
      </c>
      <c r="HO5" s="9"/>
      <c r="HP5" s="9"/>
      <c r="HQ5" s="9"/>
      <c r="HR5" s="9" t="s">
        <v>732</v>
      </c>
      <c r="HS5" s="9"/>
      <c r="HT5" s="9"/>
      <c r="HU5" s="9"/>
      <c r="HV5" s="9" t="s">
        <v>732</v>
      </c>
      <c r="HW5" s="9"/>
      <c r="HX5" s="9"/>
      <c r="HY5" s="9"/>
      <c r="HZ5" s="9" t="s">
        <v>732</v>
      </c>
      <c r="IA5" s="9"/>
      <c r="IB5" s="9"/>
      <c r="IC5" s="9"/>
      <c r="ID5" s="9" t="s">
        <v>732</v>
      </c>
      <c r="IE5" s="9"/>
      <c r="IF5" s="9"/>
      <c r="IG5" s="9"/>
      <c r="IH5" s="9" t="s">
        <v>732</v>
      </c>
      <c r="II5" s="9"/>
      <c r="IJ5" s="9"/>
      <c r="IK5" s="9"/>
      <c r="IL5" s="9" t="s">
        <v>732</v>
      </c>
      <c r="IM5" s="9"/>
      <c r="IN5" s="9"/>
      <c r="IO5" s="9"/>
      <c r="IP5" s="9" t="s">
        <v>732</v>
      </c>
      <c r="IQ5" s="9"/>
      <c r="IR5" s="9"/>
      <c r="IS5" s="9"/>
      <c r="IT5" s="9" t="s">
        <v>732</v>
      </c>
    </row>
    <row r="6" spans="1:254" ht="16.5" thickBot="1" x14ac:dyDescent="0.3">
      <c r="A6" s="6"/>
      <c r="B6" s="6"/>
      <c r="C6" s="460" t="s">
        <v>724</v>
      </c>
      <c r="D6" s="460"/>
      <c r="E6" s="9"/>
      <c r="F6" s="9" t="s">
        <v>733</v>
      </c>
      <c r="G6" s="460" t="s">
        <v>724</v>
      </c>
      <c r="H6" s="460"/>
      <c r="I6" s="9"/>
      <c r="J6" s="9" t="s">
        <v>733</v>
      </c>
      <c r="K6" s="460" t="s">
        <v>724</v>
      </c>
      <c r="L6" s="460"/>
      <c r="M6" s="9"/>
      <c r="N6" s="9" t="s">
        <v>733</v>
      </c>
      <c r="O6" s="460" t="s">
        <v>724</v>
      </c>
      <c r="P6" s="460"/>
      <c r="Q6" s="9"/>
      <c r="R6" s="9" t="s">
        <v>733</v>
      </c>
      <c r="S6" s="460" t="s">
        <v>724</v>
      </c>
      <c r="T6" s="460"/>
      <c r="U6" s="9"/>
      <c r="V6" s="9" t="s">
        <v>733</v>
      </c>
      <c r="W6" s="460" t="s">
        <v>724</v>
      </c>
      <c r="X6" s="460"/>
      <c r="Y6" s="9"/>
      <c r="Z6" s="9" t="s">
        <v>733</v>
      </c>
      <c r="AA6" s="460" t="s">
        <v>724</v>
      </c>
      <c r="AB6" s="460"/>
      <c r="AC6" s="9"/>
      <c r="AD6" s="9" t="s">
        <v>733</v>
      </c>
      <c r="AE6" s="460" t="s">
        <v>724</v>
      </c>
      <c r="AF6" s="460"/>
      <c r="AG6" s="9"/>
      <c r="AH6" s="9" t="s">
        <v>733</v>
      </c>
      <c r="AI6" s="460" t="s">
        <v>724</v>
      </c>
      <c r="AJ6" s="460"/>
      <c r="AK6" s="9"/>
      <c r="AL6" s="9" t="s">
        <v>733</v>
      </c>
      <c r="AM6" s="460" t="s">
        <v>724</v>
      </c>
      <c r="AN6" s="460"/>
      <c r="AO6" s="9"/>
      <c r="AP6" s="9" t="s">
        <v>733</v>
      </c>
      <c r="AQ6" s="460" t="s">
        <v>724</v>
      </c>
      <c r="AR6" s="460"/>
      <c r="AS6" s="9"/>
      <c r="AT6" s="9" t="s">
        <v>733</v>
      </c>
      <c r="AU6" s="460" t="s">
        <v>724</v>
      </c>
      <c r="AV6" s="460"/>
      <c r="AW6" s="9"/>
      <c r="AX6" s="9" t="s">
        <v>733</v>
      </c>
      <c r="AY6" s="460" t="s">
        <v>724</v>
      </c>
      <c r="AZ6" s="460"/>
      <c r="BA6" s="9"/>
      <c r="BB6" s="9" t="s">
        <v>733</v>
      </c>
      <c r="BC6" s="460" t="s">
        <v>724</v>
      </c>
      <c r="BD6" s="460"/>
      <c r="BE6" s="9"/>
      <c r="BF6" s="9" t="s">
        <v>733</v>
      </c>
      <c r="BG6" s="460" t="s">
        <v>724</v>
      </c>
      <c r="BH6" s="460"/>
      <c r="BI6" s="9"/>
      <c r="BJ6" s="9" t="s">
        <v>733</v>
      </c>
      <c r="BK6" s="460" t="s">
        <v>724</v>
      </c>
      <c r="BL6" s="460"/>
      <c r="BM6" s="9"/>
      <c r="BN6" s="9" t="s">
        <v>733</v>
      </c>
      <c r="BO6" s="460" t="s">
        <v>724</v>
      </c>
      <c r="BP6" s="460"/>
      <c r="BQ6" s="9"/>
      <c r="BR6" s="9" t="s">
        <v>733</v>
      </c>
      <c r="BS6" s="460" t="s">
        <v>724</v>
      </c>
      <c r="BT6" s="460"/>
      <c r="BU6" s="9"/>
      <c r="BV6" s="9" t="s">
        <v>733</v>
      </c>
      <c r="BW6" s="460" t="s">
        <v>724</v>
      </c>
      <c r="BX6" s="460"/>
      <c r="BY6" s="9"/>
      <c r="BZ6" s="9" t="s">
        <v>733</v>
      </c>
      <c r="CA6" s="460" t="s">
        <v>724</v>
      </c>
      <c r="CB6" s="460"/>
      <c r="CC6" s="9"/>
      <c r="CD6" s="9" t="s">
        <v>733</v>
      </c>
      <c r="CE6" s="460" t="s">
        <v>724</v>
      </c>
      <c r="CF6" s="460"/>
      <c r="CG6" s="9"/>
      <c r="CH6" s="9" t="s">
        <v>733</v>
      </c>
      <c r="CI6" s="460" t="s">
        <v>724</v>
      </c>
      <c r="CJ6" s="460"/>
      <c r="CK6" s="9"/>
      <c r="CL6" s="9" t="s">
        <v>733</v>
      </c>
      <c r="CM6" s="460" t="s">
        <v>724</v>
      </c>
      <c r="CN6" s="460"/>
      <c r="CO6" s="9"/>
      <c r="CP6" s="9" t="s">
        <v>733</v>
      </c>
      <c r="CQ6" s="460" t="s">
        <v>724</v>
      </c>
      <c r="CR6" s="460"/>
      <c r="CS6" s="9"/>
      <c r="CT6" s="9" t="s">
        <v>733</v>
      </c>
      <c r="CU6" s="460" t="s">
        <v>724</v>
      </c>
      <c r="CV6" s="460"/>
      <c r="CW6" s="9"/>
      <c r="CX6" s="9" t="s">
        <v>733</v>
      </c>
      <c r="CY6" s="460" t="s">
        <v>724</v>
      </c>
      <c r="CZ6" s="460"/>
      <c r="DA6" s="9"/>
      <c r="DB6" s="9" t="s">
        <v>733</v>
      </c>
      <c r="DC6" s="460" t="s">
        <v>724</v>
      </c>
      <c r="DD6" s="460"/>
      <c r="DE6" s="9"/>
      <c r="DF6" s="9" t="s">
        <v>733</v>
      </c>
      <c r="DG6" s="460" t="s">
        <v>724</v>
      </c>
      <c r="DH6" s="460"/>
      <c r="DI6" s="9"/>
      <c r="DJ6" s="9" t="s">
        <v>733</v>
      </c>
      <c r="DK6" s="460" t="s">
        <v>724</v>
      </c>
      <c r="DL6" s="460"/>
      <c r="DM6" s="9"/>
      <c r="DN6" s="9" t="s">
        <v>733</v>
      </c>
      <c r="DO6" s="460" t="s">
        <v>724</v>
      </c>
      <c r="DP6" s="460"/>
      <c r="DQ6" s="9"/>
      <c r="DR6" s="9" t="s">
        <v>733</v>
      </c>
      <c r="DS6" s="460" t="s">
        <v>724</v>
      </c>
      <c r="DT6" s="460"/>
      <c r="DU6" s="9"/>
      <c r="DV6" s="9" t="s">
        <v>733</v>
      </c>
      <c r="DW6" s="460" t="s">
        <v>724</v>
      </c>
      <c r="DX6" s="460"/>
      <c r="DY6" s="9"/>
      <c r="DZ6" s="9" t="s">
        <v>733</v>
      </c>
      <c r="EA6" s="460" t="s">
        <v>724</v>
      </c>
      <c r="EB6" s="460"/>
      <c r="EC6" s="9"/>
      <c r="ED6" s="9" t="s">
        <v>733</v>
      </c>
      <c r="EE6" s="460" t="s">
        <v>724</v>
      </c>
      <c r="EF6" s="460"/>
      <c r="EG6" s="9"/>
      <c r="EH6" s="9" t="s">
        <v>733</v>
      </c>
      <c r="EI6" s="460" t="s">
        <v>724</v>
      </c>
      <c r="EJ6" s="460"/>
      <c r="EK6" s="9"/>
      <c r="EL6" s="9" t="s">
        <v>733</v>
      </c>
      <c r="EM6" s="460" t="s">
        <v>724</v>
      </c>
      <c r="EN6" s="460"/>
      <c r="EO6" s="9"/>
      <c r="EP6" s="9" t="s">
        <v>733</v>
      </c>
      <c r="EQ6" s="460" t="s">
        <v>724</v>
      </c>
      <c r="ER6" s="460"/>
      <c r="ES6" s="9"/>
      <c r="ET6" s="9" t="s">
        <v>733</v>
      </c>
      <c r="EU6" s="460" t="s">
        <v>724</v>
      </c>
      <c r="EV6" s="460"/>
      <c r="EW6" s="9"/>
      <c r="EX6" s="9" t="s">
        <v>733</v>
      </c>
      <c r="EY6" s="460" t="s">
        <v>724</v>
      </c>
      <c r="EZ6" s="460"/>
      <c r="FA6" s="9"/>
      <c r="FB6" s="9" t="s">
        <v>733</v>
      </c>
      <c r="FC6" s="460" t="s">
        <v>724</v>
      </c>
      <c r="FD6" s="460"/>
      <c r="FE6" s="9"/>
      <c r="FF6" s="9" t="s">
        <v>733</v>
      </c>
      <c r="FG6" s="460" t="s">
        <v>724</v>
      </c>
      <c r="FH6" s="460"/>
      <c r="FI6" s="9"/>
      <c r="FJ6" s="9" t="s">
        <v>733</v>
      </c>
      <c r="FK6" s="460" t="s">
        <v>724</v>
      </c>
      <c r="FL6" s="460"/>
      <c r="FM6" s="9"/>
      <c r="FN6" s="9" t="s">
        <v>733</v>
      </c>
      <c r="FO6" s="460" t="s">
        <v>724</v>
      </c>
      <c r="FP6" s="460"/>
      <c r="FQ6" s="9"/>
      <c r="FR6" s="9" t="s">
        <v>733</v>
      </c>
      <c r="FS6" s="460" t="s">
        <v>724</v>
      </c>
      <c r="FT6" s="460"/>
      <c r="FU6" s="9"/>
      <c r="FV6" s="9" t="s">
        <v>733</v>
      </c>
      <c r="FW6" s="460" t="s">
        <v>724</v>
      </c>
      <c r="FX6" s="460"/>
      <c r="FY6" s="9"/>
      <c r="FZ6" s="9" t="s">
        <v>733</v>
      </c>
      <c r="GA6" s="460" t="s">
        <v>724</v>
      </c>
      <c r="GB6" s="460"/>
      <c r="GC6" s="9"/>
      <c r="GD6" s="9" t="s">
        <v>733</v>
      </c>
      <c r="GE6" s="460" t="s">
        <v>724</v>
      </c>
      <c r="GF6" s="460"/>
      <c r="GG6" s="9"/>
      <c r="GH6" s="9" t="s">
        <v>733</v>
      </c>
      <c r="GI6" s="460" t="s">
        <v>724</v>
      </c>
      <c r="GJ6" s="460"/>
      <c r="GK6" s="9"/>
      <c r="GL6" s="9" t="s">
        <v>733</v>
      </c>
      <c r="GM6" s="460" t="s">
        <v>724</v>
      </c>
      <c r="GN6" s="460"/>
      <c r="GO6" s="9"/>
      <c r="GP6" s="9" t="s">
        <v>733</v>
      </c>
      <c r="GQ6" s="460" t="s">
        <v>724</v>
      </c>
      <c r="GR6" s="460"/>
      <c r="GS6" s="9"/>
      <c r="GT6" s="9" t="s">
        <v>733</v>
      </c>
      <c r="GU6" s="460" t="s">
        <v>724</v>
      </c>
      <c r="GV6" s="460"/>
      <c r="GW6" s="9"/>
      <c r="GX6" s="9" t="s">
        <v>733</v>
      </c>
      <c r="GY6" s="460" t="s">
        <v>724</v>
      </c>
      <c r="GZ6" s="460"/>
      <c r="HA6" s="9"/>
      <c r="HB6" s="9" t="s">
        <v>733</v>
      </c>
      <c r="HC6" s="460" t="s">
        <v>724</v>
      </c>
      <c r="HD6" s="460"/>
      <c r="HE6" s="9"/>
      <c r="HF6" s="9" t="s">
        <v>733</v>
      </c>
      <c r="HG6" s="460" t="s">
        <v>724</v>
      </c>
      <c r="HH6" s="460"/>
      <c r="HI6" s="9"/>
      <c r="HJ6" s="9" t="s">
        <v>733</v>
      </c>
      <c r="HK6" s="460" t="s">
        <v>724</v>
      </c>
      <c r="HL6" s="460"/>
      <c r="HM6" s="9"/>
      <c r="HN6" s="9" t="s">
        <v>733</v>
      </c>
      <c r="HO6" s="460" t="s">
        <v>724</v>
      </c>
      <c r="HP6" s="460"/>
      <c r="HQ6" s="9"/>
      <c r="HR6" s="9" t="s">
        <v>733</v>
      </c>
      <c r="HS6" s="460" t="s">
        <v>724</v>
      </c>
      <c r="HT6" s="460"/>
      <c r="HU6" s="9"/>
      <c r="HV6" s="9" t="s">
        <v>733</v>
      </c>
      <c r="HW6" s="460" t="s">
        <v>724</v>
      </c>
      <c r="HX6" s="460"/>
      <c r="HY6" s="9"/>
      <c r="HZ6" s="9" t="s">
        <v>733</v>
      </c>
      <c r="IA6" s="460" t="s">
        <v>724</v>
      </c>
      <c r="IB6" s="460"/>
      <c r="IC6" s="9"/>
      <c r="ID6" s="9" t="s">
        <v>733</v>
      </c>
      <c r="IE6" s="460" t="s">
        <v>724</v>
      </c>
      <c r="IF6" s="460"/>
      <c r="IG6" s="9"/>
      <c r="IH6" s="9" t="s">
        <v>733</v>
      </c>
      <c r="II6" s="460" t="s">
        <v>724</v>
      </c>
      <c r="IJ6" s="460"/>
      <c r="IK6" s="9"/>
      <c r="IL6" s="9" t="s">
        <v>733</v>
      </c>
      <c r="IM6" s="460" t="s">
        <v>724</v>
      </c>
      <c r="IN6" s="460"/>
      <c r="IO6" s="9"/>
      <c r="IP6" s="9" t="s">
        <v>733</v>
      </c>
      <c r="IQ6" s="460" t="s">
        <v>724</v>
      </c>
      <c r="IR6" s="460"/>
      <c r="IS6" s="9"/>
      <c r="IT6" s="9" t="s">
        <v>733</v>
      </c>
    </row>
    <row r="7" spans="1:254" ht="15.75" x14ac:dyDescent="0.25">
      <c r="A7" s="9" t="s">
        <v>743</v>
      </c>
      <c r="B7" s="9"/>
      <c r="C7" s="9"/>
      <c r="D7" s="9"/>
      <c r="E7" s="9" t="s">
        <v>729</v>
      </c>
      <c r="F7" s="9" t="s">
        <v>734</v>
      </c>
      <c r="G7" s="9"/>
      <c r="H7" s="9"/>
      <c r="I7" s="9" t="s">
        <v>729</v>
      </c>
      <c r="J7" s="9" t="s">
        <v>734</v>
      </c>
      <c r="K7" s="9"/>
      <c r="L7" s="9"/>
      <c r="M7" s="9" t="s">
        <v>729</v>
      </c>
      <c r="N7" s="9" t="s">
        <v>734</v>
      </c>
      <c r="O7" s="9"/>
      <c r="P7" s="9"/>
      <c r="Q7" s="9" t="s">
        <v>729</v>
      </c>
      <c r="R7" s="9" t="s">
        <v>734</v>
      </c>
      <c r="S7" s="9"/>
      <c r="T7" s="9"/>
      <c r="U7" s="9" t="s">
        <v>729</v>
      </c>
      <c r="V7" s="9" t="s">
        <v>734</v>
      </c>
      <c r="W7" s="9"/>
      <c r="X7" s="9"/>
      <c r="Y7" s="9" t="s">
        <v>729</v>
      </c>
      <c r="Z7" s="9" t="s">
        <v>734</v>
      </c>
      <c r="AA7" s="9"/>
      <c r="AB7" s="9"/>
      <c r="AC7" s="9" t="s">
        <v>729</v>
      </c>
      <c r="AD7" s="9" t="s">
        <v>734</v>
      </c>
      <c r="AE7" s="9"/>
      <c r="AF7" s="9"/>
      <c r="AG7" s="9" t="s">
        <v>729</v>
      </c>
      <c r="AH7" s="9" t="s">
        <v>734</v>
      </c>
      <c r="AI7" s="9"/>
      <c r="AJ7" s="9"/>
      <c r="AK7" s="9" t="s">
        <v>729</v>
      </c>
      <c r="AL7" s="9" t="s">
        <v>734</v>
      </c>
      <c r="AM7" s="9"/>
      <c r="AN7" s="9"/>
      <c r="AO7" s="9" t="s">
        <v>729</v>
      </c>
      <c r="AP7" s="9" t="s">
        <v>734</v>
      </c>
      <c r="AQ7" s="9"/>
      <c r="AR7" s="9"/>
      <c r="AS7" s="9" t="s">
        <v>729</v>
      </c>
      <c r="AT7" s="9" t="s">
        <v>734</v>
      </c>
      <c r="AU7" s="9"/>
      <c r="AV7" s="9"/>
      <c r="AW7" s="9" t="s">
        <v>729</v>
      </c>
      <c r="AX7" s="9" t="s">
        <v>734</v>
      </c>
      <c r="AY7" s="9"/>
      <c r="AZ7" s="9"/>
      <c r="BA7" s="9" t="s">
        <v>729</v>
      </c>
      <c r="BB7" s="9" t="s">
        <v>734</v>
      </c>
      <c r="BC7" s="9"/>
      <c r="BD7" s="9"/>
      <c r="BE7" s="9" t="s">
        <v>729</v>
      </c>
      <c r="BF7" s="9" t="s">
        <v>734</v>
      </c>
      <c r="BG7" s="9"/>
      <c r="BH7" s="9"/>
      <c r="BI7" s="9" t="s">
        <v>729</v>
      </c>
      <c r="BJ7" s="9" t="s">
        <v>734</v>
      </c>
      <c r="BK7" s="9"/>
      <c r="BL7" s="9"/>
      <c r="BM7" s="9" t="s">
        <v>729</v>
      </c>
      <c r="BN7" s="9" t="s">
        <v>734</v>
      </c>
      <c r="BO7" s="9"/>
      <c r="BP7" s="9"/>
      <c r="BQ7" s="9" t="s">
        <v>729</v>
      </c>
      <c r="BR7" s="9" t="s">
        <v>734</v>
      </c>
      <c r="BS7" s="9"/>
      <c r="BT7" s="9"/>
      <c r="BU7" s="9" t="s">
        <v>729</v>
      </c>
      <c r="BV7" s="9" t="s">
        <v>734</v>
      </c>
      <c r="BW7" s="9"/>
      <c r="BX7" s="9"/>
      <c r="BY7" s="9" t="s">
        <v>729</v>
      </c>
      <c r="BZ7" s="9" t="s">
        <v>734</v>
      </c>
      <c r="CA7" s="9"/>
      <c r="CB7" s="9"/>
      <c r="CC7" s="9" t="s">
        <v>729</v>
      </c>
      <c r="CD7" s="9" t="s">
        <v>734</v>
      </c>
      <c r="CE7" s="9"/>
      <c r="CF7" s="9"/>
      <c r="CG7" s="9" t="s">
        <v>729</v>
      </c>
      <c r="CH7" s="9" t="s">
        <v>734</v>
      </c>
      <c r="CI7" s="9"/>
      <c r="CJ7" s="9"/>
      <c r="CK7" s="9" t="s">
        <v>729</v>
      </c>
      <c r="CL7" s="9" t="s">
        <v>734</v>
      </c>
      <c r="CM7" s="9"/>
      <c r="CN7" s="9"/>
      <c r="CO7" s="9" t="s">
        <v>729</v>
      </c>
      <c r="CP7" s="9" t="s">
        <v>734</v>
      </c>
      <c r="CQ7" s="9"/>
      <c r="CR7" s="9"/>
      <c r="CS7" s="9" t="s">
        <v>729</v>
      </c>
      <c r="CT7" s="9" t="s">
        <v>734</v>
      </c>
      <c r="CU7" s="9"/>
      <c r="CV7" s="9"/>
      <c r="CW7" s="9" t="s">
        <v>729</v>
      </c>
      <c r="CX7" s="9" t="s">
        <v>734</v>
      </c>
      <c r="CY7" s="9"/>
      <c r="CZ7" s="9"/>
      <c r="DA7" s="9" t="s">
        <v>729</v>
      </c>
      <c r="DB7" s="9" t="s">
        <v>734</v>
      </c>
      <c r="DC7" s="9"/>
      <c r="DD7" s="9"/>
      <c r="DE7" s="9" t="s">
        <v>729</v>
      </c>
      <c r="DF7" s="9" t="s">
        <v>734</v>
      </c>
      <c r="DG7" s="9"/>
      <c r="DH7" s="9"/>
      <c r="DI7" s="9" t="s">
        <v>729</v>
      </c>
      <c r="DJ7" s="9" t="s">
        <v>734</v>
      </c>
      <c r="DK7" s="9"/>
      <c r="DL7" s="9"/>
      <c r="DM7" s="9" t="s">
        <v>729</v>
      </c>
      <c r="DN7" s="9" t="s">
        <v>734</v>
      </c>
      <c r="DO7" s="9"/>
      <c r="DP7" s="9"/>
      <c r="DQ7" s="9" t="s">
        <v>729</v>
      </c>
      <c r="DR7" s="9" t="s">
        <v>734</v>
      </c>
      <c r="DS7" s="9"/>
      <c r="DT7" s="9"/>
      <c r="DU7" s="9" t="s">
        <v>729</v>
      </c>
      <c r="DV7" s="9" t="s">
        <v>734</v>
      </c>
      <c r="DW7" s="9"/>
      <c r="DX7" s="9"/>
      <c r="DY7" s="9" t="s">
        <v>729</v>
      </c>
      <c r="DZ7" s="9" t="s">
        <v>734</v>
      </c>
      <c r="EA7" s="9"/>
      <c r="EB7" s="9"/>
      <c r="EC7" s="9" t="s">
        <v>729</v>
      </c>
      <c r="ED7" s="9" t="s">
        <v>734</v>
      </c>
      <c r="EE7" s="9"/>
      <c r="EF7" s="9"/>
      <c r="EG7" s="9" t="s">
        <v>729</v>
      </c>
      <c r="EH7" s="9" t="s">
        <v>734</v>
      </c>
      <c r="EI7" s="9"/>
      <c r="EJ7" s="9"/>
      <c r="EK7" s="9" t="s">
        <v>729</v>
      </c>
      <c r="EL7" s="9" t="s">
        <v>734</v>
      </c>
      <c r="EM7" s="9"/>
      <c r="EN7" s="9"/>
      <c r="EO7" s="9" t="s">
        <v>729</v>
      </c>
      <c r="EP7" s="9" t="s">
        <v>734</v>
      </c>
      <c r="EQ7" s="9"/>
      <c r="ER7" s="9"/>
      <c r="ES7" s="9" t="s">
        <v>729</v>
      </c>
      <c r="ET7" s="9" t="s">
        <v>734</v>
      </c>
      <c r="EU7" s="9"/>
      <c r="EV7" s="9"/>
      <c r="EW7" s="9" t="s">
        <v>729</v>
      </c>
      <c r="EX7" s="9" t="s">
        <v>734</v>
      </c>
      <c r="EY7" s="9"/>
      <c r="EZ7" s="9"/>
      <c r="FA7" s="9" t="s">
        <v>729</v>
      </c>
      <c r="FB7" s="9" t="s">
        <v>734</v>
      </c>
      <c r="FC7" s="9"/>
      <c r="FD7" s="9"/>
      <c r="FE7" s="9" t="s">
        <v>729</v>
      </c>
      <c r="FF7" s="9" t="s">
        <v>734</v>
      </c>
      <c r="FG7" s="9"/>
      <c r="FH7" s="9"/>
      <c r="FI7" s="9" t="s">
        <v>729</v>
      </c>
      <c r="FJ7" s="9" t="s">
        <v>734</v>
      </c>
      <c r="FK7" s="9"/>
      <c r="FL7" s="9"/>
      <c r="FM7" s="9" t="s">
        <v>729</v>
      </c>
      <c r="FN7" s="9" t="s">
        <v>734</v>
      </c>
      <c r="FO7" s="9"/>
      <c r="FP7" s="9"/>
      <c r="FQ7" s="9" t="s">
        <v>729</v>
      </c>
      <c r="FR7" s="9" t="s">
        <v>734</v>
      </c>
      <c r="FS7" s="9"/>
      <c r="FT7" s="9"/>
      <c r="FU7" s="9" t="s">
        <v>729</v>
      </c>
      <c r="FV7" s="9" t="s">
        <v>734</v>
      </c>
      <c r="FW7" s="9"/>
      <c r="FX7" s="9"/>
      <c r="FY7" s="9" t="s">
        <v>729</v>
      </c>
      <c r="FZ7" s="9" t="s">
        <v>734</v>
      </c>
      <c r="GA7" s="9"/>
      <c r="GB7" s="9"/>
      <c r="GC7" s="9" t="s">
        <v>729</v>
      </c>
      <c r="GD7" s="9" t="s">
        <v>734</v>
      </c>
      <c r="GE7" s="9"/>
      <c r="GF7" s="9"/>
      <c r="GG7" s="9" t="s">
        <v>729</v>
      </c>
      <c r="GH7" s="9" t="s">
        <v>734</v>
      </c>
      <c r="GI7" s="9"/>
      <c r="GJ7" s="9"/>
      <c r="GK7" s="9" t="s">
        <v>729</v>
      </c>
      <c r="GL7" s="9" t="s">
        <v>734</v>
      </c>
      <c r="GM7" s="9"/>
      <c r="GN7" s="9"/>
      <c r="GO7" s="9" t="s">
        <v>729</v>
      </c>
      <c r="GP7" s="9" t="s">
        <v>734</v>
      </c>
      <c r="GQ7" s="9"/>
      <c r="GR7" s="9"/>
      <c r="GS7" s="9" t="s">
        <v>729</v>
      </c>
      <c r="GT7" s="9" t="s">
        <v>734</v>
      </c>
      <c r="GU7" s="9"/>
      <c r="GV7" s="9"/>
      <c r="GW7" s="9" t="s">
        <v>729</v>
      </c>
      <c r="GX7" s="9" t="s">
        <v>734</v>
      </c>
      <c r="GY7" s="9"/>
      <c r="GZ7" s="9"/>
      <c r="HA7" s="9" t="s">
        <v>729</v>
      </c>
      <c r="HB7" s="9" t="s">
        <v>734</v>
      </c>
      <c r="HC7" s="9"/>
      <c r="HD7" s="9"/>
      <c r="HE7" s="9" t="s">
        <v>729</v>
      </c>
      <c r="HF7" s="9" t="s">
        <v>734</v>
      </c>
      <c r="HG7" s="9"/>
      <c r="HH7" s="9"/>
      <c r="HI7" s="9" t="s">
        <v>729</v>
      </c>
      <c r="HJ7" s="9" t="s">
        <v>734</v>
      </c>
      <c r="HK7" s="9"/>
      <c r="HL7" s="9"/>
      <c r="HM7" s="9" t="s">
        <v>729</v>
      </c>
      <c r="HN7" s="9" t="s">
        <v>734</v>
      </c>
      <c r="HO7" s="9"/>
      <c r="HP7" s="9"/>
      <c r="HQ7" s="9" t="s">
        <v>729</v>
      </c>
      <c r="HR7" s="9" t="s">
        <v>734</v>
      </c>
      <c r="HS7" s="9"/>
      <c r="HT7" s="9"/>
      <c r="HU7" s="9" t="s">
        <v>729</v>
      </c>
      <c r="HV7" s="9" t="s">
        <v>734</v>
      </c>
      <c r="HW7" s="9"/>
      <c r="HX7" s="9"/>
      <c r="HY7" s="9" t="s">
        <v>729</v>
      </c>
      <c r="HZ7" s="9" t="s">
        <v>734</v>
      </c>
      <c r="IA7" s="9"/>
      <c r="IB7" s="9"/>
      <c r="IC7" s="9" t="s">
        <v>729</v>
      </c>
      <c r="ID7" s="9" t="s">
        <v>734</v>
      </c>
      <c r="IE7" s="9"/>
      <c r="IF7" s="9"/>
      <c r="IG7" s="9" t="s">
        <v>729</v>
      </c>
      <c r="IH7" s="9" t="s">
        <v>734</v>
      </c>
      <c r="II7" s="9"/>
      <c r="IJ7" s="9"/>
      <c r="IK7" s="9" t="s">
        <v>729</v>
      </c>
      <c r="IL7" s="9" t="s">
        <v>734</v>
      </c>
      <c r="IM7" s="9"/>
      <c r="IN7" s="9"/>
      <c r="IO7" s="9" t="s">
        <v>729</v>
      </c>
      <c r="IP7" s="9" t="s">
        <v>734</v>
      </c>
      <c r="IQ7" s="9"/>
      <c r="IR7" s="9"/>
      <c r="IS7" s="9" t="s">
        <v>729</v>
      </c>
      <c r="IT7" s="9" t="s">
        <v>734</v>
      </c>
    </row>
    <row r="8" spans="1:254" ht="16.5" thickBot="1" x14ac:dyDescent="0.3">
      <c r="A8" s="454" t="s">
        <v>744</v>
      </c>
      <c r="B8" s="454" t="s">
        <v>745</v>
      </c>
      <c r="C8" s="454" t="s">
        <v>725</v>
      </c>
      <c r="D8" s="454" t="s">
        <v>726</v>
      </c>
      <c r="E8" s="454" t="s">
        <v>730</v>
      </c>
      <c r="F8" s="454" t="s">
        <v>735</v>
      </c>
      <c r="G8" s="454" t="s">
        <v>725</v>
      </c>
      <c r="H8" s="454" t="s">
        <v>726</v>
      </c>
      <c r="I8" s="454" t="s">
        <v>730</v>
      </c>
      <c r="J8" s="454" t="s">
        <v>735</v>
      </c>
      <c r="K8" s="454" t="s">
        <v>725</v>
      </c>
      <c r="L8" s="454" t="s">
        <v>726</v>
      </c>
      <c r="M8" s="454" t="s">
        <v>730</v>
      </c>
      <c r="N8" s="454" t="s">
        <v>735</v>
      </c>
      <c r="O8" s="454" t="s">
        <v>725</v>
      </c>
      <c r="P8" s="454" t="s">
        <v>726</v>
      </c>
      <c r="Q8" s="454" t="s">
        <v>730</v>
      </c>
      <c r="R8" s="454" t="s">
        <v>735</v>
      </c>
      <c r="S8" s="454" t="s">
        <v>725</v>
      </c>
      <c r="T8" s="454" t="s">
        <v>726</v>
      </c>
      <c r="U8" s="454" t="s">
        <v>730</v>
      </c>
      <c r="V8" s="454" t="s">
        <v>735</v>
      </c>
      <c r="W8" s="454" t="s">
        <v>725</v>
      </c>
      <c r="X8" s="454" t="s">
        <v>726</v>
      </c>
      <c r="Y8" s="454" t="s">
        <v>730</v>
      </c>
      <c r="Z8" s="454" t="s">
        <v>735</v>
      </c>
      <c r="AA8" s="454" t="s">
        <v>725</v>
      </c>
      <c r="AB8" s="454" t="s">
        <v>726</v>
      </c>
      <c r="AC8" s="454" t="s">
        <v>730</v>
      </c>
      <c r="AD8" s="454" t="s">
        <v>735</v>
      </c>
      <c r="AE8" s="454" t="s">
        <v>725</v>
      </c>
      <c r="AF8" s="454" t="s">
        <v>726</v>
      </c>
      <c r="AG8" s="454" t="s">
        <v>730</v>
      </c>
      <c r="AH8" s="454" t="s">
        <v>735</v>
      </c>
      <c r="AI8" s="454" t="s">
        <v>725</v>
      </c>
      <c r="AJ8" s="454" t="s">
        <v>726</v>
      </c>
      <c r="AK8" s="454" t="s">
        <v>730</v>
      </c>
      <c r="AL8" s="454" t="s">
        <v>735</v>
      </c>
      <c r="AM8" s="454" t="s">
        <v>725</v>
      </c>
      <c r="AN8" s="454" t="s">
        <v>726</v>
      </c>
      <c r="AO8" s="454" t="s">
        <v>730</v>
      </c>
      <c r="AP8" s="454" t="s">
        <v>735</v>
      </c>
      <c r="AQ8" s="454" t="s">
        <v>725</v>
      </c>
      <c r="AR8" s="454" t="s">
        <v>726</v>
      </c>
      <c r="AS8" s="454" t="s">
        <v>730</v>
      </c>
      <c r="AT8" s="454" t="s">
        <v>735</v>
      </c>
      <c r="AU8" s="454" t="s">
        <v>725</v>
      </c>
      <c r="AV8" s="454" t="s">
        <v>726</v>
      </c>
      <c r="AW8" s="454" t="s">
        <v>730</v>
      </c>
      <c r="AX8" s="454" t="s">
        <v>735</v>
      </c>
      <c r="AY8" s="454" t="s">
        <v>725</v>
      </c>
      <c r="AZ8" s="454" t="s">
        <v>726</v>
      </c>
      <c r="BA8" s="454" t="s">
        <v>730</v>
      </c>
      <c r="BB8" s="454" t="s">
        <v>735</v>
      </c>
      <c r="BC8" s="454" t="s">
        <v>725</v>
      </c>
      <c r="BD8" s="454" t="s">
        <v>726</v>
      </c>
      <c r="BE8" s="454" t="s">
        <v>730</v>
      </c>
      <c r="BF8" s="454" t="s">
        <v>735</v>
      </c>
      <c r="BG8" s="454" t="s">
        <v>725</v>
      </c>
      <c r="BH8" s="454" t="s">
        <v>726</v>
      </c>
      <c r="BI8" s="454" t="s">
        <v>730</v>
      </c>
      <c r="BJ8" s="454" t="s">
        <v>735</v>
      </c>
      <c r="BK8" s="454" t="s">
        <v>725</v>
      </c>
      <c r="BL8" s="454" t="s">
        <v>726</v>
      </c>
      <c r="BM8" s="454" t="s">
        <v>730</v>
      </c>
      <c r="BN8" s="454" t="s">
        <v>735</v>
      </c>
      <c r="BO8" s="454" t="s">
        <v>725</v>
      </c>
      <c r="BP8" s="454" t="s">
        <v>726</v>
      </c>
      <c r="BQ8" s="454" t="s">
        <v>730</v>
      </c>
      <c r="BR8" s="454" t="s">
        <v>735</v>
      </c>
      <c r="BS8" s="454" t="s">
        <v>725</v>
      </c>
      <c r="BT8" s="454" t="s">
        <v>726</v>
      </c>
      <c r="BU8" s="454" t="s">
        <v>730</v>
      </c>
      <c r="BV8" s="454" t="s">
        <v>735</v>
      </c>
      <c r="BW8" s="454" t="s">
        <v>725</v>
      </c>
      <c r="BX8" s="454" t="s">
        <v>726</v>
      </c>
      <c r="BY8" s="454" t="s">
        <v>730</v>
      </c>
      <c r="BZ8" s="454" t="s">
        <v>735</v>
      </c>
      <c r="CA8" s="454" t="s">
        <v>725</v>
      </c>
      <c r="CB8" s="454" t="s">
        <v>726</v>
      </c>
      <c r="CC8" s="454" t="s">
        <v>730</v>
      </c>
      <c r="CD8" s="454" t="s">
        <v>735</v>
      </c>
      <c r="CE8" s="454" t="s">
        <v>725</v>
      </c>
      <c r="CF8" s="454" t="s">
        <v>726</v>
      </c>
      <c r="CG8" s="454" t="s">
        <v>730</v>
      </c>
      <c r="CH8" s="454" t="s">
        <v>735</v>
      </c>
      <c r="CI8" s="454" t="s">
        <v>725</v>
      </c>
      <c r="CJ8" s="454" t="s">
        <v>726</v>
      </c>
      <c r="CK8" s="454" t="s">
        <v>730</v>
      </c>
      <c r="CL8" s="454" t="s">
        <v>735</v>
      </c>
      <c r="CM8" s="454" t="s">
        <v>725</v>
      </c>
      <c r="CN8" s="454" t="s">
        <v>726</v>
      </c>
      <c r="CO8" s="454" t="s">
        <v>730</v>
      </c>
      <c r="CP8" s="454" t="s">
        <v>735</v>
      </c>
      <c r="CQ8" s="454" t="s">
        <v>725</v>
      </c>
      <c r="CR8" s="454" t="s">
        <v>726</v>
      </c>
      <c r="CS8" s="454" t="s">
        <v>730</v>
      </c>
      <c r="CT8" s="454" t="s">
        <v>735</v>
      </c>
      <c r="CU8" s="454" t="s">
        <v>725</v>
      </c>
      <c r="CV8" s="454" t="s">
        <v>726</v>
      </c>
      <c r="CW8" s="454" t="s">
        <v>730</v>
      </c>
      <c r="CX8" s="454" t="s">
        <v>735</v>
      </c>
      <c r="CY8" s="454" t="s">
        <v>725</v>
      </c>
      <c r="CZ8" s="454" t="s">
        <v>726</v>
      </c>
      <c r="DA8" s="454" t="s">
        <v>730</v>
      </c>
      <c r="DB8" s="454" t="s">
        <v>735</v>
      </c>
      <c r="DC8" s="454" t="s">
        <v>725</v>
      </c>
      <c r="DD8" s="454" t="s">
        <v>726</v>
      </c>
      <c r="DE8" s="454" t="s">
        <v>730</v>
      </c>
      <c r="DF8" s="454" t="s">
        <v>735</v>
      </c>
      <c r="DG8" s="454" t="s">
        <v>725</v>
      </c>
      <c r="DH8" s="454" t="s">
        <v>726</v>
      </c>
      <c r="DI8" s="454" t="s">
        <v>730</v>
      </c>
      <c r="DJ8" s="454" t="s">
        <v>735</v>
      </c>
      <c r="DK8" s="454" t="s">
        <v>725</v>
      </c>
      <c r="DL8" s="454" t="s">
        <v>726</v>
      </c>
      <c r="DM8" s="454" t="s">
        <v>730</v>
      </c>
      <c r="DN8" s="454" t="s">
        <v>735</v>
      </c>
      <c r="DO8" s="454" t="s">
        <v>725</v>
      </c>
      <c r="DP8" s="454" t="s">
        <v>726</v>
      </c>
      <c r="DQ8" s="454" t="s">
        <v>730</v>
      </c>
      <c r="DR8" s="454" t="s">
        <v>735</v>
      </c>
      <c r="DS8" s="454" t="s">
        <v>725</v>
      </c>
      <c r="DT8" s="454" t="s">
        <v>726</v>
      </c>
      <c r="DU8" s="454" t="s">
        <v>730</v>
      </c>
      <c r="DV8" s="454" t="s">
        <v>735</v>
      </c>
      <c r="DW8" s="454" t="s">
        <v>725</v>
      </c>
      <c r="DX8" s="454" t="s">
        <v>726</v>
      </c>
      <c r="DY8" s="454" t="s">
        <v>730</v>
      </c>
      <c r="DZ8" s="454" t="s">
        <v>735</v>
      </c>
      <c r="EA8" s="454" t="s">
        <v>725</v>
      </c>
      <c r="EB8" s="454" t="s">
        <v>726</v>
      </c>
      <c r="EC8" s="454" t="s">
        <v>730</v>
      </c>
      <c r="ED8" s="454" t="s">
        <v>735</v>
      </c>
      <c r="EE8" s="454" t="s">
        <v>725</v>
      </c>
      <c r="EF8" s="454" t="s">
        <v>726</v>
      </c>
      <c r="EG8" s="454" t="s">
        <v>730</v>
      </c>
      <c r="EH8" s="454" t="s">
        <v>735</v>
      </c>
      <c r="EI8" s="454" t="s">
        <v>725</v>
      </c>
      <c r="EJ8" s="454" t="s">
        <v>726</v>
      </c>
      <c r="EK8" s="454" t="s">
        <v>730</v>
      </c>
      <c r="EL8" s="454" t="s">
        <v>735</v>
      </c>
      <c r="EM8" s="454" t="s">
        <v>725</v>
      </c>
      <c r="EN8" s="454" t="s">
        <v>726</v>
      </c>
      <c r="EO8" s="454" t="s">
        <v>730</v>
      </c>
      <c r="EP8" s="454" t="s">
        <v>735</v>
      </c>
      <c r="EQ8" s="454" t="s">
        <v>725</v>
      </c>
      <c r="ER8" s="454" t="s">
        <v>726</v>
      </c>
      <c r="ES8" s="454" t="s">
        <v>730</v>
      </c>
      <c r="ET8" s="454" t="s">
        <v>735</v>
      </c>
      <c r="EU8" s="454" t="s">
        <v>725</v>
      </c>
      <c r="EV8" s="454" t="s">
        <v>726</v>
      </c>
      <c r="EW8" s="454" t="s">
        <v>730</v>
      </c>
      <c r="EX8" s="454" t="s">
        <v>735</v>
      </c>
      <c r="EY8" s="454" t="s">
        <v>725</v>
      </c>
      <c r="EZ8" s="454" t="s">
        <v>726</v>
      </c>
      <c r="FA8" s="454" t="s">
        <v>730</v>
      </c>
      <c r="FB8" s="454" t="s">
        <v>735</v>
      </c>
      <c r="FC8" s="454" t="s">
        <v>725</v>
      </c>
      <c r="FD8" s="454" t="s">
        <v>726</v>
      </c>
      <c r="FE8" s="454" t="s">
        <v>730</v>
      </c>
      <c r="FF8" s="454" t="s">
        <v>735</v>
      </c>
      <c r="FG8" s="454" t="s">
        <v>725</v>
      </c>
      <c r="FH8" s="454" t="s">
        <v>726</v>
      </c>
      <c r="FI8" s="454" t="s">
        <v>730</v>
      </c>
      <c r="FJ8" s="454" t="s">
        <v>735</v>
      </c>
      <c r="FK8" s="454" t="s">
        <v>725</v>
      </c>
      <c r="FL8" s="454" t="s">
        <v>726</v>
      </c>
      <c r="FM8" s="454" t="s">
        <v>730</v>
      </c>
      <c r="FN8" s="454" t="s">
        <v>735</v>
      </c>
      <c r="FO8" s="454" t="s">
        <v>725</v>
      </c>
      <c r="FP8" s="454" t="s">
        <v>726</v>
      </c>
      <c r="FQ8" s="454" t="s">
        <v>730</v>
      </c>
      <c r="FR8" s="454" t="s">
        <v>735</v>
      </c>
      <c r="FS8" s="454" t="s">
        <v>725</v>
      </c>
      <c r="FT8" s="454" t="s">
        <v>726</v>
      </c>
      <c r="FU8" s="454" t="s">
        <v>730</v>
      </c>
      <c r="FV8" s="454" t="s">
        <v>735</v>
      </c>
      <c r="FW8" s="454" t="s">
        <v>725</v>
      </c>
      <c r="FX8" s="454" t="s">
        <v>726</v>
      </c>
      <c r="FY8" s="454" t="s">
        <v>730</v>
      </c>
      <c r="FZ8" s="454" t="s">
        <v>735</v>
      </c>
      <c r="GA8" s="454" t="s">
        <v>725</v>
      </c>
      <c r="GB8" s="454" t="s">
        <v>726</v>
      </c>
      <c r="GC8" s="454" t="s">
        <v>730</v>
      </c>
      <c r="GD8" s="454" t="s">
        <v>735</v>
      </c>
      <c r="GE8" s="454" t="s">
        <v>725</v>
      </c>
      <c r="GF8" s="454" t="s">
        <v>726</v>
      </c>
      <c r="GG8" s="454" t="s">
        <v>730</v>
      </c>
      <c r="GH8" s="454" t="s">
        <v>735</v>
      </c>
      <c r="GI8" s="454" t="s">
        <v>725</v>
      </c>
      <c r="GJ8" s="454" t="s">
        <v>726</v>
      </c>
      <c r="GK8" s="454" t="s">
        <v>730</v>
      </c>
      <c r="GL8" s="454" t="s">
        <v>735</v>
      </c>
      <c r="GM8" s="454" t="s">
        <v>725</v>
      </c>
      <c r="GN8" s="454" t="s">
        <v>726</v>
      </c>
      <c r="GO8" s="454" t="s">
        <v>730</v>
      </c>
      <c r="GP8" s="454" t="s">
        <v>735</v>
      </c>
      <c r="GQ8" s="454" t="s">
        <v>725</v>
      </c>
      <c r="GR8" s="454" t="s">
        <v>726</v>
      </c>
      <c r="GS8" s="454" t="s">
        <v>730</v>
      </c>
      <c r="GT8" s="454" t="s">
        <v>735</v>
      </c>
      <c r="GU8" s="454" t="s">
        <v>725</v>
      </c>
      <c r="GV8" s="454" t="s">
        <v>726</v>
      </c>
      <c r="GW8" s="454" t="s">
        <v>730</v>
      </c>
      <c r="GX8" s="454" t="s">
        <v>735</v>
      </c>
      <c r="GY8" s="454" t="s">
        <v>725</v>
      </c>
      <c r="GZ8" s="454" t="s">
        <v>726</v>
      </c>
      <c r="HA8" s="454" t="s">
        <v>730</v>
      </c>
      <c r="HB8" s="454" t="s">
        <v>735</v>
      </c>
      <c r="HC8" s="454" t="s">
        <v>725</v>
      </c>
      <c r="HD8" s="454" t="s">
        <v>726</v>
      </c>
      <c r="HE8" s="454" t="s">
        <v>730</v>
      </c>
      <c r="HF8" s="454" t="s">
        <v>735</v>
      </c>
      <c r="HG8" s="454" t="s">
        <v>725</v>
      </c>
      <c r="HH8" s="454" t="s">
        <v>726</v>
      </c>
      <c r="HI8" s="454" t="s">
        <v>730</v>
      </c>
      <c r="HJ8" s="454" t="s">
        <v>735</v>
      </c>
      <c r="HK8" s="454" t="s">
        <v>725</v>
      </c>
      <c r="HL8" s="454" t="s">
        <v>726</v>
      </c>
      <c r="HM8" s="454" t="s">
        <v>730</v>
      </c>
      <c r="HN8" s="454" t="s">
        <v>735</v>
      </c>
      <c r="HO8" s="454" t="s">
        <v>725</v>
      </c>
      <c r="HP8" s="454" t="s">
        <v>726</v>
      </c>
      <c r="HQ8" s="454" t="s">
        <v>730</v>
      </c>
      <c r="HR8" s="454" t="s">
        <v>735</v>
      </c>
      <c r="HS8" s="454" t="s">
        <v>725</v>
      </c>
      <c r="HT8" s="454" t="s">
        <v>726</v>
      </c>
      <c r="HU8" s="454" t="s">
        <v>730</v>
      </c>
      <c r="HV8" s="454" t="s">
        <v>735</v>
      </c>
      <c r="HW8" s="454" t="s">
        <v>725</v>
      </c>
      <c r="HX8" s="454" t="s">
        <v>726</v>
      </c>
      <c r="HY8" s="454" t="s">
        <v>730</v>
      </c>
      <c r="HZ8" s="454" t="s">
        <v>735</v>
      </c>
      <c r="IA8" s="454" t="s">
        <v>725</v>
      </c>
      <c r="IB8" s="454" t="s">
        <v>726</v>
      </c>
      <c r="IC8" s="454" t="s">
        <v>730</v>
      </c>
      <c r="ID8" s="454" t="s">
        <v>735</v>
      </c>
      <c r="IE8" s="454" t="s">
        <v>725</v>
      </c>
      <c r="IF8" s="454" t="s">
        <v>726</v>
      </c>
      <c r="IG8" s="454" t="s">
        <v>730</v>
      </c>
      <c r="IH8" s="454" t="s">
        <v>735</v>
      </c>
      <c r="II8" s="454" t="s">
        <v>725</v>
      </c>
      <c r="IJ8" s="454" t="s">
        <v>726</v>
      </c>
      <c r="IK8" s="454" t="s">
        <v>730</v>
      </c>
      <c r="IL8" s="454" t="s">
        <v>735</v>
      </c>
      <c r="IM8" s="454" t="s">
        <v>725</v>
      </c>
      <c r="IN8" s="454" t="s">
        <v>726</v>
      </c>
      <c r="IO8" s="454" t="s">
        <v>730</v>
      </c>
      <c r="IP8" s="454" t="s">
        <v>735</v>
      </c>
      <c r="IQ8" s="454" t="s">
        <v>725</v>
      </c>
      <c r="IR8" s="454" t="s">
        <v>726</v>
      </c>
      <c r="IS8" s="454" t="s">
        <v>730</v>
      </c>
      <c r="IT8" s="454" t="s">
        <v>735</v>
      </c>
    </row>
    <row r="9" spans="1:254" ht="21.95" customHeight="1" x14ac:dyDescent="0.25">
      <c r="A9" s="288"/>
      <c r="B9" s="8" t="s">
        <v>154</v>
      </c>
      <c r="C9" s="293"/>
      <c r="D9" s="293"/>
      <c r="E9" s="283"/>
      <c r="F9" s="283"/>
      <c r="G9" s="293"/>
      <c r="H9" s="293"/>
      <c r="I9" s="283"/>
      <c r="J9" s="283"/>
      <c r="K9" s="293"/>
      <c r="L9" s="293"/>
      <c r="M9" s="283"/>
      <c r="N9" s="283"/>
      <c r="O9" s="293"/>
      <c r="P9" s="293"/>
      <c r="Q9" s="283"/>
      <c r="R9" s="283"/>
      <c r="S9" s="293"/>
      <c r="T9" s="293"/>
      <c r="U9" s="283"/>
      <c r="V9" s="283"/>
      <c r="W9" s="293"/>
      <c r="X9" s="293"/>
      <c r="Y9" s="283"/>
      <c r="Z9" s="283"/>
      <c r="AA9" s="293"/>
      <c r="AB9" s="293"/>
      <c r="AC9" s="283"/>
      <c r="AD9" s="283"/>
      <c r="AE9" s="293"/>
      <c r="AF9" s="293"/>
      <c r="AG9" s="283"/>
      <c r="AH9" s="283"/>
      <c r="AI9" s="293"/>
      <c r="AJ9" s="293"/>
      <c r="AK9" s="283"/>
      <c r="AL9" s="283"/>
      <c r="AM9" s="293"/>
      <c r="AN9" s="293"/>
      <c r="AO9" s="283"/>
      <c r="AP9" s="283"/>
      <c r="AQ9" s="293"/>
      <c r="AR9" s="293"/>
      <c r="AS9" s="283"/>
      <c r="AT9" s="283"/>
      <c r="AU9" s="293"/>
      <c r="AV9" s="293"/>
      <c r="AW9" s="283"/>
      <c r="AX9" s="283"/>
      <c r="AY9" s="293"/>
      <c r="AZ9" s="293"/>
      <c r="BA9" s="283"/>
      <c r="BB9" s="283"/>
      <c r="BC9" s="293"/>
      <c r="BD9" s="293"/>
      <c r="BE9" s="283"/>
      <c r="BF9" s="283"/>
      <c r="BG9" s="293"/>
      <c r="BH9" s="293"/>
      <c r="BI9" s="283"/>
      <c r="BJ9" s="283"/>
      <c r="BK9" s="293"/>
      <c r="BL9" s="293"/>
      <c r="BM9" s="283"/>
      <c r="BN9" s="283"/>
      <c r="BO9" s="293"/>
      <c r="BP9" s="293"/>
      <c r="BQ9" s="283"/>
      <c r="BR9" s="283"/>
      <c r="BS9" s="293"/>
      <c r="BT9" s="293"/>
      <c r="BU9" s="283"/>
      <c r="BV9" s="283"/>
      <c r="BW9" s="293"/>
      <c r="BX9" s="293"/>
      <c r="BY9" s="283"/>
      <c r="BZ9" s="283"/>
      <c r="CA9" s="293"/>
      <c r="CB9" s="293"/>
      <c r="CC9" s="283"/>
      <c r="CD9" s="283"/>
      <c r="CE9" s="293"/>
      <c r="CF9" s="293"/>
      <c r="CG9" s="283"/>
      <c r="CH9" s="283"/>
      <c r="CI9" s="293"/>
      <c r="CJ9" s="293"/>
      <c r="CK9" s="283"/>
      <c r="CL9" s="283"/>
      <c r="CM9" s="293"/>
      <c r="CN9" s="293"/>
      <c r="CO9" s="283"/>
      <c r="CP9" s="283"/>
      <c r="CQ9" s="293"/>
      <c r="CR9" s="293"/>
      <c r="CS9" s="283"/>
      <c r="CT9" s="283"/>
      <c r="CU9" s="293"/>
      <c r="CV9" s="293"/>
      <c r="CW9" s="283"/>
      <c r="CX9" s="283"/>
      <c r="CY9" s="293"/>
      <c r="CZ9" s="293"/>
      <c r="DA9" s="283"/>
      <c r="DB9" s="283"/>
      <c r="DC9" s="293"/>
      <c r="DD9" s="293"/>
      <c r="DE9" s="283"/>
      <c r="DF9" s="283"/>
      <c r="DG9" s="293"/>
      <c r="DH9" s="293"/>
      <c r="DI9" s="283"/>
      <c r="DJ9" s="283"/>
      <c r="DK9" s="293"/>
      <c r="DL9" s="293"/>
      <c r="DM9" s="283"/>
      <c r="DN9" s="283"/>
      <c r="DO9" s="293"/>
      <c r="DP9" s="293"/>
      <c r="DQ9" s="283"/>
      <c r="DR9" s="283"/>
      <c r="DS9" s="293"/>
      <c r="DT9" s="293"/>
      <c r="DU9" s="283"/>
      <c r="DV9" s="283"/>
      <c r="DW9" s="293"/>
      <c r="DX9" s="293"/>
      <c r="DY9" s="283"/>
      <c r="DZ9" s="283"/>
      <c r="EA9" s="293"/>
      <c r="EB9" s="293"/>
      <c r="EC9" s="283"/>
      <c r="ED9" s="283"/>
      <c r="EE9" s="293"/>
      <c r="EF9" s="293"/>
      <c r="EG9" s="283"/>
      <c r="EH9" s="283"/>
      <c r="EI9" s="283"/>
      <c r="EJ9" s="283"/>
      <c r="EK9" s="283"/>
      <c r="EL9" s="283"/>
      <c r="EM9" s="283"/>
      <c r="EN9" s="283"/>
      <c r="EO9" s="283"/>
      <c r="EP9" s="283"/>
      <c r="EQ9" s="283"/>
      <c r="ER9" s="283"/>
      <c r="ES9" s="283"/>
      <c r="ET9" s="283"/>
      <c r="EU9" s="283"/>
      <c r="EV9" s="283"/>
      <c r="EW9" s="283"/>
      <c r="EX9" s="283"/>
      <c r="EY9" s="283"/>
      <c r="EZ9" s="283"/>
      <c r="FA9" s="283"/>
      <c r="FB9" s="283"/>
      <c r="FC9" s="283"/>
      <c r="FD9" s="283"/>
      <c r="FE9" s="283"/>
      <c r="FF9" s="283"/>
      <c r="FG9" s="283"/>
      <c r="FH9" s="283"/>
      <c r="FI9" s="283"/>
      <c r="FJ9" s="283"/>
      <c r="FK9" s="283"/>
      <c r="FL9" s="283"/>
      <c r="FM9" s="283"/>
      <c r="FN9" s="283"/>
      <c r="FO9" s="283"/>
      <c r="FP9" s="283"/>
      <c r="FQ9" s="283"/>
      <c r="FR9" s="283"/>
      <c r="FS9" s="283"/>
      <c r="FT9" s="283"/>
      <c r="FU9" s="283"/>
      <c r="FV9" s="283"/>
      <c r="FW9" s="283"/>
      <c r="FX9" s="283"/>
      <c r="FY9" s="283"/>
      <c r="FZ9" s="283"/>
      <c r="GA9" s="283"/>
      <c r="GB9" s="283"/>
      <c r="GC9" s="283"/>
      <c r="GD9" s="283"/>
      <c r="GE9" s="283"/>
      <c r="GF9" s="283"/>
      <c r="GG9" s="283"/>
      <c r="GH9" s="283"/>
      <c r="GI9" s="283"/>
      <c r="GJ9" s="283"/>
      <c r="GK9" s="283"/>
      <c r="GL9" s="283"/>
      <c r="GM9" s="283"/>
      <c r="GN9" s="283"/>
      <c r="GO9" s="283"/>
      <c r="GP9" s="283"/>
      <c r="GQ9" s="283"/>
      <c r="GR9" s="283"/>
      <c r="GS9" s="283"/>
      <c r="GT9" s="283"/>
      <c r="GU9" s="283"/>
      <c r="GV9" s="283"/>
      <c r="GW9" s="283"/>
      <c r="GX9" s="283"/>
      <c r="GY9" s="283"/>
      <c r="GZ9" s="283"/>
      <c r="HA9" s="283"/>
      <c r="HB9" s="283"/>
      <c r="HC9" s="283"/>
      <c r="HD9" s="283"/>
      <c r="HE9" s="283"/>
      <c r="HF9" s="283"/>
      <c r="HG9" s="283"/>
      <c r="HH9" s="283"/>
      <c r="HI9" s="283"/>
      <c r="HJ9" s="283"/>
      <c r="HK9" s="283"/>
      <c r="HL9" s="283"/>
      <c r="HM9" s="283"/>
      <c r="HN9" s="283"/>
      <c r="HO9" s="283"/>
      <c r="HP9" s="283"/>
      <c r="HQ9" s="283"/>
      <c r="HR9" s="283"/>
      <c r="HS9" s="283"/>
      <c r="HT9" s="283"/>
      <c r="HU9" s="283"/>
      <c r="HV9" s="283"/>
      <c r="HW9" s="283"/>
      <c r="HX9" s="283"/>
      <c r="HY9" s="283"/>
      <c r="HZ9" s="283"/>
      <c r="IA9" s="283"/>
      <c r="IB9" s="283"/>
      <c r="IC9" s="283"/>
      <c r="ID9" s="283"/>
      <c r="IE9" s="283"/>
      <c r="IF9" s="283"/>
      <c r="IG9" s="283"/>
      <c r="IH9" s="283"/>
      <c r="II9" s="283"/>
      <c r="IJ9" s="283"/>
      <c r="IK9" s="283"/>
      <c r="IL9" s="283"/>
      <c r="IM9" s="283"/>
      <c r="IN9" s="283"/>
      <c r="IO9" s="283"/>
      <c r="IP9" s="283"/>
      <c r="IQ9" s="249"/>
      <c r="IR9" s="249"/>
      <c r="IS9" s="249"/>
      <c r="IT9" s="249"/>
    </row>
    <row r="10" spans="1:254" ht="21.95" customHeight="1" x14ac:dyDescent="0.25">
      <c r="A10" s="288"/>
      <c r="B10" s="8" t="s">
        <v>85</v>
      </c>
      <c r="C10" s="293"/>
      <c r="D10" s="293"/>
      <c r="E10" s="283"/>
      <c r="F10" s="283"/>
      <c r="G10" s="293"/>
      <c r="H10" s="293"/>
      <c r="I10" s="283"/>
      <c r="J10" s="283"/>
      <c r="K10" s="293"/>
      <c r="L10" s="293"/>
      <c r="M10" s="283"/>
      <c r="N10" s="283"/>
      <c r="O10" s="293"/>
      <c r="P10" s="293"/>
      <c r="Q10" s="283"/>
      <c r="R10" s="283"/>
      <c r="S10" s="293"/>
      <c r="T10" s="293"/>
      <c r="U10" s="283"/>
      <c r="V10" s="283"/>
      <c r="W10" s="293"/>
      <c r="X10" s="293"/>
      <c r="Y10" s="283"/>
      <c r="Z10" s="283"/>
      <c r="AA10" s="293"/>
      <c r="AB10" s="293"/>
      <c r="AC10" s="283"/>
      <c r="AD10" s="283"/>
      <c r="AE10" s="293"/>
      <c r="AF10" s="293"/>
      <c r="AG10" s="283"/>
      <c r="AH10" s="283"/>
      <c r="AI10" s="293"/>
      <c r="AJ10" s="293"/>
      <c r="AK10" s="283"/>
      <c r="AL10" s="283"/>
      <c r="AM10" s="293"/>
      <c r="AN10" s="293"/>
      <c r="AO10" s="283"/>
      <c r="AP10" s="283"/>
      <c r="AQ10" s="293"/>
      <c r="AR10" s="293"/>
      <c r="AS10" s="283"/>
      <c r="AT10" s="283"/>
      <c r="AU10" s="293"/>
      <c r="AV10" s="293"/>
      <c r="AW10" s="283"/>
      <c r="AX10" s="283"/>
      <c r="AY10" s="293"/>
      <c r="AZ10" s="293"/>
      <c r="BA10" s="283"/>
      <c r="BB10" s="283"/>
      <c r="BC10" s="293"/>
      <c r="BD10" s="293"/>
      <c r="BE10" s="283"/>
      <c r="BF10" s="283"/>
      <c r="BG10" s="293"/>
      <c r="BH10" s="293"/>
      <c r="BI10" s="283"/>
      <c r="BJ10" s="283"/>
      <c r="BK10" s="293"/>
      <c r="BL10" s="293"/>
      <c r="BM10" s="283"/>
      <c r="BN10" s="283"/>
      <c r="BO10" s="293"/>
      <c r="BP10" s="293"/>
      <c r="BQ10" s="283"/>
      <c r="BR10" s="283"/>
      <c r="BS10" s="293"/>
      <c r="BT10" s="293"/>
      <c r="BU10" s="283"/>
      <c r="BV10" s="283"/>
      <c r="BW10" s="293"/>
      <c r="BX10" s="293"/>
      <c r="BY10" s="283"/>
      <c r="BZ10" s="283"/>
      <c r="CA10" s="293"/>
      <c r="CB10" s="293"/>
      <c r="CC10" s="283"/>
      <c r="CD10" s="283"/>
      <c r="CE10" s="293"/>
      <c r="CF10" s="293"/>
      <c r="CG10" s="283"/>
      <c r="CH10" s="283"/>
      <c r="CI10" s="293"/>
      <c r="CJ10" s="293"/>
      <c r="CK10" s="283"/>
      <c r="CL10" s="283"/>
      <c r="CM10" s="293"/>
      <c r="CN10" s="293"/>
      <c r="CO10" s="283"/>
      <c r="CP10" s="283"/>
      <c r="CQ10" s="293"/>
      <c r="CR10" s="293"/>
      <c r="CS10" s="283"/>
      <c r="CT10" s="283"/>
      <c r="CU10" s="293"/>
      <c r="CV10" s="293"/>
      <c r="CW10" s="283"/>
      <c r="CX10" s="283"/>
      <c r="CY10" s="293"/>
      <c r="CZ10" s="293"/>
      <c r="DA10" s="283"/>
      <c r="DB10" s="283"/>
      <c r="DC10" s="293"/>
      <c r="DD10" s="293"/>
      <c r="DE10" s="283"/>
      <c r="DF10" s="283"/>
      <c r="DG10" s="293"/>
      <c r="DH10" s="293"/>
      <c r="DI10" s="283"/>
      <c r="DJ10" s="283"/>
      <c r="DK10" s="293"/>
      <c r="DL10" s="293"/>
      <c r="DM10" s="283"/>
      <c r="DN10" s="283"/>
      <c r="DO10" s="293"/>
      <c r="DP10" s="293"/>
      <c r="DQ10" s="283"/>
      <c r="DR10" s="283"/>
      <c r="DS10" s="293"/>
      <c r="DT10" s="293"/>
      <c r="DU10" s="283"/>
      <c r="DV10" s="283"/>
      <c r="DW10" s="293"/>
      <c r="DX10" s="293"/>
      <c r="DY10" s="283"/>
      <c r="DZ10" s="283"/>
      <c r="EA10" s="293"/>
      <c r="EB10" s="293"/>
      <c r="EC10" s="283"/>
      <c r="ED10" s="283"/>
      <c r="EE10" s="293"/>
      <c r="EF10" s="293"/>
      <c r="EG10" s="283"/>
      <c r="EH10" s="283"/>
      <c r="EI10" s="283"/>
      <c r="EJ10" s="283"/>
      <c r="EK10" s="283"/>
      <c r="EL10" s="283"/>
      <c r="EM10" s="283"/>
      <c r="EN10" s="283"/>
      <c r="EO10" s="283"/>
      <c r="EP10" s="283"/>
      <c r="EQ10" s="283"/>
      <c r="ER10" s="283"/>
      <c r="ES10" s="283"/>
      <c r="ET10" s="283"/>
      <c r="EU10" s="283"/>
      <c r="EV10" s="283"/>
      <c r="EW10" s="283"/>
      <c r="EX10" s="283"/>
      <c r="EY10" s="283"/>
      <c r="EZ10" s="283"/>
      <c r="FA10" s="283"/>
      <c r="FB10" s="283"/>
      <c r="FC10" s="283"/>
      <c r="FD10" s="283"/>
      <c r="FE10" s="283"/>
      <c r="FF10" s="283"/>
      <c r="FG10" s="283"/>
      <c r="FH10" s="283"/>
      <c r="FI10" s="283"/>
      <c r="FJ10" s="283"/>
      <c r="FK10" s="283"/>
      <c r="FL10" s="283"/>
      <c r="FM10" s="283"/>
      <c r="FN10" s="283"/>
      <c r="FO10" s="283"/>
      <c r="FP10" s="283"/>
      <c r="FQ10" s="283"/>
      <c r="FR10" s="283"/>
      <c r="FS10" s="283"/>
      <c r="FT10" s="283"/>
      <c r="FU10" s="283"/>
      <c r="FV10" s="283"/>
      <c r="FW10" s="283"/>
      <c r="FX10" s="283"/>
      <c r="FY10" s="283"/>
      <c r="FZ10" s="283"/>
      <c r="GA10" s="283"/>
      <c r="GB10" s="283"/>
      <c r="GC10" s="283"/>
      <c r="GD10" s="283"/>
      <c r="GE10" s="283"/>
      <c r="GF10" s="283"/>
      <c r="GG10" s="283"/>
      <c r="GH10" s="283"/>
      <c r="GI10" s="283"/>
      <c r="GJ10" s="283"/>
      <c r="GK10" s="283"/>
      <c r="GL10" s="283"/>
      <c r="GM10" s="283"/>
      <c r="GN10" s="283"/>
      <c r="GO10" s="283"/>
      <c r="GP10" s="283"/>
      <c r="GQ10" s="283"/>
      <c r="GR10" s="283"/>
      <c r="GS10" s="283"/>
      <c r="GT10" s="283"/>
      <c r="GU10" s="283"/>
      <c r="GV10" s="283"/>
      <c r="GW10" s="283"/>
      <c r="GX10" s="283"/>
      <c r="GY10" s="283"/>
      <c r="GZ10" s="283"/>
      <c r="HA10" s="283"/>
      <c r="HB10" s="283"/>
      <c r="HC10" s="283"/>
      <c r="HD10" s="283"/>
      <c r="HE10" s="283"/>
      <c r="HF10" s="283"/>
      <c r="HG10" s="283"/>
      <c r="HH10" s="283"/>
      <c r="HI10" s="283"/>
      <c r="HJ10" s="283"/>
      <c r="HK10" s="283"/>
      <c r="HL10" s="283"/>
      <c r="HM10" s="283"/>
      <c r="HN10" s="283"/>
      <c r="HO10" s="283"/>
      <c r="HP10" s="283"/>
      <c r="HQ10" s="283"/>
      <c r="HR10" s="283"/>
      <c r="HS10" s="283"/>
      <c r="HT10" s="283"/>
      <c r="HU10" s="283"/>
      <c r="HV10" s="283"/>
      <c r="HW10" s="283"/>
      <c r="HX10" s="283"/>
      <c r="HY10" s="283"/>
      <c r="HZ10" s="283"/>
      <c r="IA10" s="283"/>
      <c r="IB10" s="283"/>
      <c r="IC10" s="283"/>
      <c r="ID10" s="283"/>
      <c r="IE10" s="283"/>
      <c r="IF10" s="283"/>
      <c r="IG10" s="283"/>
      <c r="IH10" s="283"/>
      <c r="II10" s="283"/>
      <c r="IJ10" s="283"/>
      <c r="IK10" s="283"/>
      <c r="IL10" s="283"/>
      <c r="IM10" s="283"/>
      <c r="IN10" s="283"/>
      <c r="IO10" s="283"/>
      <c r="IP10" s="283"/>
      <c r="IQ10" s="249"/>
      <c r="IR10" s="249"/>
      <c r="IS10" s="249"/>
      <c r="IT10" s="249"/>
    </row>
    <row r="11" spans="1:254" ht="21.95" customHeight="1" x14ac:dyDescent="0.2">
      <c r="A11" s="229" t="s">
        <v>133</v>
      </c>
      <c r="B11" s="196" t="s">
        <v>86</v>
      </c>
      <c r="C11" s="281"/>
      <c r="D11" s="234"/>
      <c r="E11" s="234"/>
      <c r="F11" s="237">
        <f>-D11+E11</f>
        <v>0</v>
      </c>
      <c r="G11" s="281"/>
      <c r="H11" s="234"/>
      <c r="I11" s="281"/>
      <c r="J11" s="237">
        <f>-H11+I11</f>
        <v>0</v>
      </c>
      <c r="K11" s="281"/>
      <c r="L11" s="234"/>
      <c r="M11" s="234"/>
      <c r="N11" s="237">
        <f>-L11+M11</f>
        <v>0</v>
      </c>
      <c r="O11" s="281"/>
      <c r="P11" s="281"/>
      <c r="Q11" s="281"/>
      <c r="R11" s="237">
        <f>-P11+Q11</f>
        <v>0</v>
      </c>
      <c r="S11" s="281"/>
      <c r="T11" s="281"/>
      <c r="U11" s="281"/>
      <c r="V11" s="237">
        <f>-T11+U11</f>
        <v>0</v>
      </c>
      <c r="W11" s="281"/>
      <c r="X11" s="281"/>
      <c r="Y11" s="281"/>
      <c r="Z11" s="237">
        <f>-X11+Y11</f>
        <v>0</v>
      </c>
      <c r="AA11" s="281"/>
      <c r="AB11" s="281"/>
      <c r="AC11" s="281"/>
      <c r="AD11" s="237">
        <f>-AB11+AC11</f>
        <v>0</v>
      </c>
      <c r="AE11" s="281"/>
      <c r="AF11" s="281"/>
      <c r="AG11" s="281"/>
      <c r="AH11" s="237">
        <f>-AF11+AG11</f>
        <v>0</v>
      </c>
      <c r="AI11" s="281"/>
      <c r="AJ11" s="281"/>
      <c r="AK11" s="281"/>
      <c r="AL11" s="237">
        <f>-AJ11+AK11</f>
        <v>0</v>
      </c>
      <c r="AM11" s="281"/>
      <c r="AN11" s="281"/>
      <c r="AO11" s="281"/>
      <c r="AP11" s="237">
        <f>-AN11+AO11</f>
        <v>0</v>
      </c>
      <c r="AQ11" s="281"/>
      <c r="AR11" s="281"/>
      <c r="AS11" s="281"/>
      <c r="AT11" s="237">
        <f>-AR11+AS11</f>
        <v>0</v>
      </c>
      <c r="AU11" s="281"/>
      <c r="AV11" s="281"/>
      <c r="AW11" s="281"/>
      <c r="AX11" s="237">
        <f>-AV11+AW11</f>
        <v>0</v>
      </c>
      <c r="AY11" s="281"/>
      <c r="AZ11" s="281"/>
      <c r="BA11" s="281"/>
      <c r="BB11" s="237">
        <f>-AZ11+BA11</f>
        <v>0</v>
      </c>
      <c r="BC11" s="281"/>
      <c r="BD11" s="281"/>
      <c r="BE11" s="281"/>
      <c r="BF11" s="237">
        <f>-BD11+BE11</f>
        <v>0</v>
      </c>
      <c r="BG11" s="281"/>
      <c r="BH11" s="281"/>
      <c r="BI11" s="281"/>
      <c r="BJ11" s="237">
        <f>-BH11+BI11</f>
        <v>0</v>
      </c>
      <c r="BK11" s="281"/>
      <c r="BL11" s="281"/>
      <c r="BM11" s="281"/>
      <c r="BN11" s="237">
        <f>-BL11+BM11</f>
        <v>0</v>
      </c>
      <c r="BO11" s="281"/>
      <c r="BP11" s="281"/>
      <c r="BQ11" s="281"/>
      <c r="BR11" s="237">
        <f>-BP11+BQ11</f>
        <v>0</v>
      </c>
      <c r="BS11" s="281"/>
      <c r="BT11" s="281"/>
      <c r="BU11" s="281"/>
      <c r="BV11" s="237">
        <f>-BT11+BU11</f>
        <v>0</v>
      </c>
      <c r="BW11" s="281"/>
      <c r="BX11" s="281"/>
      <c r="BY11" s="281"/>
      <c r="BZ11" s="237">
        <f>-BX11+BY11</f>
        <v>0</v>
      </c>
      <c r="CA11" s="281"/>
      <c r="CB11" s="281"/>
      <c r="CC11" s="281"/>
      <c r="CD11" s="237">
        <f>-CB11+CC11</f>
        <v>0</v>
      </c>
      <c r="CE11" s="281"/>
      <c r="CF11" s="281"/>
      <c r="CG11" s="281"/>
      <c r="CH11" s="237">
        <f>-CF11+CG11</f>
        <v>0</v>
      </c>
      <c r="CI11" s="281"/>
      <c r="CJ11" s="281"/>
      <c r="CK11" s="281"/>
      <c r="CL11" s="237">
        <f>-CJ11+CK11</f>
        <v>0</v>
      </c>
      <c r="CM11" s="281"/>
      <c r="CN11" s="281"/>
      <c r="CO11" s="281"/>
      <c r="CP11" s="237">
        <f>-CN11+CO11</f>
        <v>0</v>
      </c>
      <c r="CQ11" s="281"/>
      <c r="CR11" s="281"/>
      <c r="CS11" s="281"/>
      <c r="CT11" s="237">
        <f>-CR11+CS11</f>
        <v>0</v>
      </c>
      <c r="CU11" s="281"/>
      <c r="CV11" s="281"/>
      <c r="CW11" s="281"/>
      <c r="CX11" s="237">
        <f>-CV11+CW11</f>
        <v>0</v>
      </c>
      <c r="CY11" s="281"/>
      <c r="CZ11" s="281"/>
      <c r="DA11" s="281"/>
      <c r="DB11" s="237">
        <f>-CZ11+DA11</f>
        <v>0</v>
      </c>
      <c r="DC11" s="281"/>
      <c r="DD11" s="281"/>
      <c r="DE11" s="281"/>
      <c r="DF11" s="237">
        <f>-DD11+DE11</f>
        <v>0</v>
      </c>
      <c r="DG11" s="281"/>
      <c r="DH11" s="281"/>
      <c r="DI11" s="281"/>
      <c r="DJ11" s="237">
        <f>-DH11+DI11</f>
        <v>0</v>
      </c>
      <c r="DK11" s="281"/>
      <c r="DL11" s="281"/>
      <c r="DM11" s="281"/>
      <c r="DN11" s="237">
        <f>-DL11+DM11</f>
        <v>0</v>
      </c>
      <c r="DO11" s="281"/>
      <c r="DP11" s="281"/>
      <c r="DQ11" s="281"/>
      <c r="DR11" s="237">
        <f>-DP11+DQ11</f>
        <v>0</v>
      </c>
      <c r="DS11" s="281"/>
      <c r="DT11" s="281"/>
      <c r="DU11" s="281"/>
      <c r="DV11" s="237">
        <f>-DT11+DU11</f>
        <v>0</v>
      </c>
      <c r="DW11" s="281"/>
      <c r="DX11" s="281"/>
      <c r="DY11" s="281"/>
      <c r="DZ11" s="237">
        <f>-DX11+DY11</f>
        <v>0</v>
      </c>
      <c r="EA11" s="281"/>
      <c r="EB11" s="281"/>
      <c r="EC11" s="281"/>
      <c r="ED11" s="237">
        <f>-EB11+EC11</f>
        <v>0</v>
      </c>
      <c r="EE11" s="281"/>
      <c r="EF11" s="281"/>
      <c r="EG11" s="281"/>
      <c r="EH11" s="237">
        <f>-EF11+EG11</f>
        <v>0</v>
      </c>
      <c r="EI11" s="281"/>
      <c r="EJ11" s="281"/>
      <c r="EK11" s="281"/>
      <c r="EL11" s="237">
        <f>-EJ11+EK11</f>
        <v>0</v>
      </c>
      <c r="EM11" s="281"/>
      <c r="EN11" s="281"/>
      <c r="EO11" s="281"/>
      <c r="EP11" s="237">
        <f>-EN11+EO11</f>
        <v>0</v>
      </c>
      <c r="EQ11" s="281"/>
      <c r="ER11" s="281"/>
      <c r="ES11" s="281"/>
      <c r="ET11" s="237">
        <f>-ER11+ES11</f>
        <v>0</v>
      </c>
      <c r="EU11" s="281"/>
      <c r="EV11" s="281"/>
      <c r="EW11" s="281"/>
      <c r="EX11" s="237">
        <f>-EV11+EW11</f>
        <v>0</v>
      </c>
      <c r="EY11" s="281"/>
      <c r="EZ11" s="281"/>
      <c r="FA11" s="281"/>
      <c r="FB11" s="237">
        <f>-EZ11+FA11</f>
        <v>0</v>
      </c>
      <c r="FC11" s="281"/>
      <c r="FD11" s="281"/>
      <c r="FE11" s="281"/>
      <c r="FF11" s="237">
        <f>-FD11+FE11</f>
        <v>0</v>
      </c>
      <c r="FG11" s="281"/>
      <c r="FH11" s="281"/>
      <c r="FI11" s="281"/>
      <c r="FJ11" s="237">
        <f>-FH11+FI11</f>
        <v>0</v>
      </c>
      <c r="FK11" s="281"/>
      <c r="FL11" s="281"/>
      <c r="FM11" s="281"/>
      <c r="FN11" s="237">
        <f>-FL11+FM11</f>
        <v>0</v>
      </c>
      <c r="FO11" s="281"/>
      <c r="FP11" s="281"/>
      <c r="FQ11" s="281"/>
      <c r="FR11" s="237">
        <f>-FP11+FQ11</f>
        <v>0</v>
      </c>
      <c r="FS11" s="281"/>
      <c r="FT11" s="281"/>
      <c r="FU11" s="281"/>
      <c r="FV11" s="237">
        <f>-FT11+FU11</f>
        <v>0</v>
      </c>
      <c r="FW11" s="281"/>
      <c r="FX11" s="281"/>
      <c r="FY11" s="281"/>
      <c r="FZ11" s="237">
        <f>-FX11+FY11</f>
        <v>0</v>
      </c>
      <c r="GA11" s="281"/>
      <c r="GB11" s="281"/>
      <c r="GC11" s="281"/>
      <c r="GD11" s="237">
        <f>-GB11+GC11</f>
        <v>0</v>
      </c>
      <c r="GE11" s="281"/>
      <c r="GF11" s="281"/>
      <c r="GG11" s="281"/>
      <c r="GH11" s="237">
        <f>-GF11+GG11</f>
        <v>0</v>
      </c>
      <c r="GI11" s="281"/>
      <c r="GJ11" s="281"/>
      <c r="GK11" s="281"/>
      <c r="GL11" s="237">
        <f>-GJ11+GK11</f>
        <v>0</v>
      </c>
      <c r="GM11" s="281"/>
      <c r="GN11" s="281"/>
      <c r="GO11" s="281"/>
      <c r="GP11" s="237">
        <f>-GN11+GO11</f>
        <v>0</v>
      </c>
      <c r="GQ11" s="281"/>
      <c r="GR11" s="281"/>
      <c r="GS11" s="281"/>
      <c r="GT11" s="237">
        <f>-GR11+GS11</f>
        <v>0</v>
      </c>
      <c r="GU11" s="281"/>
      <c r="GV11" s="281"/>
      <c r="GW11" s="281"/>
      <c r="GX11" s="237">
        <f>-GV11+GW11</f>
        <v>0</v>
      </c>
      <c r="GY11" s="281"/>
      <c r="GZ11" s="281"/>
      <c r="HA11" s="281"/>
      <c r="HB11" s="237">
        <f>-GZ11+HA11</f>
        <v>0</v>
      </c>
      <c r="HC11" s="281"/>
      <c r="HD11" s="281"/>
      <c r="HE11" s="281"/>
      <c r="HF11" s="237">
        <f>-HD11+HE11</f>
        <v>0</v>
      </c>
      <c r="HG11" s="281"/>
      <c r="HH11" s="281"/>
      <c r="HI11" s="281"/>
      <c r="HJ11" s="237">
        <f>-HH11+HI11</f>
        <v>0</v>
      </c>
      <c r="HK11" s="281"/>
      <c r="HL11" s="281"/>
      <c r="HM11" s="281"/>
      <c r="HN11" s="237">
        <f>-HL11+HM11</f>
        <v>0</v>
      </c>
      <c r="HO11" s="281"/>
      <c r="HP11" s="281"/>
      <c r="HQ11" s="281"/>
      <c r="HR11" s="237">
        <f>-HP11+HQ11</f>
        <v>0</v>
      </c>
      <c r="HS11" s="281"/>
      <c r="HT11" s="281"/>
      <c r="HU11" s="281"/>
      <c r="HV11" s="237">
        <f>-HT11+HU11</f>
        <v>0</v>
      </c>
      <c r="HW11" s="281"/>
      <c r="HX11" s="281"/>
      <c r="HY11" s="281"/>
      <c r="HZ11" s="237">
        <f>-HX11+HY11</f>
        <v>0</v>
      </c>
      <c r="IA11" s="281"/>
      <c r="IB11" s="281"/>
      <c r="IC11" s="281"/>
      <c r="ID11" s="237">
        <f>-IB11+IC11</f>
        <v>0</v>
      </c>
      <c r="IE11" s="281"/>
      <c r="IF11" s="281"/>
      <c r="IG11" s="281"/>
      <c r="IH11" s="237">
        <f>-IF11+IG11</f>
        <v>0</v>
      </c>
      <c r="II11" s="281"/>
      <c r="IJ11" s="281"/>
      <c r="IK11" s="281"/>
      <c r="IL11" s="237">
        <f>-IJ11+IK11</f>
        <v>0</v>
      </c>
      <c r="IM11" s="281"/>
      <c r="IN11" s="281"/>
      <c r="IO11" s="281"/>
      <c r="IP11" s="237">
        <f>-IN11+IO11</f>
        <v>0</v>
      </c>
      <c r="IQ11" s="210">
        <f t="shared" ref="IQ11:IT12" si="0">+C11+G11+K11+O11+S11+W11+AA11+AE11+AI11+AM11+AQ11+AU11+AY11+BC11+BG11+BK11+BO11+BS11+BW11+CA11+CE11+CI11+CM11+CQ11+CU11+CY11+DC11+DG11+DK11+DO11+DS11+DW11+EA11+EE11+EI11+EM11+EQ11+EU11+EY11+FC11+FG11+FK11+FO11+FS11+FW11+GA11+GE11+GI11+GM11+GQ11+GU11+GY11+HC11+HG11+HK11+HO11+HS11+HW11+IA11+IE11+II11+IM11</f>
        <v>0</v>
      </c>
      <c r="IR11" s="210">
        <f t="shared" si="0"/>
        <v>0</v>
      </c>
      <c r="IS11" s="210">
        <f t="shared" si="0"/>
        <v>0</v>
      </c>
      <c r="IT11" s="210">
        <f t="shared" si="0"/>
        <v>0</v>
      </c>
    </row>
    <row r="12" spans="1:254" ht="21.95" customHeight="1" x14ac:dyDescent="0.2">
      <c r="A12" s="229">
        <v>314140</v>
      </c>
      <c r="B12" s="196" t="s">
        <v>87</v>
      </c>
      <c r="C12" s="202"/>
      <c r="D12" s="202"/>
      <c r="E12" s="202"/>
      <c r="F12" s="237">
        <f>-D12+E12</f>
        <v>0</v>
      </c>
      <c r="G12" s="202"/>
      <c r="H12" s="202"/>
      <c r="I12" s="202"/>
      <c r="J12" s="237">
        <f>-H12+I12</f>
        <v>0</v>
      </c>
      <c r="K12" s="202"/>
      <c r="L12" s="202"/>
      <c r="M12" s="202"/>
      <c r="N12" s="237">
        <f>-L12+M12</f>
        <v>0</v>
      </c>
      <c r="O12" s="202"/>
      <c r="P12" s="202"/>
      <c r="Q12" s="202"/>
      <c r="R12" s="237">
        <f>-P12+Q12</f>
        <v>0</v>
      </c>
      <c r="S12" s="202"/>
      <c r="T12" s="202"/>
      <c r="U12" s="202"/>
      <c r="V12" s="237">
        <f>-T12+U12</f>
        <v>0</v>
      </c>
      <c r="W12" s="202"/>
      <c r="X12" s="202"/>
      <c r="Y12" s="202"/>
      <c r="Z12" s="237">
        <f>-X12+Y12</f>
        <v>0</v>
      </c>
      <c r="AA12" s="202"/>
      <c r="AB12" s="202"/>
      <c r="AC12" s="202"/>
      <c r="AD12" s="237">
        <f>-AB12+AC12</f>
        <v>0</v>
      </c>
      <c r="AE12" s="202"/>
      <c r="AF12" s="202"/>
      <c r="AG12" s="202"/>
      <c r="AH12" s="237">
        <f>-AF12+AG12</f>
        <v>0</v>
      </c>
      <c r="AI12" s="202"/>
      <c r="AJ12" s="202"/>
      <c r="AK12" s="202"/>
      <c r="AL12" s="237">
        <f>-AJ12+AK12</f>
        <v>0</v>
      </c>
      <c r="AM12" s="202"/>
      <c r="AN12" s="202"/>
      <c r="AO12" s="202"/>
      <c r="AP12" s="237">
        <f>-AN12+AO12</f>
        <v>0</v>
      </c>
      <c r="AQ12" s="202"/>
      <c r="AR12" s="202"/>
      <c r="AS12" s="202"/>
      <c r="AT12" s="237">
        <f>-AR12+AS12</f>
        <v>0</v>
      </c>
      <c r="AU12" s="202"/>
      <c r="AV12" s="202"/>
      <c r="AW12" s="202"/>
      <c r="AX12" s="237">
        <f>-AV12+AW12</f>
        <v>0</v>
      </c>
      <c r="AY12" s="202"/>
      <c r="AZ12" s="202"/>
      <c r="BA12" s="202"/>
      <c r="BB12" s="237">
        <f>-AZ12+BA12</f>
        <v>0</v>
      </c>
      <c r="BC12" s="202"/>
      <c r="BD12" s="202"/>
      <c r="BE12" s="202"/>
      <c r="BF12" s="237">
        <f>-BD12+BE12</f>
        <v>0</v>
      </c>
      <c r="BG12" s="202"/>
      <c r="BH12" s="202"/>
      <c r="BI12" s="202"/>
      <c r="BJ12" s="237">
        <f>-BH12+BI12</f>
        <v>0</v>
      </c>
      <c r="BK12" s="202"/>
      <c r="BL12" s="202"/>
      <c r="BM12" s="202"/>
      <c r="BN12" s="237">
        <f>-BL12+BM12</f>
        <v>0</v>
      </c>
      <c r="BO12" s="202"/>
      <c r="BP12" s="202"/>
      <c r="BQ12" s="202"/>
      <c r="BR12" s="237">
        <f>-BP12+BQ12</f>
        <v>0</v>
      </c>
      <c r="BS12" s="202"/>
      <c r="BT12" s="202"/>
      <c r="BU12" s="202"/>
      <c r="BV12" s="237">
        <f>-BT12+BU12</f>
        <v>0</v>
      </c>
      <c r="BW12" s="202"/>
      <c r="BX12" s="202"/>
      <c r="BY12" s="202"/>
      <c r="BZ12" s="237">
        <f>-BX12+BY12</f>
        <v>0</v>
      </c>
      <c r="CA12" s="202"/>
      <c r="CB12" s="202"/>
      <c r="CC12" s="202"/>
      <c r="CD12" s="237">
        <f>-CB12+CC12</f>
        <v>0</v>
      </c>
      <c r="CE12" s="202"/>
      <c r="CF12" s="202"/>
      <c r="CG12" s="202"/>
      <c r="CH12" s="237">
        <f>-CF12+CG12</f>
        <v>0</v>
      </c>
      <c r="CI12" s="202"/>
      <c r="CJ12" s="202"/>
      <c r="CK12" s="202"/>
      <c r="CL12" s="237">
        <f>-CJ12+CK12</f>
        <v>0</v>
      </c>
      <c r="CM12" s="202"/>
      <c r="CN12" s="202"/>
      <c r="CO12" s="202"/>
      <c r="CP12" s="237">
        <f>-CN12+CO12</f>
        <v>0</v>
      </c>
      <c r="CQ12" s="202"/>
      <c r="CR12" s="202"/>
      <c r="CS12" s="202"/>
      <c r="CT12" s="237">
        <f>-CR12+CS12</f>
        <v>0</v>
      </c>
      <c r="CU12" s="202"/>
      <c r="CV12" s="202"/>
      <c r="CW12" s="202"/>
      <c r="CX12" s="237">
        <f>-CV12+CW12</f>
        <v>0</v>
      </c>
      <c r="CY12" s="202"/>
      <c r="CZ12" s="202"/>
      <c r="DA12" s="202"/>
      <c r="DB12" s="237">
        <f>-CZ12+DA12</f>
        <v>0</v>
      </c>
      <c r="DC12" s="202"/>
      <c r="DD12" s="202"/>
      <c r="DE12" s="202"/>
      <c r="DF12" s="237">
        <f>-DD12+DE12</f>
        <v>0</v>
      </c>
      <c r="DG12" s="202"/>
      <c r="DH12" s="202"/>
      <c r="DI12" s="202"/>
      <c r="DJ12" s="237">
        <f>-DH12+DI12</f>
        <v>0</v>
      </c>
      <c r="DK12" s="202"/>
      <c r="DL12" s="202"/>
      <c r="DM12" s="202"/>
      <c r="DN12" s="237">
        <f>-DL12+DM12</f>
        <v>0</v>
      </c>
      <c r="DO12" s="202"/>
      <c r="DP12" s="202"/>
      <c r="DQ12" s="202"/>
      <c r="DR12" s="237">
        <f>-DP12+DQ12</f>
        <v>0</v>
      </c>
      <c r="DS12" s="202"/>
      <c r="DT12" s="202"/>
      <c r="DU12" s="202"/>
      <c r="DV12" s="237">
        <f>-DT12+DU12</f>
        <v>0</v>
      </c>
      <c r="DW12" s="202"/>
      <c r="DX12" s="202"/>
      <c r="DY12" s="202"/>
      <c r="DZ12" s="237">
        <f>-DX12+DY12</f>
        <v>0</v>
      </c>
      <c r="EA12" s="202"/>
      <c r="EB12" s="202"/>
      <c r="EC12" s="202"/>
      <c r="ED12" s="237">
        <f>-EB12+EC12</f>
        <v>0</v>
      </c>
      <c r="EE12" s="202"/>
      <c r="EF12" s="202"/>
      <c r="EG12" s="202"/>
      <c r="EH12" s="237">
        <f>-EF12+EG12</f>
        <v>0</v>
      </c>
      <c r="EI12" s="202"/>
      <c r="EJ12" s="202"/>
      <c r="EK12" s="202"/>
      <c r="EL12" s="237">
        <f>-EJ12+EK12</f>
        <v>0</v>
      </c>
      <c r="EM12" s="202"/>
      <c r="EN12" s="202"/>
      <c r="EO12" s="202"/>
      <c r="EP12" s="237">
        <f>-EN12+EO12</f>
        <v>0</v>
      </c>
      <c r="EQ12" s="202"/>
      <c r="ER12" s="202"/>
      <c r="ES12" s="202"/>
      <c r="ET12" s="237">
        <f>-ER12+ES12</f>
        <v>0</v>
      </c>
      <c r="EU12" s="202"/>
      <c r="EV12" s="202"/>
      <c r="EW12" s="202"/>
      <c r="EX12" s="237">
        <f>-EV12+EW12</f>
        <v>0</v>
      </c>
      <c r="EY12" s="202"/>
      <c r="EZ12" s="202"/>
      <c r="FA12" s="202"/>
      <c r="FB12" s="237">
        <f>-EZ12+FA12</f>
        <v>0</v>
      </c>
      <c r="FC12" s="202"/>
      <c r="FD12" s="202"/>
      <c r="FE12" s="202"/>
      <c r="FF12" s="237">
        <f>-FD12+FE12</f>
        <v>0</v>
      </c>
      <c r="FG12" s="202"/>
      <c r="FH12" s="202"/>
      <c r="FI12" s="202"/>
      <c r="FJ12" s="237">
        <f>-FH12+FI12</f>
        <v>0</v>
      </c>
      <c r="FK12" s="202"/>
      <c r="FL12" s="202"/>
      <c r="FM12" s="202"/>
      <c r="FN12" s="237">
        <f>-FL12+FM12</f>
        <v>0</v>
      </c>
      <c r="FO12" s="202"/>
      <c r="FP12" s="202"/>
      <c r="FQ12" s="202"/>
      <c r="FR12" s="237">
        <f>-FP12+FQ12</f>
        <v>0</v>
      </c>
      <c r="FS12" s="202"/>
      <c r="FT12" s="202"/>
      <c r="FU12" s="202"/>
      <c r="FV12" s="237">
        <f>-FT12+FU12</f>
        <v>0</v>
      </c>
      <c r="FW12" s="202"/>
      <c r="FX12" s="202"/>
      <c r="FY12" s="202"/>
      <c r="FZ12" s="237">
        <f>-FX12+FY12</f>
        <v>0</v>
      </c>
      <c r="GA12" s="202"/>
      <c r="GB12" s="202"/>
      <c r="GC12" s="202"/>
      <c r="GD12" s="237">
        <f>-GB12+GC12</f>
        <v>0</v>
      </c>
      <c r="GE12" s="202"/>
      <c r="GF12" s="202"/>
      <c r="GG12" s="202"/>
      <c r="GH12" s="237">
        <f>-GF12+GG12</f>
        <v>0</v>
      </c>
      <c r="GI12" s="202"/>
      <c r="GJ12" s="202"/>
      <c r="GK12" s="202"/>
      <c r="GL12" s="237">
        <f>-GJ12+GK12</f>
        <v>0</v>
      </c>
      <c r="GM12" s="202"/>
      <c r="GN12" s="202"/>
      <c r="GO12" s="202"/>
      <c r="GP12" s="237">
        <f>-GN12+GO12</f>
        <v>0</v>
      </c>
      <c r="GQ12" s="202"/>
      <c r="GR12" s="202"/>
      <c r="GS12" s="202"/>
      <c r="GT12" s="237">
        <f>-GR12+GS12</f>
        <v>0</v>
      </c>
      <c r="GU12" s="202"/>
      <c r="GV12" s="202"/>
      <c r="GW12" s="202"/>
      <c r="GX12" s="237">
        <f>-GV12+GW12</f>
        <v>0</v>
      </c>
      <c r="GY12" s="202"/>
      <c r="GZ12" s="202"/>
      <c r="HA12" s="202"/>
      <c r="HB12" s="237">
        <f>-GZ12+HA12</f>
        <v>0</v>
      </c>
      <c r="HC12" s="202"/>
      <c r="HD12" s="202"/>
      <c r="HE12" s="202"/>
      <c r="HF12" s="237">
        <f>-HD12+HE12</f>
        <v>0</v>
      </c>
      <c r="HG12" s="202"/>
      <c r="HH12" s="202"/>
      <c r="HI12" s="202"/>
      <c r="HJ12" s="237">
        <f>-HH12+HI12</f>
        <v>0</v>
      </c>
      <c r="HK12" s="202"/>
      <c r="HL12" s="202"/>
      <c r="HM12" s="202"/>
      <c r="HN12" s="237">
        <f>-HL12+HM12</f>
        <v>0</v>
      </c>
      <c r="HO12" s="202"/>
      <c r="HP12" s="202"/>
      <c r="HQ12" s="202"/>
      <c r="HR12" s="237">
        <f>-HP12+HQ12</f>
        <v>0</v>
      </c>
      <c r="HS12" s="202"/>
      <c r="HT12" s="202"/>
      <c r="HU12" s="202"/>
      <c r="HV12" s="237">
        <f>-HT12+HU12</f>
        <v>0</v>
      </c>
      <c r="HW12" s="202"/>
      <c r="HX12" s="202"/>
      <c r="HY12" s="202"/>
      <c r="HZ12" s="237">
        <f>-HX12+HY12</f>
        <v>0</v>
      </c>
      <c r="IA12" s="202"/>
      <c r="IB12" s="202"/>
      <c r="IC12" s="202"/>
      <c r="ID12" s="237">
        <f>-IB12+IC12</f>
        <v>0</v>
      </c>
      <c r="IE12" s="202"/>
      <c r="IF12" s="202"/>
      <c r="IG12" s="202"/>
      <c r="IH12" s="237">
        <f>-IF12+IG12</f>
        <v>0</v>
      </c>
      <c r="II12" s="202"/>
      <c r="IJ12" s="202"/>
      <c r="IK12" s="202"/>
      <c r="IL12" s="237">
        <f>-IJ12+IK12</f>
        <v>0</v>
      </c>
      <c r="IM12" s="202"/>
      <c r="IN12" s="202"/>
      <c r="IO12" s="202"/>
      <c r="IP12" s="237">
        <f>-IN12+IO12</f>
        <v>0</v>
      </c>
      <c r="IQ12" s="210">
        <f t="shared" si="0"/>
        <v>0</v>
      </c>
      <c r="IR12" s="210">
        <f t="shared" si="0"/>
        <v>0</v>
      </c>
      <c r="IS12" s="210">
        <f t="shared" si="0"/>
        <v>0</v>
      </c>
      <c r="IT12" s="210">
        <f t="shared" si="0"/>
        <v>0</v>
      </c>
    </row>
    <row r="13" spans="1:254" ht="21.95" customHeight="1" x14ac:dyDescent="0.25">
      <c r="A13" s="289"/>
      <c r="B13" s="8" t="s">
        <v>155</v>
      </c>
      <c r="C13" s="210"/>
      <c r="D13" s="210"/>
      <c r="E13" s="210"/>
      <c r="F13" s="210"/>
      <c r="G13" s="210"/>
      <c r="H13" s="210"/>
      <c r="I13" s="210"/>
      <c r="J13" s="210"/>
      <c r="K13" s="210"/>
      <c r="L13" s="210"/>
      <c r="M13" s="210"/>
      <c r="N13" s="210"/>
      <c r="O13" s="210"/>
      <c r="P13" s="210"/>
      <c r="Q13" s="210"/>
      <c r="R13" s="210"/>
      <c r="S13" s="210"/>
      <c r="T13" s="210"/>
      <c r="U13" s="210"/>
      <c r="V13" s="210"/>
      <c r="W13" s="210"/>
      <c r="X13" s="210"/>
      <c r="Y13" s="210"/>
      <c r="Z13" s="210"/>
      <c r="AA13" s="210"/>
      <c r="AB13" s="210"/>
      <c r="AC13" s="210"/>
      <c r="AD13" s="210"/>
      <c r="AE13" s="210"/>
      <c r="AF13" s="210"/>
      <c r="AG13" s="210"/>
      <c r="AH13" s="210"/>
      <c r="AI13" s="210"/>
      <c r="AJ13" s="210"/>
      <c r="AK13" s="210"/>
      <c r="AL13" s="210"/>
      <c r="AM13" s="210"/>
      <c r="AN13" s="210"/>
      <c r="AO13" s="210"/>
      <c r="AP13" s="210"/>
      <c r="AQ13" s="210"/>
      <c r="AR13" s="210"/>
      <c r="AS13" s="210"/>
      <c r="AT13" s="210"/>
      <c r="AU13" s="210"/>
      <c r="AV13" s="210"/>
      <c r="AW13" s="210"/>
      <c r="AX13" s="210"/>
      <c r="AY13" s="210"/>
      <c r="AZ13" s="210"/>
      <c r="BA13" s="210"/>
      <c r="BB13" s="210"/>
      <c r="BC13" s="210"/>
      <c r="BD13" s="210"/>
      <c r="BE13" s="210"/>
      <c r="BF13" s="210"/>
      <c r="BG13" s="210"/>
      <c r="BH13" s="210"/>
      <c r="BI13" s="210"/>
      <c r="BJ13" s="210"/>
      <c r="BK13" s="210"/>
      <c r="BL13" s="210"/>
      <c r="BM13" s="210"/>
      <c r="BN13" s="210"/>
      <c r="BO13" s="210"/>
      <c r="BP13" s="210"/>
      <c r="BQ13" s="210"/>
      <c r="BR13" s="210"/>
      <c r="BS13" s="210"/>
      <c r="BT13" s="210"/>
      <c r="BU13" s="210"/>
      <c r="BV13" s="210"/>
      <c r="BW13" s="210"/>
      <c r="BX13" s="210"/>
      <c r="BY13" s="210"/>
      <c r="BZ13" s="210"/>
      <c r="CA13" s="210"/>
      <c r="CB13" s="210"/>
      <c r="CC13" s="210"/>
      <c r="CD13" s="210"/>
      <c r="CE13" s="210"/>
      <c r="CF13" s="210"/>
      <c r="CG13" s="210"/>
      <c r="CH13" s="210"/>
      <c r="CI13" s="210"/>
      <c r="CJ13" s="210"/>
      <c r="CK13" s="210"/>
      <c r="CL13" s="210"/>
      <c r="CM13" s="210"/>
      <c r="CN13" s="210"/>
      <c r="CO13" s="210"/>
      <c r="CP13" s="210"/>
      <c r="CQ13" s="210"/>
      <c r="CR13" s="210"/>
      <c r="CS13" s="210"/>
      <c r="CT13" s="210"/>
      <c r="CU13" s="210"/>
      <c r="CV13" s="210"/>
      <c r="CW13" s="210"/>
      <c r="CX13" s="210"/>
      <c r="CY13" s="210"/>
      <c r="CZ13" s="210"/>
      <c r="DA13" s="210"/>
      <c r="DB13" s="210"/>
      <c r="DC13" s="210"/>
      <c r="DD13" s="210"/>
      <c r="DE13" s="210"/>
      <c r="DF13" s="210"/>
      <c r="DG13" s="210"/>
      <c r="DH13" s="210"/>
      <c r="DI13" s="210"/>
      <c r="DJ13" s="210"/>
      <c r="DK13" s="210"/>
      <c r="DL13" s="210"/>
      <c r="DM13" s="210"/>
      <c r="DN13" s="210"/>
      <c r="DO13" s="210"/>
      <c r="DP13" s="210"/>
      <c r="DQ13" s="210"/>
      <c r="DR13" s="210"/>
      <c r="DS13" s="210"/>
      <c r="DT13" s="210"/>
      <c r="DU13" s="210"/>
      <c r="DV13" s="210"/>
      <c r="DW13" s="210"/>
      <c r="DX13" s="210"/>
      <c r="DY13" s="210"/>
      <c r="DZ13" s="210"/>
      <c r="EA13" s="210"/>
      <c r="EB13" s="210"/>
      <c r="EC13" s="210"/>
      <c r="ED13" s="210"/>
      <c r="EE13" s="210"/>
      <c r="EF13" s="210"/>
      <c r="EG13" s="210"/>
      <c r="EH13" s="210"/>
      <c r="EI13" s="210"/>
      <c r="EJ13" s="210"/>
      <c r="EK13" s="210"/>
      <c r="EL13" s="210"/>
      <c r="EM13" s="210"/>
      <c r="EN13" s="210"/>
      <c r="EO13" s="210"/>
      <c r="EP13" s="210"/>
      <c r="EQ13" s="210"/>
      <c r="ER13" s="210"/>
      <c r="ES13" s="210"/>
      <c r="ET13" s="210"/>
      <c r="EU13" s="210"/>
      <c r="EV13" s="210"/>
      <c r="EW13" s="210"/>
      <c r="EX13" s="210"/>
      <c r="EY13" s="210"/>
      <c r="EZ13" s="210"/>
      <c r="FA13" s="210"/>
      <c r="FB13" s="210"/>
      <c r="FC13" s="210"/>
      <c r="FD13" s="210"/>
      <c r="FE13" s="210"/>
      <c r="FF13" s="210"/>
      <c r="FG13" s="210"/>
      <c r="FH13" s="210"/>
      <c r="FI13" s="210"/>
      <c r="FJ13" s="210"/>
      <c r="FK13" s="210"/>
      <c r="FL13" s="210"/>
      <c r="FM13" s="210"/>
      <c r="FN13" s="210"/>
      <c r="FO13" s="210"/>
      <c r="FP13" s="210"/>
      <c r="FQ13" s="210"/>
      <c r="FR13" s="210"/>
      <c r="FS13" s="210"/>
      <c r="FT13" s="210"/>
      <c r="FU13" s="210"/>
      <c r="FV13" s="210"/>
      <c r="FW13" s="210"/>
      <c r="FX13" s="210"/>
      <c r="FY13" s="210"/>
      <c r="FZ13" s="210"/>
      <c r="GA13" s="210"/>
      <c r="GB13" s="210"/>
      <c r="GC13" s="210"/>
      <c r="GD13" s="210"/>
      <c r="GE13" s="210"/>
      <c r="GF13" s="210"/>
      <c r="GG13" s="210"/>
      <c r="GH13" s="210"/>
      <c r="GI13" s="210"/>
      <c r="GJ13" s="210"/>
      <c r="GK13" s="210"/>
      <c r="GL13" s="210"/>
      <c r="GM13" s="210"/>
      <c r="GN13" s="210"/>
      <c r="GO13" s="210"/>
      <c r="GP13" s="210"/>
      <c r="GQ13" s="210"/>
      <c r="GR13" s="210"/>
      <c r="GS13" s="210"/>
      <c r="GT13" s="210"/>
      <c r="GU13" s="210"/>
      <c r="GV13" s="210"/>
      <c r="GW13" s="210"/>
      <c r="GX13" s="210"/>
      <c r="GY13" s="210"/>
      <c r="GZ13" s="210"/>
      <c r="HA13" s="210"/>
      <c r="HB13" s="210"/>
      <c r="HC13" s="210"/>
      <c r="HD13" s="210"/>
      <c r="HE13" s="210"/>
      <c r="HF13" s="210"/>
      <c r="HG13" s="210"/>
      <c r="HH13" s="210"/>
      <c r="HI13" s="210"/>
      <c r="HJ13" s="210"/>
      <c r="HK13" s="210"/>
      <c r="HL13" s="210"/>
      <c r="HM13" s="210"/>
      <c r="HN13" s="210"/>
      <c r="HO13" s="210"/>
      <c r="HP13" s="210"/>
      <c r="HQ13" s="210"/>
      <c r="HR13" s="210"/>
      <c r="HS13" s="210"/>
      <c r="HT13" s="210"/>
      <c r="HU13" s="210"/>
      <c r="HV13" s="210"/>
      <c r="HW13" s="210"/>
      <c r="HX13" s="210"/>
      <c r="HY13" s="210"/>
      <c r="HZ13" s="210"/>
      <c r="IA13" s="210"/>
      <c r="IB13" s="210"/>
      <c r="IC13" s="210"/>
      <c r="ID13" s="210"/>
      <c r="IE13" s="210"/>
      <c r="IF13" s="210"/>
      <c r="IG13" s="210"/>
      <c r="IH13" s="210"/>
      <c r="II13" s="210"/>
      <c r="IJ13" s="210"/>
      <c r="IK13" s="210"/>
      <c r="IL13" s="210"/>
      <c r="IM13" s="210"/>
      <c r="IN13" s="210"/>
      <c r="IO13" s="210"/>
      <c r="IP13" s="210"/>
      <c r="IQ13" s="210"/>
      <c r="IR13" s="210"/>
      <c r="IS13" s="210"/>
      <c r="IT13" s="210"/>
    </row>
    <row r="14" spans="1:254" ht="21.95" customHeight="1" x14ac:dyDescent="0.2">
      <c r="A14" s="229">
        <v>322010</v>
      </c>
      <c r="B14" s="196" t="s">
        <v>324</v>
      </c>
      <c r="C14" s="202"/>
      <c r="D14" s="202"/>
      <c r="E14" s="202"/>
      <c r="F14" s="237">
        <f>-D14+E14</f>
        <v>0</v>
      </c>
      <c r="G14" s="202"/>
      <c r="H14" s="202"/>
      <c r="I14" s="202"/>
      <c r="J14" s="237">
        <f>-H14+I14</f>
        <v>0</v>
      </c>
      <c r="K14" s="202"/>
      <c r="L14" s="202"/>
      <c r="M14" s="202"/>
      <c r="N14" s="237">
        <f>-L14+M14</f>
        <v>0</v>
      </c>
      <c r="O14" s="202"/>
      <c r="P14" s="202"/>
      <c r="Q14" s="202"/>
      <c r="R14" s="237">
        <f>-P14+Q14</f>
        <v>0</v>
      </c>
      <c r="S14" s="202"/>
      <c r="T14" s="202"/>
      <c r="U14" s="202"/>
      <c r="V14" s="237">
        <f>-T14+U14</f>
        <v>0</v>
      </c>
      <c r="W14" s="202"/>
      <c r="X14" s="202"/>
      <c r="Y14" s="202"/>
      <c r="Z14" s="237">
        <f>-X14+Y14</f>
        <v>0</v>
      </c>
      <c r="AA14" s="202"/>
      <c r="AB14" s="202"/>
      <c r="AC14" s="202"/>
      <c r="AD14" s="237">
        <f>-AB14+AC14</f>
        <v>0</v>
      </c>
      <c r="AE14" s="202"/>
      <c r="AF14" s="202"/>
      <c r="AG14" s="202"/>
      <c r="AH14" s="237">
        <f>-AF14+AG14</f>
        <v>0</v>
      </c>
      <c r="AI14" s="202"/>
      <c r="AJ14" s="202"/>
      <c r="AK14" s="202"/>
      <c r="AL14" s="237">
        <f>-AJ14+AK14</f>
        <v>0</v>
      </c>
      <c r="AM14" s="202"/>
      <c r="AN14" s="202"/>
      <c r="AO14" s="202"/>
      <c r="AP14" s="237">
        <f>-AN14+AO14</f>
        <v>0</v>
      </c>
      <c r="AQ14" s="202"/>
      <c r="AR14" s="202"/>
      <c r="AS14" s="202"/>
      <c r="AT14" s="237">
        <f>-AR14+AS14</f>
        <v>0</v>
      </c>
      <c r="AU14" s="202"/>
      <c r="AV14" s="202"/>
      <c r="AW14" s="202"/>
      <c r="AX14" s="237">
        <f>-AV14+AW14</f>
        <v>0</v>
      </c>
      <c r="AY14" s="202"/>
      <c r="AZ14" s="202"/>
      <c r="BA14" s="202"/>
      <c r="BB14" s="237">
        <f>-AZ14+BA14</f>
        <v>0</v>
      </c>
      <c r="BC14" s="202"/>
      <c r="BD14" s="202"/>
      <c r="BE14" s="202"/>
      <c r="BF14" s="237">
        <f>-BD14+BE14</f>
        <v>0</v>
      </c>
      <c r="BG14" s="202"/>
      <c r="BH14" s="202"/>
      <c r="BI14" s="202"/>
      <c r="BJ14" s="237">
        <f>-BH14+BI14</f>
        <v>0</v>
      </c>
      <c r="BK14" s="202"/>
      <c r="BL14" s="202"/>
      <c r="BM14" s="202"/>
      <c r="BN14" s="237">
        <f>-BL14+BM14</f>
        <v>0</v>
      </c>
      <c r="BO14" s="202"/>
      <c r="BP14" s="202"/>
      <c r="BQ14" s="202"/>
      <c r="BR14" s="237">
        <f>-BP14+BQ14</f>
        <v>0</v>
      </c>
      <c r="BS14" s="202"/>
      <c r="BT14" s="202"/>
      <c r="BU14" s="202"/>
      <c r="BV14" s="237">
        <f>-BT14+BU14</f>
        <v>0</v>
      </c>
      <c r="BW14" s="202"/>
      <c r="BX14" s="202"/>
      <c r="BY14" s="202"/>
      <c r="BZ14" s="237">
        <f>-BX14+BY14</f>
        <v>0</v>
      </c>
      <c r="CA14" s="202"/>
      <c r="CB14" s="202"/>
      <c r="CC14" s="202"/>
      <c r="CD14" s="237">
        <f>-CB14+CC14</f>
        <v>0</v>
      </c>
      <c r="CE14" s="202"/>
      <c r="CF14" s="202"/>
      <c r="CG14" s="202"/>
      <c r="CH14" s="237">
        <f>-CF14+CG14</f>
        <v>0</v>
      </c>
      <c r="CI14" s="202"/>
      <c r="CJ14" s="202"/>
      <c r="CK14" s="202"/>
      <c r="CL14" s="237">
        <f>-CJ14+CK14</f>
        <v>0</v>
      </c>
      <c r="CM14" s="202"/>
      <c r="CN14" s="202"/>
      <c r="CO14" s="202"/>
      <c r="CP14" s="237">
        <f>-CN14+CO14</f>
        <v>0</v>
      </c>
      <c r="CQ14" s="202"/>
      <c r="CR14" s="202"/>
      <c r="CS14" s="202"/>
      <c r="CT14" s="237">
        <f>-CR14+CS14</f>
        <v>0</v>
      </c>
      <c r="CU14" s="202"/>
      <c r="CV14" s="202"/>
      <c r="CW14" s="202"/>
      <c r="CX14" s="237">
        <f>-CV14+CW14</f>
        <v>0</v>
      </c>
      <c r="CY14" s="202"/>
      <c r="CZ14" s="202"/>
      <c r="DA14" s="202"/>
      <c r="DB14" s="237">
        <f>-CZ14+DA14</f>
        <v>0</v>
      </c>
      <c r="DC14" s="202"/>
      <c r="DD14" s="202"/>
      <c r="DE14" s="202"/>
      <c r="DF14" s="237">
        <f>-DD14+DE14</f>
        <v>0</v>
      </c>
      <c r="DG14" s="202"/>
      <c r="DH14" s="202"/>
      <c r="DI14" s="202"/>
      <c r="DJ14" s="237">
        <f>-DH14+DI14</f>
        <v>0</v>
      </c>
      <c r="DK14" s="202"/>
      <c r="DL14" s="202"/>
      <c r="DM14" s="202"/>
      <c r="DN14" s="237">
        <f>-DL14+DM14</f>
        <v>0</v>
      </c>
      <c r="DO14" s="202"/>
      <c r="DP14" s="202"/>
      <c r="DQ14" s="202"/>
      <c r="DR14" s="237">
        <f>-DP14+DQ14</f>
        <v>0</v>
      </c>
      <c r="DS14" s="202"/>
      <c r="DT14" s="202"/>
      <c r="DU14" s="202"/>
      <c r="DV14" s="237">
        <f>-DT14+DU14</f>
        <v>0</v>
      </c>
      <c r="DW14" s="202"/>
      <c r="DX14" s="202"/>
      <c r="DY14" s="202"/>
      <c r="DZ14" s="237">
        <f>-DX14+DY14</f>
        <v>0</v>
      </c>
      <c r="EA14" s="202"/>
      <c r="EB14" s="202"/>
      <c r="EC14" s="202"/>
      <c r="ED14" s="237">
        <f>-EB14+EC14</f>
        <v>0</v>
      </c>
      <c r="EE14" s="202"/>
      <c r="EF14" s="202"/>
      <c r="EG14" s="202"/>
      <c r="EH14" s="237">
        <f>-EF14+EG14</f>
        <v>0</v>
      </c>
      <c r="EI14" s="202"/>
      <c r="EJ14" s="202"/>
      <c r="EK14" s="202"/>
      <c r="EL14" s="237">
        <f>-EJ14+EK14</f>
        <v>0</v>
      </c>
      <c r="EM14" s="202"/>
      <c r="EN14" s="202"/>
      <c r="EO14" s="202"/>
      <c r="EP14" s="237">
        <f>-EN14+EO14</f>
        <v>0</v>
      </c>
      <c r="EQ14" s="202"/>
      <c r="ER14" s="202"/>
      <c r="ES14" s="202"/>
      <c r="ET14" s="237">
        <f>-ER14+ES14</f>
        <v>0</v>
      </c>
      <c r="EU14" s="202"/>
      <c r="EV14" s="202"/>
      <c r="EW14" s="202"/>
      <c r="EX14" s="237">
        <f>-EV14+EW14</f>
        <v>0</v>
      </c>
      <c r="EY14" s="202"/>
      <c r="EZ14" s="202"/>
      <c r="FA14" s="202"/>
      <c r="FB14" s="237">
        <f>-EZ14+FA14</f>
        <v>0</v>
      </c>
      <c r="FC14" s="202"/>
      <c r="FD14" s="202"/>
      <c r="FE14" s="202"/>
      <c r="FF14" s="237">
        <f>-FD14+FE14</f>
        <v>0</v>
      </c>
      <c r="FG14" s="202"/>
      <c r="FH14" s="202"/>
      <c r="FI14" s="202"/>
      <c r="FJ14" s="237">
        <f>-FH14+FI14</f>
        <v>0</v>
      </c>
      <c r="FK14" s="202"/>
      <c r="FL14" s="202"/>
      <c r="FM14" s="202"/>
      <c r="FN14" s="237">
        <f>-FL14+FM14</f>
        <v>0</v>
      </c>
      <c r="FO14" s="202"/>
      <c r="FP14" s="202"/>
      <c r="FQ14" s="202"/>
      <c r="FR14" s="237">
        <f>-FP14+FQ14</f>
        <v>0</v>
      </c>
      <c r="FS14" s="202"/>
      <c r="FT14" s="202"/>
      <c r="FU14" s="202"/>
      <c r="FV14" s="237">
        <f>-FT14+FU14</f>
        <v>0</v>
      </c>
      <c r="FW14" s="202"/>
      <c r="FX14" s="202"/>
      <c r="FY14" s="202"/>
      <c r="FZ14" s="237">
        <f>-FX14+FY14</f>
        <v>0</v>
      </c>
      <c r="GA14" s="202"/>
      <c r="GB14" s="202"/>
      <c r="GC14" s="202"/>
      <c r="GD14" s="237">
        <f>-GB14+GC14</f>
        <v>0</v>
      </c>
      <c r="GE14" s="202"/>
      <c r="GF14" s="202"/>
      <c r="GG14" s="202"/>
      <c r="GH14" s="237">
        <f>-GF14+GG14</f>
        <v>0</v>
      </c>
      <c r="GI14" s="202"/>
      <c r="GJ14" s="202"/>
      <c r="GK14" s="202"/>
      <c r="GL14" s="237">
        <f>-GJ14+GK14</f>
        <v>0</v>
      </c>
      <c r="GM14" s="202"/>
      <c r="GN14" s="202"/>
      <c r="GO14" s="202"/>
      <c r="GP14" s="237">
        <f>-GN14+GO14</f>
        <v>0</v>
      </c>
      <c r="GQ14" s="202"/>
      <c r="GR14" s="202"/>
      <c r="GS14" s="202"/>
      <c r="GT14" s="237">
        <f>-GR14+GS14</f>
        <v>0</v>
      </c>
      <c r="GU14" s="202"/>
      <c r="GV14" s="202"/>
      <c r="GW14" s="202"/>
      <c r="GX14" s="237">
        <f>-GV14+GW14</f>
        <v>0</v>
      </c>
      <c r="GY14" s="202"/>
      <c r="GZ14" s="202"/>
      <c r="HA14" s="202"/>
      <c r="HB14" s="237">
        <f>-GZ14+HA14</f>
        <v>0</v>
      </c>
      <c r="HC14" s="202"/>
      <c r="HD14" s="202"/>
      <c r="HE14" s="202"/>
      <c r="HF14" s="237">
        <f>-HD14+HE14</f>
        <v>0</v>
      </c>
      <c r="HG14" s="202"/>
      <c r="HH14" s="202"/>
      <c r="HI14" s="202"/>
      <c r="HJ14" s="237">
        <f>-HH14+HI14</f>
        <v>0</v>
      </c>
      <c r="HK14" s="202"/>
      <c r="HL14" s="202"/>
      <c r="HM14" s="202"/>
      <c r="HN14" s="237">
        <f>-HL14+HM14</f>
        <v>0</v>
      </c>
      <c r="HO14" s="202"/>
      <c r="HP14" s="202"/>
      <c r="HQ14" s="202"/>
      <c r="HR14" s="237">
        <f>-HP14+HQ14</f>
        <v>0</v>
      </c>
      <c r="HS14" s="202"/>
      <c r="HT14" s="202"/>
      <c r="HU14" s="202"/>
      <c r="HV14" s="237">
        <f>-HT14+HU14</f>
        <v>0</v>
      </c>
      <c r="HW14" s="202"/>
      <c r="HX14" s="202"/>
      <c r="HY14" s="202"/>
      <c r="HZ14" s="237">
        <f>-HX14+HY14</f>
        <v>0</v>
      </c>
      <c r="IA14" s="202"/>
      <c r="IB14" s="202"/>
      <c r="IC14" s="202"/>
      <c r="ID14" s="237">
        <f>-IB14+IC14</f>
        <v>0</v>
      </c>
      <c r="IE14" s="202"/>
      <c r="IF14" s="202"/>
      <c r="IG14" s="202"/>
      <c r="IH14" s="237">
        <f>-IF14+IG14</f>
        <v>0</v>
      </c>
      <c r="II14" s="202"/>
      <c r="IJ14" s="202"/>
      <c r="IK14" s="202"/>
      <c r="IL14" s="237">
        <f>-IJ14+IK14</f>
        <v>0</v>
      </c>
      <c r="IM14" s="202"/>
      <c r="IN14" s="202"/>
      <c r="IO14" s="202"/>
      <c r="IP14" s="237">
        <f>-IN14+IO14</f>
        <v>0</v>
      </c>
      <c r="IQ14" s="210">
        <f t="shared" ref="IQ14:IT18" si="1">+C14+G14+K14+O14+S14+W14+AA14+AE14+AI14+AM14+AQ14+AU14+AY14+BC14+BG14+BK14+BO14+BS14+BW14+CA14+CE14+CI14+CM14+CQ14+CU14+CY14+DC14+DG14+DK14+DO14+DS14+DW14+EA14+EE14+EI14+EM14+EQ14+EU14+EY14+FC14+FG14+FK14+FO14+FS14+FW14+GA14+GE14+GI14+GM14+GQ14+GU14+GY14+HC14+HG14+HK14+HO14+HS14+HW14+IA14+IE14+II14+IM14</f>
        <v>0</v>
      </c>
      <c r="IR14" s="210">
        <f t="shared" si="1"/>
        <v>0</v>
      </c>
      <c r="IS14" s="210">
        <f t="shared" si="1"/>
        <v>0</v>
      </c>
      <c r="IT14" s="210">
        <f t="shared" si="1"/>
        <v>0</v>
      </c>
    </row>
    <row r="15" spans="1:254" ht="21.95" customHeight="1" x14ac:dyDescent="0.2">
      <c r="A15" s="229">
        <v>322020</v>
      </c>
      <c r="B15" s="196" t="s">
        <v>89</v>
      </c>
      <c r="C15" s="202"/>
      <c r="D15" s="202"/>
      <c r="E15" s="202"/>
      <c r="F15" s="237">
        <f>-D15+E15</f>
        <v>0</v>
      </c>
      <c r="G15" s="202"/>
      <c r="H15" s="202"/>
      <c r="I15" s="202"/>
      <c r="J15" s="237">
        <f>-H15+I15</f>
        <v>0</v>
      </c>
      <c r="K15" s="202"/>
      <c r="L15" s="202"/>
      <c r="M15" s="202"/>
      <c r="N15" s="237">
        <f>-L15+M15</f>
        <v>0</v>
      </c>
      <c r="O15" s="202"/>
      <c r="P15" s="202"/>
      <c r="Q15" s="202"/>
      <c r="R15" s="237">
        <f>-P15+Q15</f>
        <v>0</v>
      </c>
      <c r="S15" s="202"/>
      <c r="T15" s="202"/>
      <c r="U15" s="202"/>
      <c r="V15" s="237">
        <f>-T15+U15</f>
        <v>0</v>
      </c>
      <c r="W15" s="202"/>
      <c r="X15" s="202"/>
      <c r="Y15" s="202"/>
      <c r="Z15" s="237">
        <f>-X15+Y15</f>
        <v>0</v>
      </c>
      <c r="AA15" s="202"/>
      <c r="AB15" s="202"/>
      <c r="AC15" s="202"/>
      <c r="AD15" s="237">
        <f>-AB15+AC15</f>
        <v>0</v>
      </c>
      <c r="AE15" s="202"/>
      <c r="AF15" s="202"/>
      <c r="AG15" s="202"/>
      <c r="AH15" s="237">
        <f>-AF15+AG15</f>
        <v>0</v>
      </c>
      <c r="AI15" s="202"/>
      <c r="AJ15" s="202"/>
      <c r="AK15" s="202"/>
      <c r="AL15" s="237">
        <f>-AJ15+AK15</f>
        <v>0</v>
      </c>
      <c r="AM15" s="202"/>
      <c r="AN15" s="202"/>
      <c r="AO15" s="202"/>
      <c r="AP15" s="237">
        <f>-AN15+AO15</f>
        <v>0</v>
      </c>
      <c r="AQ15" s="202"/>
      <c r="AR15" s="202"/>
      <c r="AS15" s="202"/>
      <c r="AT15" s="237">
        <f>-AR15+AS15</f>
        <v>0</v>
      </c>
      <c r="AU15" s="202"/>
      <c r="AV15" s="202"/>
      <c r="AW15" s="202"/>
      <c r="AX15" s="237">
        <f>-AV15+AW15</f>
        <v>0</v>
      </c>
      <c r="AY15" s="202"/>
      <c r="AZ15" s="202"/>
      <c r="BA15" s="202"/>
      <c r="BB15" s="237">
        <f>-AZ15+BA15</f>
        <v>0</v>
      </c>
      <c r="BC15" s="202"/>
      <c r="BD15" s="202"/>
      <c r="BE15" s="202"/>
      <c r="BF15" s="237">
        <f>-BD15+BE15</f>
        <v>0</v>
      </c>
      <c r="BG15" s="202"/>
      <c r="BH15" s="202"/>
      <c r="BI15" s="202"/>
      <c r="BJ15" s="237">
        <f>-BH15+BI15</f>
        <v>0</v>
      </c>
      <c r="BK15" s="202"/>
      <c r="BL15" s="202"/>
      <c r="BM15" s="202"/>
      <c r="BN15" s="237">
        <f>-BL15+BM15</f>
        <v>0</v>
      </c>
      <c r="BO15" s="202"/>
      <c r="BP15" s="202"/>
      <c r="BQ15" s="202"/>
      <c r="BR15" s="237">
        <f>-BP15+BQ15</f>
        <v>0</v>
      </c>
      <c r="BS15" s="202"/>
      <c r="BT15" s="202"/>
      <c r="BU15" s="202"/>
      <c r="BV15" s="237">
        <f>-BT15+BU15</f>
        <v>0</v>
      </c>
      <c r="BW15" s="202"/>
      <c r="BX15" s="202"/>
      <c r="BY15" s="202"/>
      <c r="BZ15" s="237">
        <f>-BX15+BY15</f>
        <v>0</v>
      </c>
      <c r="CA15" s="202"/>
      <c r="CB15" s="202"/>
      <c r="CC15" s="202"/>
      <c r="CD15" s="237">
        <f>-CB15+CC15</f>
        <v>0</v>
      </c>
      <c r="CE15" s="202"/>
      <c r="CF15" s="202"/>
      <c r="CG15" s="202"/>
      <c r="CH15" s="237">
        <f>-CF15+CG15</f>
        <v>0</v>
      </c>
      <c r="CI15" s="202"/>
      <c r="CJ15" s="202"/>
      <c r="CK15" s="202"/>
      <c r="CL15" s="237">
        <f>-CJ15+CK15</f>
        <v>0</v>
      </c>
      <c r="CM15" s="202"/>
      <c r="CN15" s="202"/>
      <c r="CO15" s="202"/>
      <c r="CP15" s="237">
        <f>-CN15+CO15</f>
        <v>0</v>
      </c>
      <c r="CQ15" s="202"/>
      <c r="CR15" s="202"/>
      <c r="CS15" s="202"/>
      <c r="CT15" s="237">
        <f>-CR15+CS15</f>
        <v>0</v>
      </c>
      <c r="CU15" s="202"/>
      <c r="CV15" s="202"/>
      <c r="CW15" s="202"/>
      <c r="CX15" s="237">
        <f>-CV15+CW15</f>
        <v>0</v>
      </c>
      <c r="CY15" s="202"/>
      <c r="CZ15" s="202"/>
      <c r="DA15" s="202"/>
      <c r="DB15" s="237">
        <f>-CZ15+DA15</f>
        <v>0</v>
      </c>
      <c r="DC15" s="202"/>
      <c r="DD15" s="202"/>
      <c r="DE15" s="202"/>
      <c r="DF15" s="237">
        <f>-DD15+DE15</f>
        <v>0</v>
      </c>
      <c r="DG15" s="202"/>
      <c r="DH15" s="202"/>
      <c r="DI15" s="202"/>
      <c r="DJ15" s="237">
        <f>-DH15+DI15</f>
        <v>0</v>
      </c>
      <c r="DK15" s="202"/>
      <c r="DL15" s="202"/>
      <c r="DM15" s="202"/>
      <c r="DN15" s="237">
        <f>-DL15+DM15</f>
        <v>0</v>
      </c>
      <c r="DO15" s="202"/>
      <c r="DP15" s="202"/>
      <c r="DQ15" s="202"/>
      <c r="DR15" s="237">
        <f>-DP15+DQ15</f>
        <v>0</v>
      </c>
      <c r="DS15" s="202"/>
      <c r="DT15" s="202"/>
      <c r="DU15" s="202"/>
      <c r="DV15" s="237">
        <f>-DT15+DU15</f>
        <v>0</v>
      </c>
      <c r="DW15" s="202"/>
      <c r="DX15" s="202"/>
      <c r="DY15" s="202"/>
      <c r="DZ15" s="237">
        <f>-DX15+DY15</f>
        <v>0</v>
      </c>
      <c r="EA15" s="202"/>
      <c r="EB15" s="202"/>
      <c r="EC15" s="202"/>
      <c r="ED15" s="237">
        <f>-EB15+EC15</f>
        <v>0</v>
      </c>
      <c r="EE15" s="202"/>
      <c r="EF15" s="202"/>
      <c r="EG15" s="202"/>
      <c r="EH15" s="237">
        <f>-EF15+EG15</f>
        <v>0</v>
      </c>
      <c r="EI15" s="202"/>
      <c r="EJ15" s="202"/>
      <c r="EK15" s="202"/>
      <c r="EL15" s="237">
        <f>-EJ15+EK15</f>
        <v>0</v>
      </c>
      <c r="EM15" s="202"/>
      <c r="EN15" s="202"/>
      <c r="EO15" s="202"/>
      <c r="EP15" s="237">
        <f>-EN15+EO15</f>
        <v>0</v>
      </c>
      <c r="EQ15" s="202"/>
      <c r="ER15" s="202"/>
      <c r="ES15" s="202"/>
      <c r="ET15" s="237">
        <f>-ER15+ES15</f>
        <v>0</v>
      </c>
      <c r="EU15" s="202"/>
      <c r="EV15" s="202"/>
      <c r="EW15" s="202"/>
      <c r="EX15" s="237">
        <f>-EV15+EW15</f>
        <v>0</v>
      </c>
      <c r="EY15" s="202"/>
      <c r="EZ15" s="202"/>
      <c r="FA15" s="202"/>
      <c r="FB15" s="237">
        <f>-EZ15+FA15</f>
        <v>0</v>
      </c>
      <c r="FC15" s="202"/>
      <c r="FD15" s="202"/>
      <c r="FE15" s="202"/>
      <c r="FF15" s="237">
        <f>-FD15+FE15</f>
        <v>0</v>
      </c>
      <c r="FG15" s="202"/>
      <c r="FH15" s="202"/>
      <c r="FI15" s="202"/>
      <c r="FJ15" s="237">
        <f>-FH15+FI15</f>
        <v>0</v>
      </c>
      <c r="FK15" s="202"/>
      <c r="FL15" s="202"/>
      <c r="FM15" s="202"/>
      <c r="FN15" s="237">
        <f>-FL15+FM15</f>
        <v>0</v>
      </c>
      <c r="FO15" s="202"/>
      <c r="FP15" s="202"/>
      <c r="FQ15" s="202"/>
      <c r="FR15" s="237">
        <f>-FP15+FQ15</f>
        <v>0</v>
      </c>
      <c r="FS15" s="202"/>
      <c r="FT15" s="202"/>
      <c r="FU15" s="202"/>
      <c r="FV15" s="237">
        <f>-FT15+FU15</f>
        <v>0</v>
      </c>
      <c r="FW15" s="202"/>
      <c r="FX15" s="202"/>
      <c r="FY15" s="202"/>
      <c r="FZ15" s="237">
        <f>-FX15+FY15</f>
        <v>0</v>
      </c>
      <c r="GA15" s="202"/>
      <c r="GB15" s="202"/>
      <c r="GC15" s="202"/>
      <c r="GD15" s="237">
        <f>-GB15+GC15</f>
        <v>0</v>
      </c>
      <c r="GE15" s="202"/>
      <c r="GF15" s="202"/>
      <c r="GG15" s="202"/>
      <c r="GH15" s="237">
        <f>-GF15+GG15</f>
        <v>0</v>
      </c>
      <c r="GI15" s="202"/>
      <c r="GJ15" s="202"/>
      <c r="GK15" s="202"/>
      <c r="GL15" s="237">
        <f>-GJ15+GK15</f>
        <v>0</v>
      </c>
      <c r="GM15" s="202"/>
      <c r="GN15" s="202"/>
      <c r="GO15" s="202"/>
      <c r="GP15" s="237">
        <f>-GN15+GO15</f>
        <v>0</v>
      </c>
      <c r="GQ15" s="202"/>
      <c r="GR15" s="202"/>
      <c r="GS15" s="202"/>
      <c r="GT15" s="237">
        <f>-GR15+GS15</f>
        <v>0</v>
      </c>
      <c r="GU15" s="202"/>
      <c r="GV15" s="202"/>
      <c r="GW15" s="202"/>
      <c r="GX15" s="237">
        <f>-GV15+GW15</f>
        <v>0</v>
      </c>
      <c r="GY15" s="202"/>
      <c r="GZ15" s="202"/>
      <c r="HA15" s="202"/>
      <c r="HB15" s="237">
        <f>-GZ15+HA15</f>
        <v>0</v>
      </c>
      <c r="HC15" s="202"/>
      <c r="HD15" s="202"/>
      <c r="HE15" s="202"/>
      <c r="HF15" s="237">
        <f>-HD15+HE15</f>
        <v>0</v>
      </c>
      <c r="HG15" s="202"/>
      <c r="HH15" s="202"/>
      <c r="HI15" s="202"/>
      <c r="HJ15" s="237">
        <f>-HH15+HI15</f>
        <v>0</v>
      </c>
      <c r="HK15" s="202"/>
      <c r="HL15" s="202"/>
      <c r="HM15" s="202"/>
      <c r="HN15" s="237">
        <f>-HL15+HM15</f>
        <v>0</v>
      </c>
      <c r="HO15" s="202"/>
      <c r="HP15" s="202"/>
      <c r="HQ15" s="202"/>
      <c r="HR15" s="237">
        <f>-HP15+HQ15</f>
        <v>0</v>
      </c>
      <c r="HS15" s="202"/>
      <c r="HT15" s="202"/>
      <c r="HU15" s="202"/>
      <c r="HV15" s="237">
        <f>-HT15+HU15</f>
        <v>0</v>
      </c>
      <c r="HW15" s="202"/>
      <c r="HX15" s="202"/>
      <c r="HY15" s="202"/>
      <c r="HZ15" s="237">
        <f>-HX15+HY15</f>
        <v>0</v>
      </c>
      <c r="IA15" s="202"/>
      <c r="IB15" s="202"/>
      <c r="IC15" s="202"/>
      <c r="ID15" s="237">
        <f>-IB15+IC15</f>
        <v>0</v>
      </c>
      <c r="IE15" s="202"/>
      <c r="IF15" s="202"/>
      <c r="IG15" s="202"/>
      <c r="IH15" s="237">
        <f>-IF15+IG15</f>
        <v>0</v>
      </c>
      <c r="II15" s="202"/>
      <c r="IJ15" s="202"/>
      <c r="IK15" s="202"/>
      <c r="IL15" s="237">
        <f>-IJ15+IK15</f>
        <v>0</v>
      </c>
      <c r="IM15" s="202"/>
      <c r="IN15" s="202"/>
      <c r="IO15" s="202"/>
      <c r="IP15" s="237">
        <f>-IN15+IO15</f>
        <v>0</v>
      </c>
      <c r="IQ15" s="210">
        <f t="shared" si="1"/>
        <v>0</v>
      </c>
      <c r="IR15" s="210">
        <f t="shared" si="1"/>
        <v>0</v>
      </c>
      <c r="IS15" s="210">
        <f t="shared" si="1"/>
        <v>0</v>
      </c>
      <c r="IT15" s="210">
        <f t="shared" si="1"/>
        <v>0</v>
      </c>
    </row>
    <row r="16" spans="1:254" ht="21.95" customHeight="1" x14ac:dyDescent="0.2">
      <c r="A16" s="229">
        <v>323010</v>
      </c>
      <c r="B16" s="196" t="s">
        <v>326</v>
      </c>
      <c r="C16" s="202"/>
      <c r="D16" s="202"/>
      <c r="E16" s="202"/>
      <c r="F16" s="237">
        <f>-D16+E16</f>
        <v>0</v>
      </c>
      <c r="G16" s="202"/>
      <c r="H16" s="202"/>
      <c r="I16" s="202"/>
      <c r="J16" s="237">
        <f>-H16+I16</f>
        <v>0</v>
      </c>
      <c r="K16" s="202"/>
      <c r="L16" s="202"/>
      <c r="M16" s="202"/>
      <c r="N16" s="237">
        <f>-L16+M16</f>
        <v>0</v>
      </c>
      <c r="O16" s="202"/>
      <c r="P16" s="202"/>
      <c r="Q16" s="202"/>
      <c r="R16" s="237">
        <f>-P16+Q16</f>
        <v>0</v>
      </c>
      <c r="S16" s="202"/>
      <c r="T16" s="202"/>
      <c r="U16" s="202"/>
      <c r="V16" s="237">
        <f>-T16+U16</f>
        <v>0</v>
      </c>
      <c r="W16" s="202"/>
      <c r="X16" s="202"/>
      <c r="Y16" s="202"/>
      <c r="Z16" s="237">
        <f>-X16+Y16</f>
        <v>0</v>
      </c>
      <c r="AA16" s="202"/>
      <c r="AB16" s="202"/>
      <c r="AC16" s="202"/>
      <c r="AD16" s="237">
        <f>-AB16+AC16</f>
        <v>0</v>
      </c>
      <c r="AE16" s="202"/>
      <c r="AF16" s="202"/>
      <c r="AG16" s="202"/>
      <c r="AH16" s="237">
        <f>-AF16+AG16</f>
        <v>0</v>
      </c>
      <c r="AI16" s="202"/>
      <c r="AJ16" s="202"/>
      <c r="AK16" s="202"/>
      <c r="AL16" s="237">
        <f>-AJ16+AK16</f>
        <v>0</v>
      </c>
      <c r="AM16" s="202"/>
      <c r="AN16" s="202"/>
      <c r="AO16" s="202"/>
      <c r="AP16" s="237">
        <f>-AN16+AO16</f>
        <v>0</v>
      </c>
      <c r="AQ16" s="202"/>
      <c r="AR16" s="202"/>
      <c r="AS16" s="202"/>
      <c r="AT16" s="237">
        <f>-AR16+AS16</f>
        <v>0</v>
      </c>
      <c r="AU16" s="202"/>
      <c r="AV16" s="202"/>
      <c r="AW16" s="202"/>
      <c r="AX16" s="237">
        <f>-AV16+AW16</f>
        <v>0</v>
      </c>
      <c r="AY16" s="202"/>
      <c r="AZ16" s="202"/>
      <c r="BA16" s="202"/>
      <c r="BB16" s="237">
        <f>-AZ16+BA16</f>
        <v>0</v>
      </c>
      <c r="BC16" s="202"/>
      <c r="BD16" s="202"/>
      <c r="BE16" s="202"/>
      <c r="BF16" s="237">
        <f>-BD16+BE16</f>
        <v>0</v>
      </c>
      <c r="BG16" s="202"/>
      <c r="BH16" s="202"/>
      <c r="BI16" s="202"/>
      <c r="BJ16" s="237">
        <f>-BH16+BI16</f>
        <v>0</v>
      </c>
      <c r="BK16" s="202"/>
      <c r="BL16" s="202"/>
      <c r="BM16" s="202"/>
      <c r="BN16" s="237">
        <f>-BL16+BM16</f>
        <v>0</v>
      </c>
      <c r="BO16" s="202"/>
      <c r="BP16" s="202"/>
      <c r="BQ16" s="202"/>
      <c r="BR16" s="237">
        <f>-BP16+BQ16</f>
        <v>0</v>
      </c>
      <c r="BS16" s="202"/>
      <c r="BT16" s="202"/>
      <c r="BU16" s="202"/>
      <c r="BV16" s="237">
        <f>-BT16+BU16</f>
        <v>0</v>
      </c>
      <c r="BW16" s="202"/>
      <c r="BX16" s="202"/>
      <c r="BY16" s="202"/>
      <c r="BZ16" s="237">
        <f>-BX16+BY16</f>
        <v>0</v>
      </c>
      <c r="CA16" s="202"/>
      <c r="CB16" s="202"/>
      <c r="CC16" s="202"/>
      <c r="CD16" s="237">
        <f>-CB16+CC16</f>
        <v>0</v>
      </c>
      <c r="CE16" s="202"/>
      <c r="CF16" s="202"/>
      <c r="CG16" s="202"/>
      <c r="CH16" s="237">
        <f>-CF16+CG16</f>
        <v>0</v>
      </c>
      <c r="CI16" s="202"/>
      <c r="CJ16" s="202"/>
      <c r="CK16" s="202"/>
      <c r="CL16" s="237">
        <f>-CJ16+CK16</f>
        <v>0</v>
      </c>
      <c r="CM16" s="202"/>
      <c r="CN16" s="202"/>
      <c r="CO16" s="202"/>
      <c r="CP16" s="237">
        <f>-CN16+CO16</f>
        <v>0</v>
      </c>
      <c r="CQ16" s="202"/>
      <c r="CR16" s="202"/>
      <c r="CS16" s="202"/>
      <c r="CT16" s="237">
        <f>-CR16+CS16</f>
        <v>0</v>
      </c>
      <c r="CU16" s="202"/>
      <c r="CV16" s="202"/>
      <c r="CW16" s="202"/>
      <c r="CX16" s="237">
        <f>-CV16+CW16</f>
        <v>0</v>
      </c>
      <c r="CY16" s="202"/>
      <c r="CZ16" s="202"/>
      <c r="DA16" s="202"/>
      <c r="DB16" s="237">
        <f>-CZ16+DA16</f>
        <v>0</v>
      </c>
      <c r="DC16" s="202"/>
      <c r="DD16" s="202"/>
      <c r="DE16" s="202"/>
      <c r="DF16" s="237">
        <f>-DD16+DE16</f>
        <v>0</v>
      </c>
      <c r="DG16" s="202"/>
      <c r="DH16" s="202"/>
      <c r="DI16" s="202"/>
      <c r="DJ16" s="237">
        <f>-DH16+DI16</f>
        <v>0</v>
      </c>
      <c r="DK16" s="202"/>
      <c r="DL16" s="202"/>
      <c r="DM16" s="202"/>
      <c r="DN16" s="237">
        <f>-DL16+DM16</f>
        <v>0</v>
      </c>
      <c r="DO16" s="202"/>
      <c r="DP16" s="202"/>
      <c r="DQ16" s="202"/>
      <c r="DR16" s="237">
        <f>-DP16+DQ16</f>
        <v>0</v>
      </c>
      <c r="DS16" s="202"/>
      <c r="DT16" s="202"/>
      <c r="DU16" s="202"/>
      <c r="DV16" s="237">
        <f>-DT16+DU16</f>
        <v>0</v>
      </c>
      <c r="DW16" s="202"/>
      <c r="DX16" s="202"/>
      <c r="DY16" s="202"/>
      <c r="DZ16" s="237">
        <f>-DX16+DY16</f>
        <v>0</v>
      </c>
      <c r="EA16" s="202"/>
      <c r="EB16" s="202"/>
      <c r="EC16" s="202"/>
      <c r="ED16" s="237">
        <f>-EB16+EC16</f>
        <v>0</v>
      </c>
      <c r="EE16" s="202"/>
      <c r="EF16" s="202"/>
      <c r="EG16" s="202"/>
      <c r="EH16" s="237">
        <f>-EF16+EG16</f>
        <v>0</v>
      </c>
      <c r="EI16" s="202"/>
      <c r="EJ16" s="202"/>
      <c r="EK16" s="202"/>
      <c r="EL16" s="237">
        <f>-EJ16+EK16</f>
        <v>0</v>
      </c>
      <c r="EM16" s="202"/>
      <c r="EN16" s="202"/>
      <c r="EO16" s="202"/>
      <c r="EP16" s="237">
        <f>-EN16+EO16</f>
        <v>0</v>
      </c>
      <c r="EQ16" s="202"/>
      <c r="ER16" s="202"/>
      <c r="ES16" s="202"/>
      <c r="ET16" s="237">
        <f>-ER16+ES16</f>
        <v>0</v>
      </c>
      <c r="EU16" s="202"/>
      <c r="EV16" s="202"/>
      <c r="EW16" s="202"/>
      <c r="EX16" s="237">
        <f>-EV16+EW16</f>
        <v>0</v>
      </c>
      <c r="EY16" s="202"/>
      <c r="EZ16" s="202"/>
      <c r="FA16" s="202"/>
      <c r="FB16" s="237">
        <f>-EZ16+FA16</f>
        <v>0</v>
      </c>
      <c r="FC16" s="202"/>
      <c r="FD16" s="202"/>
      <c r="FE16" s="202"/>
      <c r="FF16" s="237">
        <f>-FD16+FE16</f>
        <v>0</v>
      </c>
      <c r="FG16" s="202"/>
      <c r="FH16" s="202"/>
      <c r="FI16" s="202"/>
      <c r="FJ16" s="237">
        <f>-FH16+FI16</f>
        <v>0</v>
      </c>
      <c r="FK16" s="202"/>
      <c r="FL16" s="202"/>
      <c r="FM16" s="202"/>
      <c r="FN16" s="237">
        <f>-FL16+FM16</f>
        <v>0</v>
      </c>
      <c r="FO16" s="202"/>
      <c r="FP16" s="202"/>
      <c r="FQ16" s="202"/>
      <c r="FR16" s="237">
        <f>-FP16+FQ16</f>
        <v>0</v>
      </c>
      <c r="FS16" s="202"/>
      <c r="FT16" s="202"/>
      <c r="FU16" s="202"/>
      <c r="FV16" s="237">
        <f>-FT16+FU16</f>
        <v>0</v>
      </c>
      <c r="FW16" s="202"/>
      <c r="FX16" s="202"/>
      <c r="FY16" s="202"/>
      <c r="FZ16" s="237">
        <f>-FX16+FY16</f>
        <v>0</v>
      </c>
      <c r="GA16" s="202"/>
      <c r="GB16" s="202"/>
      <c r="GC16" s="202"/>
      <c r="GD16" s="237">
        <f>-GB16+GC16</f>
        <v>0</v>
      </c>
      <c r="GE16" s="202"/>
      <c r="GF16" s="202"/>
      <c r="GG16" s="202"/>
      <c r="GH16" s="237">
        <f>-GF16+GG16</f>
        <v>0</v>
      </c>
      <c r="GI16" s="202"/>
      <c r="GJ16" s="202"/>
      <c r="GK16" s="202"/>
      <c r="GL16" s="237">
        <f>-GJ16+GK16</f>
        <v>0</v>
      </c>
      <c r="GM16" s="202"/>
      <c r="GN16" s="202"/>
      <c r="GO16" s="202"/>
      <c r="GP16" s="237">
        <f>-GN16+GO16</f>
        <v>0</v>
      </c>
      <c r="GQ16" s="202"/>
      <c r="GR16" s="202"/>
      <c r="GS16" s="202"/>
      <c r="GT16" s="237">
        <f>-GR16+GS16</f>
        <v>0</v>
      </c>
      <c r="GU16" s="202"/>
      <c r="GV16" s="202"/>
      <c r="GW16" s="202"/>
      <c r="GX16" s="237">
        <f>-GV16+GW16</f>
        <v>0</v>
      </c>
      <c r="GY16" s="202"/>
      <c r="GZ16" s="202"/>
      <c r="HA16" s="202"/>
      <c r="HB16" s="237">
        <f>-GZ16+HA16</f>
        <v>0</v>
      </c>
      <c r="HC16" s="202"/>
      <c r="HD16" s="202"/>
      <c r="HE16" s="202"/>
      <c r="HF16" s="237">
        <f>-HD16+HE16</f>
        <v>0</v>
      </c>
      <c r="HG16" s="202"/>
      <c r="HH16" s="202"/>
      <c r="HI16" s="202"/>
      <c r="HJ16" s="237">
        <f>-HH16+HI16</f>
        <v>0</v>
      </c>
      <c r="HK16" s="202"/>
      <c r="HL16" s="202"/>
      <c r="HM16" s="202"/>
      <c r="HN16" s="237">
        <f>-HL16+HM16</f>
        <v>0</v>
      </c>
      <c r="HO16" s="202"/>
      <c r="HP16" s="202"/>
      <c r="HQ16" s="202"/>
      <c r="HR16" s="237">
        <f>-HP16+HQ16</f>
        <v>0</v>
      </c>
      <c r="HS16" s="202"/>
      <c r="HT16" s="202"/>
      <c r="HU16" s="202"/>
      <c r="HV16" s="237">
        <f>-HT16+HU16</f>
        <v>0</v>
      </c>
      <c r="HW16" s="202"/>
      <c r="HX16" s="202"/>
      <c r="HY16" s="202"/>
      <c r="HZ16" s="237">
        <f>-HX16+HY16</f>
        <v>0</v>
      </c>
      <c r="IA16" s="202"/>
      <c r="IB16" s="202"/>
      <c r="IC16" s="202"/>
      <c r="ID16" s="237">
        <f>-IB16+IC16</f>
        <v>0</v>
      </c>
      <c r="IE16" s="202"/>
      <c r="IF16" s="202"/>
      <c r="IG16" s="202"/>
      <c r="IH16" s="237">
        <f>-IF16+IG16</f>
        <v>0</v>
      </c>
      <c r="II16" s="202"/>
      <c r="IJ16" s="202"/>
      <c r="IK16" s="202"/>
      <c r="IL16" s="237">
        <f>-IJ16+IK16</f>
        <v>0</v>
      </c>
      <c r="IM16" s="202"/>
      <c r="IN16" s="202"/>
      <c r="IO16" s="202"/>
      <c r="IP16" s="237">
        <f>-IN16+IO16</f>
        <v>0</v>
      </c>
      <c r="IQ16" s="210">
        <f t="shared" si="1"/>
        <v>0</v>
      </c>
      <c r="IR16" s="210">
        <f t="shared" si="1"/>
        <v>0</v>
      </c>
      <c r="IS16" s="210">
        <f t="shared" si="1"/>
        <v>0</v>
      </c>
      <c r="IT16" s="210">
        <f t="shared" si="1"/>
        <v>0</v>
      </c>
    </row>
    <row r="17" spans="1:254" ht="21.95" customHeight="1" x14ac:dyDescent="0.2">
      <c r="A17" s="229">
        <v>323030</v>
      </c>
      <c r="B17" s="196" t="s">
        <v>325</v>
      </c>
      <c r="C17" s="202"/>
      <c r="D17" s="202"/>
      <c r="E17" s="202"/>
      <c r="F17" s="237">
        <f>-D17+E17</f>
        <v>0</v>
      </c>
      <c r="G17" s="202"/>
      <c r="H17" s="202"/>
      <c r="I17" s="202"/>
      <c r="J17" s="237">
        <f>-H17+I17</f>
        <v>0</v>
      </c>
      <c r="K17" s="202"/>
      <c r="L17" s="202"/>
      <c r="M17" s="202"/>
      <c r="N17" s="237">
        <f>-L17+M17</f>
        <v>0</v>
      </c>
      <c r="O17" s="202"/>
      <c r="P17" s="202"/>
      <c r="Q17" s="202"/>
      <c r="R17" s="237">
        <f>-P17+Q17</f>
        <v>0</v>
      </c>
      <c r="S17" s="202"/>
      <c r="T17" s="202"/>
      <c r="U17" s="202"/>
      <c r="V17" s="237">
        <f>-T17+U17</f>
        <v>0</v>
      </c>
      <c r="W17" s="202"/>
      <c r="X17" s="202"/>
      <c r="Y17" s="202"/>
      <c r="Z17" s="237">
        <f>-X17+Y17</f>
        <v>0</v>
      </c>
      <c r="AA17" s="202"/>
      <c r="AB17" s="202"/>
      <c r="AC17" s="202"/>
      <c r="AD17" s="237">
        <f>-AB17+AC17</f>
        <v>0</v>
      </c>
      <c r="AE17" s="202"/>
      <c r="AF17" s="202"/>
      <c r="AG17" s="202"/>
      <c r="AH17" s="237">
        <f>-AF17+AG17</f>
        <v>0</v>
      </c>
      <c r="AI17" s="202"/>
      <c r="AJ17" s="202"/>
      <c r="AK17" s="202"/>
      <c r="AL17" s="237">
        <f>-AJ17+AK17</f>
        <v>0</v>
      </c>
      <c r="AM17" s="202"/>
      <c r="AN17" s="202"/>
      <c r="AO17" s="202"/>
      <c r="AP17" s="237">
        <f>-AN17+AO17</f>
        <v>0</v>
      </c>
      <c r="AQ17" s="202"/>
      <c r="AR17" s="202"/>
      <c r="AS17" s="202"/>
      <c r="AT17" s="237">
        <f>-AR17+AS17</f>
        <v>0</v>
      </c>
      <c r="AU17" s="202"/>
      <c r="AV17" s="202"/>
      <c r="AW17" s="202"/>
      <c r="AX17" s="237">
        <f>-AV17+AW17</f>
        <v>0</v>
      </c>
      <c r="AY17" s="202"/>
      <c r="AZ17" s="202"/>
      <c r="BA17" s="202"/>
      <c r="BB17" s="237">
        <f>-AZ17+BA17</f>
        <v>0</v>
      </c>
      <c r="BC17" s="202"/>
      <c r="BD17" s="202"/>
      <c r="BE17" s="202"/>
      <c r="BF17" s="237">
        <f>-BD17+BE17</f>
        <v>0</v>
      </c>
      <c r="BG17" s="202"/>
      <c r="BH17" s="202"/>
      <c r="BI17" s="202"/>
      <c r="BJ17" s="237">
        <f>-BH17+BI17</f>
        <v>0</v>
      </c>
      <c r="BK17" s="202"/>
      <c r="BL17" s="202"/>
      <c r="BM17" s="202"/>
      <c r="BN17" s="237">
        <f>-BL17+BM17</f>
        <v>0</v>
      </c>
      <c r="BO17" s="202"/>
      <c r="BP17" s="202"/>
      <c r="BQ17" s="202"/>
      <c r="BR17" s="237">
        <f>-BP17+BQ17</f>
        <v>0</v>
      </c>
      <c r="BS17" s="202"/>
      <c r="BT17" s="202"/>
      <c r="BU17" s="202"/>
      <c r="BV17" s="237">
        <f>-BT17+BU17</f>
        <v>0</v>
      </c>
      <c r="BW17" s="202"/>
      <c r="BX17" s="202"/>
      <c r="BY17" s="202"/>
      <c r="BZ17" s="237">
        <f>-BX17+BY17</f>
        <v>0</v>
      </c>
      <c r="CA17" s="202"/>
      <c r="CB17" s="202"/>
      <c r="CC17" s="202"/>
      <c r="CD17" s="237">
        <f>-CB17+CC17</f>
        <v>0</v>
      </c>
      <c r="CE17" s="202"/>
      <c r="CF17" s="202"/>
      <c r="CG17" s="202"/>
      <c r="CH17" s="237">
        <f>-CF17+CG17</f>
        <v>0</v>
      </c>
      <c r="CI17" s="202"/>
      <c r="CJ17" s="202"/>
      <c r="CK17" s="202"/>
      <c r="CL17" s="237">
        <f>-CJ17+CK17</f>
        <v>0</v>
      </c>
      <c r="CM17" s="202"/>
      <c r="CN17" s="202"/>
      <c r="CO17" s="202"/>
      <c r="CP17" s="237">
        <f>-CN17+CO17</f>
        <v>0</v>
      </c>
      <c r="CQ17" s="202"/>
      <c r="CR17" s="202"/>
      <c r="CS17" s="202"/>
      <c r="CT17" s="237">
        <f>-CR17+CS17</f>
        <v>0</v>
      </c>
      <c r="CU17" s="202"/>
      <c r="CV17" s="202"/>
      <c r="CW17" s="202"/>
      <c r="CX17" s="237">
        <f>-CV17+CW17</f>
        <v>0</v>
      </c>
      <c r="CY17" s="202"/>
      <c r="CZ17" s="202"/>
      <c r="DA17" s="202"/>
      <c r="DB17" s="237">
        <f>-CZ17+DA17</f>
        <v>0</v>
      </c>
      <c r="DC17" s="202"/>
      <c r="DD17" s="202"/>
      <c r="DE17" s="202"/>
      <c r="DF17" s="237">
        <f>-DD17+DE17</f>
        <v>0</v>
      </c>
      <c r="DG17" s="202"/>
      <c r="DH17" s="202"/>
      <c r="DI17" s="202"/>
      <c r="DJ17" s="237">
        <f>-DH17+DI17</f>
        <v>0</v>
      </c>
      <c r="DK17" s="202"/>
      <c r="DL17" s="202"/>
      <c r="DM17" s="202"/>
      <c r="DN17" s="237">
        <f>-DL17+DM17</f>
        <v>0</v>
      </c>
      <c r="DO17" s="202"/>
      <c r="DP17" s="202"/>
      <c r="DQ17" s="202"/>
      <c r="DR17" s="237">
        <f>-DP17+DQ17</f>
        <v>0</v>
      </c>
      <c r="DS17" s="202"/>
      <c r="DT17" s="202"/>
      <c r="DU17" s="202"/>
      <c r="DV17" s="237">
        <f>-DT17+DU17</f>
        <v>0</v>
      </c>
      <c r="DW17" s="202"/>
      <c r="DX17" s="202"/>
      <c r="DY17" s="202"/>
      <c r="DZ17" s="237">
        <f>-DX17+DY17</f>
        <v>0</v>
      </c>
      <c r="EA17" s="202"/>
      <c r="EB17" s="202"/>
      <c r="EC17" s="202"/>
      <c r="ED17" s="237">
        <f>-EB17+EC17</f>
        <v>0</v>
      </c>
      <c r="EE17" s="202"/>
      <c r="EF17" s="202"/>
      <c r="EG17" s="202"/>
      <c r="EH17" s="237">
        <f>-EF17+EG17</f>
        <v>0</v>
      </c>
      <c r="EI17" s="202"/>
      <c r="EJ17" s="202"/>
      <c r="EK17" s="202"/>
      <c r="EL17" s="237">
        <f>-EJ17+EK17</f>
        <v>0</v>
      </c>
      <c r="EM17" s="202"/>
      <c r="EN17" s="202"/>
      <c r="EO17" s="202"/>
      <c r="EP17" s="237">
        <f>-EN17+EO17</f>
        <v>0</v>
      </c>
      <c r="EQ17" s="202"/>
      <c r="ER17" s="202"/>
      <c r="ES17" s="202"/>
      <c r="ET17" s="237">
        <f>-ER17+ES17</f>
        <v>0</v>
      </c>
      <c r="EU17" s="202"/>
      <c r="EV17" s="202"/>
      <c r="EW17" s="202"/>
      <c r="EX17" s="237">
        <f>-EV17+EW17</f>
        <v>0</v>
      </c>
      <c r="EY17" s="202"/>
      <c r="EZ17" s="202"/>
      <c r="FA17" s="202"/>
      <c r="FB17" s="237">
        <f>-EZ17+FA17</f>
        <v>0</v>
      </c>
      <c r="FC17" s="202"/>
      <c r="FD17" s="202"/>
      <c r="FE17" s="202"/>
      <c r="FF17" s="237">
        <f>-FD17+FE17</f>
        <v>0</v>
      </c>
      <c r="FG17" s="202"/>
      <c r="FH17" s="202"/>
      <c r="FI17" s="202"/>
      <c r="FJ17" s="237">
        <f>-FH17+FI17</f>
        <v>0</v>
      </c>
      <c r="FK17" s="202"/>
      <c r="FL17" s="202"/>
      <c r="FM17" s="202"/>
      <c r="FN17" s="237">
        <f>-FL17+FM17</f>
        <v>0</v>
      </c>
      <c r="FO17" s="202"/>
      <c r="FP17" s="202"/>
      <c r="FQ17" s="202"/>
      <c r="FR17" s="237">
        <f>-FP17+FQ17</f>
        <v>0</v>
      </c>
      <c r="FS17" s="202"/>
      <c r="FT17" s="202"/>
      <c r="FU17" s="202"/>
      <c r="FV17" s="237">
        <f>-FT17+FU17</f>
        <v>0</v>
      </c>
      <c r="FW17" s="202"/>
      <c r="FX17" s="202"/>
      <c r="FY17" s="202"/>
      <c r="FZ17" s="237">
        <f>-FX17+FY17</f>
        <v>0</v>
      </c>
      <c r="GA17" s="202"/>
      <c r="GB17" s="202"/>
      <c r="GC17" s="202"/>
      <c r="GD17" s="237">
        <f>-GB17+GC17</f>
        <v>0</v>
      </c>
      <c r="GE17" s="202"/>
      <c r="GF17" s="202"/>
      <c r="GG17" s="202"/>
      <c r="GH17" s="237">
        <f>-GF17+GG17</f>
        <v>0</v>
      </c>
      <c r="GI17" s="202"/>
      <c r="GJ17" s="202"/>
      <c r="GK17" s="202"/>
      <c r="GL17" s="237">
        <f>-GJ17+GK17</f>
        <v>0</v>
      </c>
      <c r="GM17" s="202"/>
      <c r="GN17" s="202"/>
      <c r="GO17" s="202"/>
      <c r="GP17" s="237">
        <f>-GN17+GO17</f>
        <v>0</v>
      </c>
      <c r="GQ17" s="202"/>
      <c r="GR17" s="202"/>
      <c r="GS17" s="202"/>
      <c r="GT17" s="237">
        <f>-GR17+GS17</f>
        <v>0</v>
      </c>
      <c r="GU17" s="202"/>
      <c r="GV17" s="202"/>
      <c r="GW17" s="202"/>
      <c r="GX17" s="237">
        <f>-GV17+GW17</f>
        <v>0</v>
      </c>
      <c r="GY17" s="202"/>
      <c r="GZ17" s="202"/>
      <c r="HA17" s="202"/>
      <c r="HB17" s="237">
        <f>-GZ17+HA17</f>
        <v>0</v>
      </c>
      <c r="HC17" s="202"/>
      <c r="HD17" s="202"/>
      <c r="HE17" s="202"/>
      <c r="HF17" s="237">
        <f>-HD17+HE17</f>
        <v>0</v>
      </c>
      <c r="HG17" s="202"/>
      <c r="HH17" s="202"/>
      <c r="HI17" s="202"/>
      <c r="HJ17" s="237">
        <f>-HH17+HI17</f>
        <v>0</v>
      </c>
      <c r="HK17" s="202"/>
      <c r="HL17" s="202"/>
      <c r="HM17" s="202"/>
      <c r="HN17" s="237">
        <f>-HL17+HM17</f>
        <v>0</v>
      </c>
      <c r="HO17" s="202"/>
      <c r="HP17" s="202"/>
      <c r="HQ17" s="202"/>
      <c r="HR17" s="237">
        <f>-HP17+HQ17</f>
        <v>0</v>
      </c>
      <c r="HS17" s="202"/>
      <c r="HT17" s="202"/>
      <c r="HU17" s="202"/>
      <c r="HV17" s="237">
        <f>-HT17+HU17</f>
        <v>0</v>
      </c>
      <c r="HW17" s="202"/>
      <c r="HX17" s="202"/>
      <c r="HY17" s="202"/>
      <c r="HZ17" s="237">
        <f>-HX17+HY17</f>
        <v>0</v>
      </c>
      <c r="IA17" s="202"/>
      <c r="IB17" s="202"/>
      <c r="IC17" s="202"/>
      <c r="ID17" s="237">
        <f>-IB17+IC17</f>
        <v>0</v>
      </c>
      <c r="IE17" s="202"/>
      <c r="IF17" s="202"/>
      <c r="IG17" s="202"/>
      <c r="IH17" s="237">
        <f>-IF17+IG17</f>
        <v>0</v>
      </c>
      <c r="II17" s="202"/>
      <c r="IJ17" s="202"/>
      <c r="IK17" s="202"/>
      <c r="IL17" s="237">
        <f>-IJ17+IK17</f>
        <v>0</v>
      </c>
      <c r="IM17" s="202"/>
      <c r="IN17" s="202"/>
      <c r="IO17" s="202"/>
      <c r="IP17" s="237">
        <f>-IN17+IO17</f>
        <v>0</v>
      </c>
      <c r="IQ17" s="210">
        <f t="shared" si="1"/>
        <v>0</v>
      </c>
      <c r="IR17" s="210">
        <f t="shared" si="1"/>
        <v>0</v>
      </c>
      <c r="IS17" s="210">
        <f t="shared" si="1"/>
        <v>0</v>
      </c>
      <c r="IT17" s="210">
        <f t="shared" si="1"/>
        <v>0</v>
      </c>
    </row>
    <row r="18" spans="1:254" ht="21.95" customHeight="1" x14ac:dyDescent="0.2">
      <c r="A18" s="229">
        <v>323050</v>
      </c>
      <c r="B18" s="196" t="s">
        <v>327</v>
      </c>
      <c r="C18" s="202"/>
      <c r="D18" s="202"/>
      <c r="E18" s="202"/>
      <c r="F18" s="237">
        <f>-D18+E18</f>
        <v>0</v>
      </c>
      <c r="G18" s="202"/>
      <c r="H18" s="202"/>
      <c r="I18" s="202"/>
      <c r="J18" s="237">
        <f>-H18+I18</f>
        <v>0</v>
      </c>
      <c r="K18" s="202"/>
      <c r="L18" s="202"/>
      <c r="M18" s="202"/>
      <c r="N18" s="237">
        <f>-L18+M18</f>
        <v>0</v>
      </c>
      <c r="O18" s="202"/>
      <c r="P18" s="202"/>
      <c r="Q18" s="202"/>
      <c r="R18" s="237">
        <f>-P18+Q18</f>
        <v>0</v>
      </c>
      <c r="S18" s="202"/>
      <c r="T18" s="202"/>
      <c r="U18" s="202"/>
      <c r="V18" s="237">
        <f>-T18+U18</f>
        <v>0</v>
      </c>
      <c r="W18" s="202"/>
      <c r="X18" s="202"/>
      <c r="Y18" s="202"/>
      <c r="Z18" s="237">
        <f>-X18+Y18</f>
        <v>0</v>
      </c>
      <c r="AA18" s="202"/>
      <c r="AB18" s="202"/>
      <c r="AC18" s="202"/>
      <c r="AD18" s="237">
        <f>-AB18+AC18</f>
        <v>0</v>
      </c>
      <c r="AE18" s="202"/>
      <c r="AF18" s="202"/>
      <c r="AG18" s="202"/>
      <c r="AH18" s="237">
        <f>-AF18+AG18</f>
        <v>0</v>
      </c>
      <c r="AI18" s="202"/>
      <c r="AJ18" s="202"/>
      <c r="AK18" s="202"/>
      <c r="AL18" s="237">
        <f>-AJ18+AK18</f>
        <v>0</v>
      </c>
      <c r="AM18" s="202"/>
      <c r="AN18" s="202"/>
      <c r="AO18" s="202"/>
      <c r="AP18" s="237">
        <f>-AN18+AO18</f>
        <v>0</v>
      </c>
      <c r="AQ18" s="202"/>
      <c r="AR18" s="202"/>
      <c r="AS18" s="202"/>
      <c r="AT18" s="237">
        <f>-AR18+AS18</f>
        <v>0</v>
      </c>
      <c r="AU18" s="202"/>
      <c r="AV18" s="202"/>
      <c r="AW18" s="202"/>
      <c r="AX18" s="237">
        <f>-AV18+AW18</f>
        <v>0</v>
      </c>
      <c r="AY18" s="202"/>
      <c r="AZ18" s="202"/>
      <c r="BA18" s="202"/>
      <c r="BB18" s="237">
        <f>-AZ18+BA18</f>
        <v>0</v>
      </c>
      <c r="BC18" s="202"/>
      <c r="BD18" s="202"/>
      <c r="BE18" s="202"/>
      <c r="BF18" s="237">
        <f>-BD18+BE18</f>
        <v>0</v>
      </c>
      <c r="BG18" s="202"/>
      <c r="BH18" s="202"/>
      <c r="BI18" s="202"/>
      <c r="BJ18" s="237">
        <f>-BH18+BI18</f>
        <v>0</v>
      </c>
      <c r="BK18" s="202"/>
      <c r="BL18" s="202"/>
      <c r="BM18" s="202"/>
      <c r="BN18" s="237">
        <f>-BL18+BM18</f>
        <v>0</v>
      </c>
      <c r="BO18" s="202"/>
      <c r="BP18" s="202"/>
      <c r="BQ18" s="202"/>
      <c r="BR18" s="237">
        <f>-BP18+BQ18</f>
        <v>0</v>
      </c>
      <c r="BS18" s="202"/>
      <c r="BT18" s="202"/>
      <c r="BU18" s="202"/>
      <c r="BV18" s="237">
        <f>-BT18+BU18</f>
        <v>0</v>
      </c>
      <c r="BW18" s="202"/>
      <c r="BX18" s="202"/>
      <c r="BY18" s="202"/>
      <c r="BZ18" s="237">
        <f>-BX18+BY18</f>
        <v>0</v>
      </c>
      <c r="CA18" s="202"/>
      <c r="CB18" s="202"/>
      <c r="CC18" s="202"/>
      <c r="CD18" s="237">
        <f>-CB18+CC18</f>
        <v>0</v>
      </c>
      <c r="CE18" s="202"/>
      <c r="CF18" s="202"/>
      <c r="CG18" s="202"/>
      <c r="CH18" s="237">
        <f>-CF18+CG18</f>
        <v>0</v>
      </c>
      <c r="CI18" s="202"/>
      <c r="CJ18" s="202"/>
      <c r="CK18" s="202"/>
      <c r="CL18" s="237">
        <f>-CJ18+CK18</f>
        <v>0</v>
      </c>
      <c r="CM18" s="202"/>
      <c r="CN18" s="202"/>
      <c r="CO18" s="202"/>
      <c r="CP18" s="237">
        <f>-CN18+CO18</f>
        <v>0</v>
      </c>
      <c r="CQ18" s="202"/>
      <c r="CR18" s="202"/>
      <c r="CS18" s="202"/>
      <c r="CT18" s="237">
        <f>-CR18+CS18</f>
        <v>0</v>
      </c>
      <c r="CU18" s="202"/>
      <c r="CV18" s="202"/>
      <c r="CW18" s="202"/>
      <c r="CX18" s="237">
        <f>-CV18+CW18</f>
        <v>0</v>
      </c>
      <c r="CY18" s="202"/>
      <c r="CZ18" s="202"/>
      <c r="DA18" s="202"/>
      <c r="DB18" s="237">
        <f>-CZ18+DA18</f>
        <v>0</v>
      </c>
      <c r="DC18" s="202"/>
      <c r="DD18" s="202"/>
      <c r="DE18" s="202"/>
      <c r="DF18" s="237">
        <f>-DD18+DE18</f>
        <v>0</v>
      </c>
      <c r="DG18" s="202"/>
      <c r="DH18" s="202"/>
      <c r="DI18" s="202"/>
      <c r="DJ18" s="237">
        <f>-DH18+DI18</f>
        <v>0</v>
      </c>
      <c r="DK18" s="202"/>
      <c r="DL18" s="202"/>
      <c r="DM18" s="202"/>
      <c r="DN18" s="237">
        <f>-DL18+DM18</f>
        <v>0</v>
      </c>
      <c r="DO18" s="202"/>
      <c r="DP18" s="202"/>
      <c r="DQ18" s="202"/>
      <c r="DR18" s="237">
        <f>-DP18+DQ18</f>
        <v>0</v>
      </c>
      <c r="DS18" s="202"/>
      <c r="DT18" s="202"/>
      <c r="DU18" s="202"/>
      <c r="DV18" s="237">
        <f>-DT18+DU18</f>
        <v>0</v>
      </c>
      <c r="DW18" s="202"/>
      <c r="DX18" s="202"/>
      <c r="DY18" s="202"/>
      <c r="DZ18" s="237">
        <f>-DX18+DY18</f>
        <v>0</v>
      </c>
      <c r="EA18" s="202"/>
      <c r="EB18" s="202"/>
      <c r="EC18" s="202"/>
      <c r="ED18" s="237">
        <f>-EB18+EC18</f>
        <v>0</v>
      </c>
      <c r="EE18" s="202"/>
      <c r="EF18" s="202"/>
      <c r="EG18" s="202"/>
      <c r="EH18" s="237">
        <f>-EF18+EG18</f>
        <v>0</v>
      </c>
      <c r="EI18" s="202"/>
      <c r="EJ18" s="202"/>
      <c r="EK18" s="202"/>
      <c r="EL18" s="237">
        <f>-EJ18+EK18</f>
        <v>0</v>
      </c>
      <c r="EM18" s="202"/>
      <c r="EN18" s="202"/>
      <c r="EO18" s="202"/>
      <c r="EP18" s="237">
        <f>-EN18+EO18</f>
        <v>0</v>
      </c>
      <c r="EQ18" s="202"/>
      <c r="ER18" s="202"/>
      <c r="ES18" s="202"/>
      <c r="ET18" s="237">
        <f>-ER18+ES18</f>
        <v>0</v>
      </c>
      <c r="EU18" s="202"/>
      <c r="EV18" s="202"/>
      <c r="EW18" s="202"/>
      <c r="EX18" s="237">
        <f>-EV18+EW18</f>
        <v>0</v>
      </c>
      <c r="EY18" s="202"/>
      <c r="EZ18" s="202"/>
      <c r="FA18" s="202"/>
      <c r="FB18" s="237">
        <f>-EZ18+FA18</f>
        <v>0</v>
      </c>
      <c r="FC18" s="202"/>
      <c r="FD18" s="202"/>
      <c r="FE18" s="202"/>
      <c r="FF18" s="237">
        <f>-FD18+FE18</f>
        <v>0</v>
      </c>
      <c r="FG18" s="202"/>
      <c r="FH18" s="202"/>
      <c r="FI18" s="202"/>
      <c r="FJ18" s="237">
        <f>-FH18+FI18</f>
        <v>0</v>
      </c>
      <c r="FK18" s="202"/>
      <c r="FL18" s="202"/>
      <c r="FM18" s="202"/>
      <c r="FN18" s="237">
        <f>-FL18+FM18</f>
        <v>0</v>
      </c>
      <c r="FO18" s="202"/>
      <c r="FP18" s="202"/>
      <c r="FQ18" s="202"/>
      <c r="FR18" s="237">
        <f>-FP18+FQ18</f>
        <v>0</v>
      </c>
      <c r="FS18" s="202"/>
      <c r="FT18" s="202"/>
      <c r="FU18" s="202"/>
      <c r="FV18" s="237">
        <f>-FT18+FU18</f>
        <v>0</v>
      </c>
      <c r="FW18" s="202"/>
      <c r="FX18" s="202"/>
      <c r="FY18" s="202"/>
      <c r="FZ18" s="237">
        <f>-FX18+FY18</f>
        <v>0</v>
      </c>
      <c r="GA18" s="202"/>
      <c r="GB18" s="202"/>
      <c r="GC18" s="202"/>
      <c r="GD18" s="237">
        <f>-GB18+GC18</f>
        <v>0</v>
      </c>
      <c r="GE18" s="202"/>
      <c r="GF18" s="202"/>
      <c r="GG18" s="202"/>
      <c r="GH18" s="237">
        <f>-GF18+GG18</f>
        <v>0</v>
      </c>
      <c r="GI18" s="202"/>
      <c r="GJ18" s="202"/>
      <c r="GK18" s="202"/>
      <c r="GL18" s="237">
        <f>-GJ18+GK18</f>
        <v>0</v>
      </c>
      <c r="GM18" s="202"/>
      <c r="GN18" s="202"/>
      <c r="GO18" s="202"/>
      <c r="GP18" s="237">
        <f>-GN18+GO18</f>
        <v>0</v>
      </c>
      <c r="GQ18" s="202"/>
      <c r="GR18" s="202"/>
      <c r="GS18" s="202"/>
      <c r="GT18" s="237">
        <f>-GR18+GS18</f>
        <v>0</v>
      </c>
      <c r="GU18" s="202"/>
      <c r="GV18" s="202"/>
      <c r="GW18" s="202"/>
      <c r="GX18" s="237">
        <f>-GV18+GW18</f>
        <v>0</v>
      </c>
      <c r="GY18" s="202"/>
      <c r="GZ18" s="202"/>
      <c r="HA18" s="202"/>
      <c r="HB18" s="237">
        <f>-GZ18+HA18</f>
        <v>0</v>
      </c>
      <c r="HC18" s="202"/>
      <c r="HD18" s="202"/>
      <c r="HE18" s="202"/>
      <c r="HF18" s="237">
        <f>-HD18+HE18</f>
        <v>0</v>
      </c>
      <c r="HG18" s="202"/>
      <c r="HH18" s="202"/>
      <c r="HI18" s="202"/>
      <c r="HJ18" s="237">
        <f>-HH18+HI18</f>
        <v>0</v>
      </c>
      <c r="HK18" s="202"/>
      <c r="HL18" s="202"/>
      <c r="HM18" s="202"/>
      <c r="HN18" s="237">
        <f>-HL18+HM18</f>
        <v>0</v>
      </c>
      <c r="HO18" s="202"/>
      <c r="HP18" s="202"/>
      <c r="HQ18" s="202"/>
      <c r="HR18" s="237">
        <f>-HP18+HQ18</f>
        <v>0</v>
      </c>
      <c r="HS18" s="202"/>
      <c r="HT18" s="202"/>
      <c r="HU18" s="202"/>
      <c r="HV18" s="237">
        <f>-HT18+HU18</f>
        <v>0</v>
      </c>
      <c r="HW18" s="202"/>
      <c r="HX18" s="202"/>
      <c r="HY18" s="202"/>
      <c r="HZ18" s="237">
        <f>-HX18+HY18</f>
        <v>0</v>
      </c>
      <c r="IA18" s="202"/>
      <c r="IB18" s="202"/>
      <c r="IC18" s="202"/>
      <c r="ID18" s="237">
        <f>-IB18+IC18</f>
        <v>0</v>
      </c>
      <c r="IE18" s="202"/>
      <c r="IF18" s="202"/>
      <c r="IG18" s="202"/>
      <c r="IH18" s="237">
        <f>-IF18+IG18</f>
        <v>0</v>
      </c>
      <c r="II18" s="202"/>
      <c r="IJ18" s="202"/>
      <c r="IK18" s="202"/>
      <c r="IL18" s="237">
        <f>-IJ18+IK18</f>
        <v>0</v>
      </c>
      <c r="IM18" s="202"/>
      <c r="IN18" s="202"/>
      <c r="IO18" s="202"/>
      <c r="IP18" s="237">
        <f>-IN18+IO18</f>
        <v>0</v>
      </c>
      <c r="IQ18" s="210">
        <f t="shared" si="1"/>
        <v>0</v>
      </c>
      <c r="IR18" s="210">
        <f t="shared" si="1"/>
        <v>0</v>
      </c>
      <c r="IS18" s="210">
        <f t="shared" si="1"/>
        <v>0</v>
      </c>
      <c r="IT18" s="210">
        <f t="shared" si="1"/>
        <v>0</v>
      </c>
    </row>
    <row r="19" spans="1:254" ht="30" customHeight="1" x14ac:dyDescent="0.25">
      <c r="A19" s="289"/>
      <c r="B19" s="291" t="s">
        <v>332</v>
      </c>
      <c r="C19" s="210"/>
      <c r="D19" s="210"/>
      <c r="E19" s="210"/>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10"/>
      <c r="AE19" s="210"/>
      <c r="AF19" s="210"/>
      <c r="AG19" s="210"/>
      <c r="AH19" s="210"/>
      <c r="AI19" s="210"/>
      <c r="AJ19" s="210"/>
      <c r="AK19" s="210"/>
      <c r="AL19" s="210"/>
      <c r="AM19" s="210"/>
      <c r="AN19" s="210"/>
      <c r="AO19" s="210"/>
      <c r="AP19" s="210"/>
      <c r="AQ19" s="210"/>
      <c r="AR19" s="210"/>
      <c r="AS19" s="210"/>
      <c r="AT19" s="210"/>
      <c r="AU19" s="210"/>
      <c r="AV19" s="210"/>
      <c r="AW19" s="210"/>
      <c r="AX19" s="210"/>
      <c r="AY19" s="210"/>
      <c r="AZ19" s="210"/>
      <c r="BA19" s="210"/>
      <c r="BB19" s="210"/>
      <c r="BC19" s="210"/>
      <c r="BD19" s="210"/>
      <c r="BE19" s="210"/>
      <c r="BF19" s="210"/>
      <c r="BG19" s="210"/>
      <c r="BH19" s="210"/>
      <c r="BI19" s="210"/>
      <c r="BJ19" s="210"/>
      <c r="BK19" s="210"/>
      <c r="BL19" s="210"/>
      <c r="BM19" s="210"/>
      <c r="BN19" s="210"/>
      <c r="BO19" s="210"/>
      <c r="BP19" s="210"/>
      <c r="BQ19" s="210"/>
      <c r="BR19" s="210"/>
      <c r="BS19" s="210"/>
      <c r="BT19" s="210"/>
      <c r="BU19" s="210"/>
      <c r="BV19" s="210"/>
      <c r="BW19" s="210"/>
      <c r="BX19" s="210"/>
      <c r="BY19" s="210"/>
      <c r="BZ19" s="210"/>
      <c r="CA19" s="210"/>
      <c r="CB19" s="210"/>
      <c r="CC19" s="210"/>
      <c r="CD19" s="210"/>
      <c r="CE19" s="210"/>
      <c r="CF19" s="210"/>
      <c r="CG19" s="210"/>
      <c r="CH19" s="210"/>
      <c r="CI19" s="210"/>
      <c r="CJ19" s="210"/>
      <c r="CK19" s="210"/>
      <c r="CL19" s="210"/>
      <c r="CM19" s="210"/>
      <c r="CN19" s="210"/>
      <c r="CO19" s="210"/>
      <c r="CP19" s="210"/>
      <c r="CQ19" s="210"/>
      <c r="CR19" s="210"/>
      <c r="CS19" s="210"/>
      <c r="CT19" s="210"/>
      <c r="CU19" s="210"/>
      <c r="CV19" s="210"/>
      <c r="CW19" s="210"/>
      <c r="CX19" s="210"/>
      <c r="CY19" s="210"/>
      <c r="CZ19" s="210"/>
      <c r="DA19" s="210"/>
      <c r="DB19" s="210"/>
      <c r="DC19" s="210"/>
      <c r="DD19" s="210"/>
      <c r="DE19" s="210"/>
      <c r="DF19" s="210"/>
      <c r="DG19" s="210"/>
      <c r="DH19" s="210"/>
      <c r="DI19" s="210"/>
      <c r="DJ19" s="210"/>
      <c r="DK19" s="210"/>
      <c r="DL19" s="210"/>
      <c r="DM19" s="210"/>
      <c r="DN19" s="210"/>
      <c r="DO19" s="210"/>
      <c r="DP19" s="210"/>
      <c r="DQ19" s="210"/>
      <c r="DR19" s="210"/>
      <c r="DS19" s="210"/>
      <c r="DT19" s="210"/>
      <c r="DU19" s="210"/>
      <c r="DV19" s="210"/>
      <c r="DW19" s="210"/>
      <c r="DX19" s="210"/>
      <c r="DY19" s="210"/>
      <c r="DZ19" s="210"/>
      <c r="EA19" s="210"/>
      <c r="EB19" s="210"/>
      <c r="EC19" s="210"/>
      <c r="ED19" s="210"/>
      <c r="EE19" s="210"/>
      <c r="EF19" s="210"/>
      <c r="EG19" s="210"/>
      <c r="EH19" s="210"/>
      <c r="EI19" s="210"/>
      <c r="EJ19" s="210"/>
      <c r="EK19" s="210"/>
      <c r="EL19" s="210"/>
      <c r="EM19" s="210"/>
      <c r="EN19" s="210"/>
      <c r="EO19" s="210"/>
      <c r="EP19" s="210"/>
      <c r="EQ19" s="210"/>
      <c r="ER19" s="210"/>
      <c r="ES19" s="210"/>
      <c r="ET19" s="210"/>
      <c r="EU19" s="210"/>
      <c r="EV19" s="210"/>
      <c r="EW19" s="210"/>
      <c r="EX19" s="210"/>
      <c r="EY19" s="210"/>
      <c r="EZ19" s="210"/>
      <c r="FA19" s="210"/>
      <c r="FB19" s="210"/>
      <c r="FC19" s="210"/>
      <c r="FD19" s="210"/>
      <c r="FE19" s="210"/>
      <c r="FF19" s="210"/>
      <c r="FG19" s="210"/>
      <c r="FH19" s="210"/>
      <c r="FI19" s="210"/>
      <c r="FJ19" s="210"/>
      <c r="FK19" s="210"/>
      <c r="FL19" s="210"/>
      <c r="FM19" s="210"/>
      <c r="FN19" s="210"/>
      <c r="FO19" s="210"/>
      <c r="FP19" s="210"/>
      <c r="FQ19" s="210"/>
      <c r="FR19" s="210"/>
      <c r="FS19" s="210"/>
      <c r="FT19" s="210"/>
      <c r="FU19" s="210"/>
      <c r="FV19" s="210"/>
      <c r="FW19" s="210"/>
      <c r="FX19" s="210"/>
      <c r="FY19" s="210"/>
      <c r="FZ19" s="210"/>
      <c r="GA19" s="210"/>
      <c r="GB19" s="210"/>
      <c r="GC19" s="210"/>
      <c r="GD19" s="210"/>
      <c r="GE19" s="210"/>
      <c r="GF19" s="210"/>
      <c r="GG19" s="210"/>
      <c r="GH19" s="210"/>
      <c r="GI19" s="210"/>
      <c r="GJ19" s="210"/>
      <c r="GK19" s="210"/>
      <c r="GL19" s="210"/>
      <c r="GM19" s="210"/>
      <c r="GN19" s="210"/>
      <c r="GO19" s="210"/>
      <c r="GP19" s="210"/>
      <c r="GQ19" s="210"/>
      <c r="GR19" s="210"/>
      <c r="GS19" s="210"/>
      <c r="GT19" s="210"/>
      <c r="GU19" s="210"/>
      <c r="GV19" s="210"/>
      <c r="GW19" s="210"/>
      <c r="GX19" s="210"/>
      <c r="GY19" s="210"/>
      <c r="GZ19" s="210"/>
      <c r="HA19" s="210"/>
      <c r="HB19" s="210"/>
      <c r="HC19" s="210"/>
      <c r="HD19" s="210"/>
      <c r="HE19" s="210"/>
      <c r="HF19" s="210"/>
      <c r="HG19" s="210"/>
      <c r="HH19" s="210"/>
      <c r="HI19" s="210"/>
      <c r="HJ19" s="210"/>
      <c r="HK19" s="210"/>
      <c r="HL19" s="210"/>
      <c r="HM19" s="210"/>
      <c r="HN19" s="210"/>
      <c r="HO19" s="210"/>
      <c r="HP19" s="210"/>
      <c r="HQ19" s="210"/>
      <c r="HR19" s="210"/>
      <c r="HS19" s="210"/>
      <c r="HT19" s="210"/>
      <c r="HU19" s="210"/>
      <c r="HV19" s="210"/>
      <c r="HW19" s="210"/>
      <c r="HX19" s="210"/>
      <c r="HY19" s="210"/>
      <c r="HZ19" s="210"/>
      <c r="IA19" s="210"/>
      <c r="IB19" s="210"/>
      <c r="IC19" s="210"/>
      <c r="ID19" s="210"/>
      <c r="IE19" s="210"/>
      <c r="IF19" s="210"/>
      <c r="IG19" s="210"/>
      <c r="IH19" s="210"/>
      <c r="II19" s="210"/>
      <c r="IJ19" s="210"/>
      <c r="IK19" s="210"/>
      <c r="IL19" s="210"/>
      <c r="IM19" s="210"/>
      <c r="IN19" s="210"/>
      <c r="IO19" s="210"/>
      <c r="IP19" s="210"/>
      <c r="IQ19" s="210"/>
      <c r="IR19" s="210"/>
      <c r="IS19" s="210"/>
      <c r="IT19" s="210"/>
    </row>
    <row r="20" spans="1:254" ht="21.95" customHeight="1" x14ac:dyDescent="0.2">
      <c r="A20" s="229">
        <v>331000</v>
      </c>
      <c r="B20" s="196" t="s">
        <v>328</v>
      </c>
      <c r="C20" s="202"/>
      <c r="D20" s="202"/>
      <c r="E20" s="202"/>
      <c r="F20" s="237">
        <f t="shared" ref="F20:F25" si="2">-D20+E20</f>
        <v>0</v>
      </c>
      <c r="G20" s="202"/>
      <c r="H20" s="202"/>
      <c r="I20" s="202"/>
      <c r="J20" s="237">
        <f t="shared" ref="J20:J25" si="3">-H20+I20</f>
        <v>0</v>
      </c>
      <c r="K20" s="202"/>
      <c r="L20" s="202"/>
      <c r="M20" s="202"/>
      <c r="N20" s="237">
        <f t="shared" ref="N20:N25" si="4">-L20+M20</f>
        <v>0</v>
      </c>
      <c r="O20" s="202"/>
      <c r="P20" s="202"/>
      <c r="Q20" s="202"/>
      <c r="R20" s="237">
        <f t="shared" ref="R20:R25" si="5">-P20+Q20</f>
        <v>0</v>
      </c>
      <c r="S20" s="202"/>
      <c r="T20" s="202"/>
      <c r="U20" s="202"/>
      <c r="V20" s="237">
        <f t="shared" ref="V20:V25" si="6">-T20+U20</f>
        <v>0</v>
      </c>
      <c r="W20" s="202"/>
      <c r="X20" s="202"/>
      <c r="Y20" s="202"/>
      <c r="Z20" s="237">
        <f t="shared" ref="Z20:Z25" si="7">-X20+Y20</f>
        <v>0</v>
      </c>
      <c r="AA20" s="202"/>
      <c r="AB20" s="202"/>
      <c r="AC20" s="202"/>
      <c r="AD20" s="237">
        <f t="shared" ref="AD20:AD25" si="8">-AB20+AC20</f>
        <v>0</v>
      </c>
      <c r="AE20" s="202"/>
      <c r="AF20" s="202"/>
      <c r="AG20" s="202"/>
      <c r="AH20" s="237">
        <f t="shared" ref="AH20:AH25" si="9">-AF20+AG20</f>
        <v>0</v>
      </c>
      <c r="AI20" s="202"/>
      <c r="AJ20" s="202"/>
      <c r="AK20" s="202"/>
      <c r="AL20" s="237">
        <f t="shared" ref="AL20:AL25" si="10">-AJ20+AK20</f>
        <v>0</v>
      </c>
      <c r="AM20" s="202"/>
      <c r="AN20" s="202"/>
      <c r="AO20" s="202"/>
      <c r="AP20" s="237">
        <f t="shared" ref="AP20:AP25" si="11">-AN20+AO20</f>
        <v>0</v>
      </c>
      <c r="AQ20" s="202"/>
      <c r="AR20" s="202"/>
      <c r="AS20" s="202"/>
      <c r="AT20" s="237">
        <f t="shared" ref="AT20:AT25" si="12">-AR20+AS20</f>
        <v>0</v>
      </c>
      <c r="AU20" s="202"/>
      <c r="AV20" s="202"/>
      <c r="AW20" s="202"/>
      <c r="AX20" s="237">
        <f t="shared" ref="AX20:AX25" si="13">-AV20+AW20</f>
        <v>0</v>
      </c>
      <c r="AY20" s="202"/>
      <c r="AZ20" s="202"/>
      <c r="BA20" s="202"/>
      <c r="BB20" s="237">
        <f t="shared" ref="BB20:BB25" si="14">-AZ20+BA20</f>
        <v>0</v>
      </c>
      <c r="BC20" s="202"/>
      <c r="BD20" s="202"/>
      <c r="BE20" s="202"/>
      <c r="BF20" s="237">
        <f t="shared" ref="BF20:BF25" si="15">-BD20+BE20</f>
        <v>0</v>
      </c>
      <c r="BG20" s="202"/>
      <c r="BH20" s="202"/>
      <c r="BI20" s="202"/>
      <c r="BJ20" s="237">
        <f t="shared" ref="BJ20:BJ25" si="16">-BH20+BI20</f>
        <v>0</v>
      </c>
      <c r="BK20" s="202"/>
      <c r="BL20" s="202"/>
      <c r="BM20" s="202"/>
      <c r="BN20" s="237">
        <f t="shared" ref="BN20:BN25" si="17">-BL20+BM20</f>
        <v>0</v>
      </c>
      <c r="BO20" s="202"/>
      <c r="BP20" s="202"/>
      <c r="BQ20" s="202"/>
      <c r="BR20" s="237">
        <f t="shared" ref="BR20:BR25" si="18">-BP20+BQ20</f>
        <v>0</v>
      </c>
      <c r="BS20" s="202"/>
      <c r="BT20" s="202"/>
      <c r="BU20" s="202"/>
      <c r="BV20" s="237">
        <f t="shared" ref="BV20:BV25" si="19">-BT20+BU20</f>
        <v>0</v>
      </c>
      <c r="BW20" s="202"/>
      <c r="BX20" s="202"/>
      <c r="BY20" s="202"/>
      <c r="BZ20" s="237">
        <f t="shared" ref="BZ20:BZ25" si="20">-BX20+BY20</f>
        <v>0</v>
      </c>
      <c r="CA20" s="202"/>
      <c r="CB20" s="202"/>
      <c r="CC20" s="202"/>
      <c r="CD20" s="237">
        <f t="shared" ref="CD20:CD25" si="21">-CB20+CC20</f>
        <v>0</v>
      </c>
      <c r="CE20" s="202"/>
      <c r="CF20" s="202"/>
      <c r="CG20" s="202"/>
      <c r="CH20" s="237">
        <f t="shared" ref="CH20:CH25" si="22">-CF20+CG20</f>
        <v>0</v>
      </c>
      <c r="CI20" s="202"/>
      <c r="CJ20" s="202"/>
      <c r="CK20" s="202"/>
      <c r="CL20" s="237">
        <f t="shared" ref="CL20:CL25" si="23">-CJ20+CK20</f>
        <v>0</v>
      </c>
      <c r="CM20" s="202"/>
      <c r="CN20" s="202"/>
      <c r="CO20" s="202"/>
      <c r="CP20" s="237">
        <f t="shared" ref="CP20:CP25" si="24">-CN20+CO20</f>
        <v>0</v>
      </c>
      <c r="CQ20" s="202"/>
      <c r="CR20" s="202"/>
      <c r="CS20" s="202"/>
      <c r="CT20" s="237">
        <f t="shared" ref="CT20:CT25" si="25">-CR20+CS20</f>
        <v>0</v>
      </c>
      <c r="CU20" s="202"/>
      <c r="CV20" s="202"/>
      <c r="CW20" s="202"/>
      <c r="CX20" s="237">
        <f t="shared" ref="CX20:CX25" si="26">-CV20+CW20</f>
        <v>0</v>
      </c>
      <c r="CY20" s="202"/>
      <c r="CZ20" s="202"/>
      <c r="DA20" s="202"/>
      <c r="DB20" s="237">
        <f t="shared" ref="DB20:DB25" si="27">-CZ20+DA20</f>
        <v>0</v>
      </c>
      <c r="DC20" s="202"/>
      <c r="DD20" s="202"/>
      <c r="DE20" s="202"/>
      <c r="DF20" s="237">
        <f t="shared" ref="DF20:DF25" si="28">-DD20+DE20</f>
        <v>0</v>
      </c>
      <c r="DG20" s="202"/>
      <c r="DH20" s="202"/>
      <c r="DI20" s="202"/>
      <c r="DJ20" s="237">
        <f t="shared" ref="DJ20:DJ25" si="29">-DH20+DI20</f>
        <v>0</v>
      </c>
      <c r="DK20" s="202"/>
      <c r="DL20" s="202"/>
      <c r="DM20" s="202"/>
      <c r="DN20" s="237">
        <f t="shared" ref="DN20:DN25" si="30">-DL20+DM20</f>
        <v>0</v>
      </c>
      <c r="DO20" s="202"/>
      <c r="DP20" s="202"/>
      <c r="DQ20" s="202"/>
      <c r="DR20" s="237">
        <f t="shared" ref="DR20:DR25" si="31">-DP20+DQ20</f>
        <v>0</v>
      </c>
      <c r="DS20" s="202"/>
      <c r="DT20" s="202"/>
      <c r="DU20" s="202"/>
      <c r="DV20" s="237">
        <f t="shared" ref="DV20:DV25" si="32">-DT20+DU20</f>
        <v>0</v>
      </c>
      <c r="DW20" s="202"/>
      <c r="DX20" s="202"/>
      <c r="DY20" s="202"/>
      <c r="DZ20" s="237">
        <f t="shared" ref="DZ20:DZ25" si="33">-DX20+DY20</f>
        <v>0</v>
      </c>
      <c r="EA20" s="202"/>
      <c r="EB20" s="202"/>
      <c r="EC20" s="202"/>
      <c r="ED20" s="237">
        <f t="shared" ref="ED20:ED25" si="34">-EB20+EC20</f>
        <v>0</v>
      </c>
      <c r="EE20" s="202"/>
      <c r="EF20" s="202"/>
      <c r="EG20" s="202"/>
      <c r="EH20" s="237">
        <f t="shared" ref="EH20:EH25" si="35">-EF20+EG20</f>
        <v>0</v>
      </c>
      <c r="EI20" s="202"/>
      <c r="EJ20" s="202"/>
      <c r="EK20" s="202"/>
      <c r="EL20" s="237">
        <f t="shared" ref="EL20:EL25" si="36">-EJ20+EK20</f>
        <v>0</v>
      </c>
      <c r="EM20" s="202"/>
      <c r="EN20" s="202"/>
      <c r="EO20" s="202"/>
      <c r="EP20" s="237">
        <f t="shared" ref="EP20:EP25" si="37">-EN20+EO20</f>
        <v>0</v>
      </c>
      <c r="EQ20" s="202"/>
      <c r="ER20" s="202"/>
      <c r="ES20" s="202"/>
      <c r="ET20" s="237">
        <f t="shared" ref="ET20:ET25" si="38">-ER20+ES20</f>
        <v>0</v>
      </c>
      <c r="EU20" s="202"/>
      <c r="EV20" s="202"/>
      <c r="EW20" s="202"/>
      <c r="EX20" s="237">
        <f t="shared" ref="EX20:EX25" si="39">-EV20+EW20</f>
        <v>0</v>
      </c>
      <c r="EY20" s="202"/>
      <c r="EZ20" s="202"/>
      <c r="FA20" s="202"/>
      <c r="FB20" s="237">
        <f t="shared" ref="FB20:FB25" si="40">-EZ20+FA20</f>
        <v>0</v>
      </c>
      <c r="FC20" s="202"/>
      <c r="FD20" s="202"/>
      <c r="FE20" s="202"/>
      <c r="FF20" s="237">
        <f t="shared" ref="FF20:FF25" si="41">-FD20+FE20</f>
        <v>0</v>
      </c>
      <c r="FG20" s="202"/>
      <c r="FH20" s="202"/>
      <c r="FI20" s="202"/>
      <c r="FJ20" s="237">
        <f t="shared" ref="FJ20:FJ25" si="42">-FH20+FI20</f>
        <v>0</v>
      </c>
      <c r="FK20" s="202"/>
      <c r="FL20" s="202"/>
      <c r="FM20" s="202"/>
      <c r="FN20" s="237">
        <f t="shared" ref="FN20:FN25" si="43">-FL20+FM20</f>
        <v>0</v>
      </c>
      <c r="FO20" s="202"/>
      <c r="FP20" s="202"/>
      <c r="FQ20" s="202"/>
      <c r="FR20" s="237">
        <f t="shared" ref="FR20:FR25" si="44">-FP20+FQ20</f>
        <v>0</v>
      </c>
      <c r="FS20" s="202"/>
      <c r="FT20" s="202"/>
      <c r="FU20" s="202"/>
      <c r="FV20" s="237">
        <f t="shared" ref="FV20:FV25" si="45">-FT20+FU20</f>
        <v>0</v>
      </c>
      <c r="FW20" s="202"/>
      <c r="FX20" s="202"/>
      <c r="FY20" s="202"/>
      <c r="FZ20" s="237">
        <f t="shared" ref="FZ20:FZ25" si="46">-FX20+FY20</f>
        <v>0</v>
      </c>
      <c r="GA20" s="202"/>
      <c r="GB20" s="202"/>
      <c r="GC20" s="202"/>
      <c r="GD20" s="237">
        <f t="shared" ref="GD20:GD25" si="47">-GB20+GC20</f>
        <v>0</v>
      </c>
      <c r="GE20" s="202"/>
      <c r="GF20" s="202"/>
      <c r="GG20" s="202"/>
      <c r="GH20" s="237">
        <f t="shared" ref="GH20:GH25" si="48">-GF20+GG20</f>
        <v>0</v>
      </c>
      <c r="GI20" s="202"/>
      <c r="GJ20" s="202"/>
      <c r="GK20" s="202"/>
      <c r="GL20" s="237">
        <f t="shared" ref="GL20:GL25" si="49">-GJ20+GK20</f>
        <v>0</v>
      </c>
      <c r="GM20" s="202"/>
      <c r="GN20" s="202"/>
      <c r="GO20" s="202"/>
      <c r="GP20" s="237">
        <f t="shared" ref="GP20:GP25" si="50">-GN20+GO20</f>
        <v>0</v>
      </c>
      <c r="GQ20" s="202"/>
      <c r="GR20" s="202"/>
      <c r="GS20" s="202"/>
      <c r="GT20" s="237">
        <f t="shared" ref="GT20:GT25" si="51">-GR20+GS20</f>
        <v>0</v>
      </c>
      <c r="GU20" s="202"/>
      <c r="GV20" s="202"/>
      <c r="GW20" s="202"/>
      <c r="GX20" s="237">
        <f t="shared" ref="GX20:GX25" si="52">-GV20+GW20</f>
        <v>0</v>
      </c>
      <c r="GY20" s="202"/>
      <c r="GZ20" s="202"/>
      <c r="HA20" s="202"/>
      <c r="HB20" s="237">
        <f t="shared" ref="HB20:HB25" si="53">-GZ20+HA20</f>
        <v>0</v>
      </c>
      <c r="HC20" s="202"/>
      <c r="HD20" s="202"/>
      <c r="HE20" s="202"/>
      <c r="HF20" s="237">
        <f t="shared" ref="HF20:HF25" si="54">-HD20+HE20</f>
        <v>0</v>
      </c>
      <c r="HG20" s="202"/>
      <c r="HH20" s="202"/>
      <c r="HI20" s="202"/>
      <c r="HJ20" s="237">
        <f t="shared" ref="HJ20:HJ25" si="55">-HH20+HI20</f>
        <v>0</v>
      </c>
      <c r="HK20" s="202"/>
      <c r="HL20" s="202"/>
      <c r="HM20" s="202"/>
      <c r="HN20" s="237">
        <f t="shared" ref="HN20:HN25" si="56">-HL20+HM20</f>
        <v>0</v>
      </c>
      <c r="HO20" s="202"/>
      <c r="HP20" s="202"/>
      <c r="HQ20" s="202"/>
      <c r="HR20" s="237">
        <f t="shared" ref="HR20:HR25" si="57">-HP20+HQ20</f>
        <v>0</v>
      </c>
      <c r="HS20" s="202"/>
      <c r="HT20" s="202"/>
      <c r="HU20" s="202"/>
      <c r="HV20" s="237">
        <f t="shared" ref="HV20:HV25" si="58">-HT20+HU20</f>
        <v>0</v>
      </c>
      <c r="HW20" s="202"/>
      <c r="HX20" s="202"/>
      <c r="HY20" s="202"/>
      <c r="HZ20" s="237">
        <f t="shared" ref="HZ20:HZ25" si="59">-HX20+HY20</f>
        <v>0</v>
      </c>
      <c r="IA20" s="202"/>
      <c r="IB20" s="202"/>
      <c r="IC20" s="202"/>
      <c r="ID20" s="237">
        <f t="shared" ref="ID20:ID25" si="60">-IB20+IC20</f>
        <v>0</v>
      </c>
      <c r="IE20" s="202"/>
      <c r="IF20" s="202"/>
      <c r="IG20" s="202"/>
      <c r="IH20" s="237">
        <f t="shared" ref="IH20:IH25" si="61">-IF20+IG20</f>
        <v>0</v>
      </c>
      <c r="II20" s="202"/>
      <c r="IJ20" s="202"/>
      <c r="IK20" s="202"/>
      <c r="IL20" s="237">
        <f t="shared" ref="IL20:IL25" si="62">-IJ20+IK20</f>
        <v>0</v>
      </c>
      <c r="IM20" s="202"/>
      <c r="IN20" s="202"/>
      <c r="IO20" s="202"/>
      <c r="IP20" s="237">
        <f t="shared" ref="IP20:IP25" si="63">-IN20+IO20</f>
        <v>0</v>
      </c>
      <c r="IQ20" s="210">
        <f t="shared" ref="IQ20:IT23" si="64">+C20+G20+K20+O20+S20+W20+AA20+AE20+AI20+AM20+AQ20+AU20+AY20+BC20+BG20+BK20+BO20+BS20+BW20+CA20+CE20+CI20+CM20+CQ20+CU20+CY20+DC20+DG20+DK20+DO20+DS20+DW20+EA20+EE20+EI20+EM20+EQ20+EU20+EY20+FC20+FG20+FK20+FO20+FS20+FW20+GA20+GE20+GI20+GM20+GQ20+GU20+GY20+HC20+HG20+HK20+HO20+HS20+HW20+IA20+IE20+II20+IM20</f>
        <v>0</v>
      </c>
      <c r="IR20" s="210">
        <f t="shared" si="64"/>
        <v>0</v>
      </c>
      <c r="IS20" s="210">
        <f t="shared" si="64"/>
        <v>0</v>
      </c>
      <c r="IT20" s="210">
        <f t="shared" si="64"/>
        <v>0</v>
      </c>
    </row>
    <row r="21" spans="1:254" ht="21.95" customHeight="1" x14ac:dyDescent="0.2">
      <c r="A21" s="229" t="s">
        <v>1416</v>
      </c>
      <c r="B21" s="196" t="s">
        <v>329</v>
      </c>
      <c r="C21" s="202"/>
      <c r="D21" s="202"/>
      <c r="E21" s="202"/>
      <c r="F21" s="237">
        <f t="shared" si="2"/>
        <v>0</v>
      </c>
      <c r="G21" s="202"/>
      <c r="H21" s="202"/>
      <c r="I21" s="202"/>
      <c r="J21" s="237">
        <f t="shared" si="3"/>
        <v>0</v>
      </c>
      <c r="K21" s="202"/>
      <c r="L21" s="202"/>
      <c r="M21" s="202"/>
      <c r="N21" s="237">
        <f t="shared" si="4"/>
        <v>0</v>
      </c>
      <c r="O21" s="202"/>
      <c r="P21" s="202"/>
      <c r="Q21" s="202"/>
      <c r="R21" s="237">
        <f t="shared" si="5"/>
        <v>0</v>
      </c>
      <c r="S21" s="202"/>
      <c r="T21" s="202"/>
      <c r="U21" s="202"/>
      <c r="V21" s="237">
        <f t="shared" si="6"/>
        <v>0</v>
      </c>
      <c r="W21" s="202"/>
      <c r="X21" s="202"/>
      <c r="Y21" s="202"/>
      <c r="Z21" s="237">
        <f t="shared" si="7"/>
        <v>0</v>
      </c>
      <c r="AA21" s="202"/>
      <c r="AB21" s="202"/>
      <c r="AC21" s="202"/>
      <c r="AD21" s="237">
        <f t="shared" si="8"/>
        <v>0</v>
      </c>
      <c r="AE21" s="202"/>
      <c r="AF21" s="202"/>
      <c r="AG21" s="202"/>
      <c r="AH21" s="237">
        <f t="shared" si="9"/>
        <v>0</v>
      </c>
      <c r="AI21" s="202"/>
      <c r="AJ21" s="202"/>
      <c r="AK21" s="202"/>
      <c r="AL21" s="237">
        <f t="shared" si="10"/>
        <v>0</v>
      </c>
      <c r="AM21" s="202"/>
      <c r="AN21" s="202"/>
      <c r="AO21" s="202"/>
      <c r="AP21" s="237">
        <f t="shared" si="11"/>
        <v>0</v>
      </c>
      <c r="AQ21" s="202"/>
      <c r="AR21" s="202"/>
      <c r="AS21" s="202"/>
      <c r="AT21" s="237">
        <f t="shared" si="12"/>
        <v>0</v>
      </c>
      <c r="AU21" s="202"/>
      <c r="AV21" s="202"/>
      <c r="AW21" s="202"/>
      <c r="AX21" s="237">
        <f t="shared" si="13"/>
        <v>0</v>
      </c>
      <c r="AY21" s="202"/>
      <c r="AZ21" s="202"/>
      <c r="BA21" s="202"/>
      <c r="BB21" s="237">
        <f t="shared" si="14"/>
        <v>0</v>
      </c>
      <c r="BC21" s="202"/>
      <c r="BD21" s="202"/>
      <c r="BE21" s="202"/>
      <c r="BF21" s="237">
        <f t="shared" si="15"/>
        <v>0</v>
      </c>
      <c r="BG21" s="202"/>
      <c r="BH21" s="202"/>
      <c r="BI21" s="202"/>
      <c r="BJ21" s="237">
        <f t="shared" si="16"/>
        <v>0</v>
      </c>
      <c r="BK21" s="202"/>
      <c r="BL21" s="202"/>
      <c r="BM21" s="202"/>
      <c r="BN21" s="237">
        <f t="shared" si="17"/>
        <v>0</v>
      </c>
      <c r="BO21" s="202"/>
      <c r="BP21" s="202"/>
      <c r="BQ21" s="202"/>
      <c r="BR21" s="237">
        <f t="shared" si="18"/>
        <v>0</v>
      </c>
      <c r="BS21" s="202"/>
      <c r="BT21" s="202"/>
      <c r="BU21" s="202"/>
      <c r="BV21" s="237">
        <f t="shared" si="19"/>
        <v>0</v>
      </c>
      <c r="BW21" s="202"/>
      <c r="BX21" s="202"/>
      <c r="BY21" s="202"/>
      <c r="BZ21" s="237">
        <f t="shared" si="20"/>
        <v>0</v>
      </c>
      <c r="CA21" s="202"/>
      <c r="CB21" s="202"/>
      <c r="CC21" s="202"/>
      <c r="CD21" s="237">
        <f t="shared" si="21"/>
        <v>0</v>
      </c>
      <c r="CE21" s="202"/>
      <c r="CF21" s="202"/>
      <c r="CG21" s="202"/>
      <c r="CH21" s="237">
        <f t="shared" si="22"/>
        <v>0</v>
      </c>
      <c r="CI21" s="202"/>
      <c r="CJ21" s="202"/>
      <c r="CK21" s="202"/>
      <c r="CL21" s="237">
        <f t="shared" si="23"/>
        <v>0</v>
      </c>
      <c r="CM21" s="202"/>
      <c r="CN21" s="202"/>
      <c r="CO21" s="202"/>
      <c r="CP21" s="237">
        <f t="shared" si="24"/>
        <v>0</v>
      </c>
      <c r="CQ21" s="202"/>
      <c r="CR21" s="202"/>
      <c r="CS21" s="202"/>
      <c r="CT21" s="237">
        <f t="shared" si="25"/>
        <v>0</v>
      </c>
      <c r="CU21" s="202"/>
      <c r="CV21" s="202"/>
      <c r="CW21" s="202"/>
      <c r="CX21" s="237">
        <f t="shared" si="26"/>
        <v>0</v>
      </c>
      <c r="CY21" s="202"/>
      <c r="CZ21" s="202"/>
      <c r="DA21" s="202"/>
      <c r="DB21" s="237">
        <f t="shared" si="27"/>
        <v>0</v>
      </c>
      <c r="DC21" s="202"/>
      <c r="DD21" s="202"/>
      <c r="DE21" s="202"/>
      <c r="DF21" s="237">
        <f t="shared" si="28"/>
        <v>0</v>
      </c>
      <c r="DG21" s="202"/>
      <c r="DH21" s="202"/>
      <c r="DI21" s="202"/>
      <c r="DJ21" s="237">
        <f t="shared" si="29"/>
        <v>0</v>
      </c>
      <c r="DK21" s="202"/>
      <c r="DL21" s="202"/>
      <c r="DM21" s="202"/>
      <c r="DN21" s="237">
        <f t="shared" si="30"/>
        <v>0</v>
      </c>
      <c r="DO21" s="202"/>
      <c r="DP21" s="202"/>
      <c r="DQ21" s="202"/>
      <c r="DR21" s="237">
        <f t="shared" si="31"/>
        <v>0</v>
      </c>
      <c r="DS21" s="202"/>
      <c r="DT21" s="202"/>
      <c r="DU21" s="202"/>
      <c r="DV21" s="237">
        <f t="shared" si="32"/>
        <v>0</v>
      </c>
      <c r="DW21" s="202"/>
      <c r="DX21" s="202"/>
      <c r="DY21" s="202"/>
      <c r="DZ21" s="237">
        <f t="shared" si="33"/>
        <v>0</v>
      </c>
      <c r="EA21" s="202"/>
      <c r="EB21" s="202"/>
      <c r="EC21" s="202"/>
      <c r="ED21" s="237">
        <f t="shared" si="34"/>
        <v>0</v>
      </c>
      <c r="EE21" s="202"/>
      <c r="EF21" s="202"/>
      <c r="EG21" s="202"/>
      <c r="EH21" s="237">
        <f t="shared" si="35"/>
        <v>0</v>
      </c>
      <c r="EI21" s="202"/>
      <c r="EJ21" s="202"/>
      <c r="EK21" s="202"/>
      <c r="EL21" s="237">
        <f t="shared" si="36"/>
        <v>0</v>
      </c>
      <c r="EM21" s="202"/>
      <c r="EN21" s="202"/>
      <c r="EO21" s="202"/>
      <c r="EP21" s="237">
        <f t="shared" si="37"/>
        <v>0</v>
      </c>
      <c r="EQ21" s="202"/>
      <c r="ER21" s="202"/>
      <c r="ES21" s="202"/>
      <c r="ET21" s="237">
        <f t="shared" si="38"/>
        <v>0</v>
      </c>
      <c r="EU21" s="202"/>
      <c r="EV21" s="202"/>
      <c r="EW21" s="202"/>
      <c r="EX21" s="237">
        <f t="shared" si="39"/>
        <v>0</v>
      </c>
      <c r="EY21" s="202"/>
      <c r="EZ21" s="202"/>
      <c r="FA21" s="202"/>
      <c r="FB21" s="237">
        <f t="shared" si="40"/>
        <v>0</v>
      </c>
      <c r="FC21" s="202"/>
      <c r="FD21" s="202"/>
      <c r="FE21" s="202"/>
      <c r="FF21" s="237">
        <f t="shared" si="41"/>
        <v>0</v>
      </c>
      <c r="FG21" s="202"/>
      <c r="FH21" s="202"/>
      <c r="FI21" s="202"/>
      <c r="FJ21" s="237">
        <f t="shared" si="42"/>
        <v>0</v>
      </c>
      <c r="FK21" s="202"/>
      <c r="FL21" s="202"/>
      <c r="FM21" s="202"/>
      <c r="FN21" s="237">
        <f t="shared" si="43"/>
        <v>0</v>
      </c>
      <c r="FO21" s="202"/>
      <c r="FP21" s="202"/>
      <c r="FQ21" s="202"/>
      <c r="FR21" s="237">
        <f t="shared" si="44"/>
        <v>0</v>
      </c>
      <c r="FS21" s="202"/>
      <c r="FT21" s="202"/>
      <c r="FU21" s="202"/>
      <c r="FV21" s="237">
        <f t="shared" si="45"/>
        <v>0</v>
      </c>
      <c r="FW21" s="202"/>
      <c r="FX21" s="202"/>
      <c r="FY21" s="202"/>
      <c r="FZ21" s="237">
        <f t="shared" si="46"/>
        <v>0</v>
      </c>
      <c r="GA21" s="202"/>
      <c r="GB21" s="202"/>
      <c r="GC21" s="202"/>
      <c r="GD21" s="237">
        <f t="shared" si="47"/>
        <v>0</v>
      </c>
      <c r="GE21" s="202"/>
      <c r="GF21" s="202"/>
      <c r="GG21" s="202"/>
      <c r="GH21" s="237">
        <f t="shared" si="48"/>
        <v>0</v>
      </c>
      <c r="GI21" s="202"/>
      <c r="GJ21" s="202"/>
      <c r="GK21" s="202"/>
      <c r="GL21" s="237">
        <f t="shared" si="49"/>
        <v>0</v>
      </c>
      <c r="GM21" s="202"/>
      <c r="GN21" s="202"/>
      <c r="GO21" s="202"/>
      <c r="GP21" s="237">
        <f t="shared" si="50"/>
        <v>0</v>
      </c>
      <c r="GQ21" s="202"/>
      <c r="GR21" s="202"/>
      <c r="GS21" s="202"/>
      <c r="GT21" s="237">
        <f t="shared" si="51"/>
        <v>0</v>
      </c>
      <c r="GU21" s="202"/>
      <c r="GV21" s="202"/>
      <c r="GW21" s="202"/>
      <c r="GX21" s="237">
        <f t="shared" si="52"/>
        <v>0</v>
      </c>
      <c r="GY21" s="202"/>
      <c r="GZ21" s="202"/>
      <c r="HA21" s="202"/>
      <c r="HB21" s="237">
        <f t="shared" si="53"/>
        <v>0</v>
      </c>
      <c r="HC21" s="202"/>
      <c r="HD21" s="202"/>
      <c r="HE21" s="202"/>
      <c r="HF21" s="237">
        <f t="shared" si="54"/>
        <v>0</v>
      </c>
      <c r="HG21" s="202"/>
      <c r="HH21" s="202"/>
      <c r="HI21" s="202"/>
      <c r="HJ21" s="237">
        <f t="shared" si="55"/>
        <v>0</v>
      </c>
      <c r="HK21" s="202"/>
      <c r="HL21" s="202"/>
      <c r="HM21" s="202"/>
      <c r="HN21" s="237">
        <f t="shared" si="56"/>
        <v>0</v>
      </c>
      <c r="HO21" s="202"/>
      <c r="HP21" s="202"/>
      <c r="HQ21" s="202"/>
      <c r="HR21" s="237">
        <f t="shared" si="57"/>
        <v>0</v>
      </c>
      <c r="HS21" s="202"/>
      <c r="HT21" s="202"/>
      <c r="HU21" s="202"/>
      <c r="HV21" s="237">
        <f t="shared" si="58"/>
        <v>0</v>
      </c>
      <c r="HW21" s="202"/>
      <c r="HX21" s="202"/>
      <c r="HY21" s="202"/>
      <c r="HZ21" s="237">
        <f t="shared" si="59"/>
        <v>0</v>
      </c>
      <c r="IA21" s="202"/>
      <c r="IB21" s="202"/>
      <c r="IC21" s="202"/>
      <c r="ID21" s="237">
        <f t="shared" si="60"/>
        <v>0</v>
      </c>
      <c r="IE21" s="202"/>
      <c r="IF21" s="202"/>
      <c r="IG21" s="202"/>
      <c r="IH21" s="237">
        <f t="shared" si="61"/>
        <v>0</v>
      </c>
      <c r="II21" s="202"/>
      <c r="IJ21" s="202"/>
      <c r="IK21" s="202"/>
      <c r="IL21" s="237">
        <f t="shared" si="62"/>
        <v>0</v>
      </c>
      <c r="IM21" s="202"/>
      <c r="IN21" s="202"/>
      <c r="IO21" s="202"/>
      <c r="IP21" s="237">
        <f t="shared" si="63"/>
        <v>0</v>
      </c>
      <c r="IQ21" s="210">
        <f t="shared" si="64"/>
        <v>0</v>
      </c>
      <c r="IR21" s="210">
        <f t="shared" si="64"/>
        <v>0</v>
      </c>
      <c r="IS21" s="210">
        <f t="shared" si="64"/>
        <v>0</v>
      </c>
      <c r="IT21" s="210">
        <f t="shared" si="64"/>
        <v>0</v>
      </c>
    </row>
    <row r="22" spans="1:254" ht="21.95" customHeight="1" x14ac:dyDescent="0.2">
      <c r="A22" s="229">
        <v>334000</v>
      </c>
      <c r="B22" s="196" t="s">
        <v>330</v>
      </c>
      <c r="C22" s="202"/>
      <c r="D22" s="202"/>
      <c r="E22" s="202"/>
      <c r="F22" s="237">
        <f t="shared" si="2"/>
        <v>0</v>
      </c>
      <c r="G22" s="202"/>
      <c r="H22" s="202"/>
      <c r="I22" s="202"/>
      <c r="J22" s="237">
        <f t="shared" si="3"/>
        <v>0</v>
      </c>
      <c r="K22" s="202"/>
      <c r="L22" s="202"/>
      <c r="M22" s="202"/>
      <c r="N22" s="237">
        <f t="shared" si="4"/>
        <v>0</v>
      </c>
      <c r="O22" s="202"/>
      <c r="P22" s="202"/>
      <c r="Q22" s="202"/>
      <c r="R22" s="237">
        <f t="shared" si="5"/>
        <v>0</v>
      </c>
      <c r="S22" s="202"/>
      <c r="T22" s="202"/>
      <c r="U22" s="202"/>
      <c r="V22" s="237">
        <f t="shared" si="6"/>
        <v>0</v>
      </c>
      <c r="W22" s="202"/>
      <c r="X22" s="202"/>
      <c r="Y22" s="202"/>
      <c r="Z22" s="237">
        <f t="shared" si="7"/>
        <v>0</v>
      </c>
      <c r="AA22" s="202"/>
      <c r="AB22" s="202"/>
      <c r="AC22" s="202"/>
      <c r="AD22" s="237">
        <f t="shared" si="8"/>
        <v>0</v>
      </c>
      <c r="AE22" s="202"/>
      <c r="AF22" s="202"/>
      <c r="AG22" s="202"/>
      <c r="AH22" s="237">
        <f t="shared" si="9"/>
        <v>0</v>
      </c>
      <c r="AI22" s="202"/>
      <c r="AJ22" s="202"/>
      <c r="AK22" s="202"/>
      <c r="AL22" s="237">
        <f t="shared" si="10"/>
        <v>0</v>
      </c>
      <c r="AM22" s="202"/>
      <c r="AN22" s="202"/>
      <c r="AO22" s="202"/>
      <c r="AP22" s="237">
        <f t="shared" si="11"/>
        <v>0</v>
      </c>
      <c r="AQ22" s="202"/>
      <c r="AR22" s="202"/>
      <c r="AS22" s="202"/>
      <c r="AT22" s="237">
        <f t="shared" si="12"/>
        <v>0</v>
      </c>
      <c r="AU22" s="202"/>
      <c r="AV22" s="202"/>
      <c r="AW22" s="202"/>
      <c r="AX22" s="237">
        <f t="shared" si="13"/>
        <v>0</v>
      </c>
      <c r="AY22" s="202"/>
      <c r="AZ22" s="202"/>
      <c r="BA22" s="202"/>
      <c r="BB22" s="237">
        <f t="shared" si="14"/>
        <v>0</v>
      </c>
      <c r="BC22" s="202"/>
      <c r="BD22" s="202"/>
      <c r="BE22" s="202"/>
      <c r="BF22" s="237">
        <f t="shared" si="15"/>
        <v>0</v>
      </c>
      <c r="BG22" s="202"/>
      <c r="BH22" s="202"/>
      <c r="BI22" s="202"/>
      <c r="BJ22" s="237">
        <f t="shared" si="16"/>
        <v>0</v>
      </c>
      <c r="BK22" s="202"/>
      <c r="BL22" s="202"/>
      <c r="BM22" s="202"/>
      <c r="BN22" s="237">
        <f t="shared" si="17"/>
        <v>0</v>
      </c>
      <c r="BO22" s="202"/>
      <c r="BP22" s="202"/>
      <c r="BQ22" s="202"/>
      <c r="BR22" s="237">
        <f t="shared" si="18"/>
        <v>0</v>
      </c>
      <c r="BS22" s="202"/>
      <c r="BT22" s="202"/>
      <c r="BU22" s="202"/>
      <c r="BV22" s="237">
        <f t="shared" si="19"/>
        <v>0</v>
      </c>
      <c r="BW22" s="202"/>
      <c r="BX22" s="202"/>
      <c r="BY22" s="202"/>
      <c r="BZ22" s="237">
        <f t="shared" si="20"/>
        <v>0</v>
      </c>
      <c r="CA22" s="202"/>
      <c r="CB22" s="202"/>
      <c r="CC22" s="202"/>
      <c r="CD22" s="237">
        <f t="shared" si="21"/>
        <v>0</v>
      </c>
      <c r="CE22" s="202"/>
      <c r="CF22" s="202"/>
      <c r="CG22" s="202"/>
      <c r="CH22" s="237">
        <f t="shared" si="22"/>
        <v>0</v>
      </c>
      <c r="CI22" s="202"/>
      <c r="CJ22" s="202"/>
      <c r="CK22" s="202"/>
      <c r="CL22" s="237">
        <f t="shared" si="23"/>
        <v>0</v>
      </c>
      <c r="CM22" s="202"/>
      <c r="CN22" s="202"/>
      <c r="CO22" s="202"/>
      <c r="CP22" s="237">
        <f t="shared" si="24"/>
        <v>0</v>
      </c>
      <c r="CQ22" s="202"/>
      <c r="CR22" s="202"/>
      <c r="CS22" s="202"/>
      <c r="CT22" s="237">
        <f t="shared" si="25"/>
        <v>0</v>
      </c>
      <c r="CU22" s="202"/>
      <c r="CV22" s="202"/>
      <c r="CW22" s="202"/>
      <c r="CX22" s="237">
        <f t="shared" si="26"/>
        <v>0</v>
      </c>
      <c r="CY22" s="202"/>
      <c r="CZ22" s="202"/>
      <c r="DA22" s="202"/>
      <c r="DB22" s="237">
        <f t="shared" si="27"/>
        <v>0</v>
      </c>
      <c r="DC22" s="202"/>
      <c r="DD22" s="202"/>
      <c r="DE22" s="202"/>
      <c r="DF22" s="237">
        <f t="shared" si="28"/>
        <v>0</v>
      </c>
      <c r="DG22" s="202"/>
      <c r="DH22" s="202"/>
      <c r="DI22" s="202"/>
      <c r="DJ22" s="237">
        <f t="shared" si="29"/>
        <v>0</v>
      </c>
      <c r="DK22" s="202"/>
      <c r="DL22" s="202"/>
      <c r="DM22" s="202"/>
      <c r="DN22" s="237">
        <f t="shared" si="30"/>
        <v>0</v>
      </c>
      <c r="DO22" s="202"/>
      <c r="DP22" s="202"/>
      <c r="DQ22" s="202"/>
      <c r="DR22" s="237">
        <f t="shared" si="31"/>
        <v>0</v>
      </c>
      <c r="DS22" s="202"/>
      <c r="DT22" s="202"/>
      <c r="DU22" s="202"/>
      <c r="DV22" s="237">
        <f t="shared" si="32"/>
        <v>0</v>
      </c>
      <c r="DW22" s="202"/>
      <c r="DX22" s="202"/>
      <c r="DY22" s="202"/>
      <c r="DZ22" s="237">
        <f t="shared" si="33"/>
        <v>0</v>
      </c>
      <c r="EA22" s="202"/>
      <c r="EB22" s="202"/>
      <c r="EC22" s="202"/>
      <c r="ED22" s="237">
        <f t="shared" si="34"/>
        <v>0</v>
      </c>
      <c r="EE22" s="202"/>
      <c r="EF22" s="202"/>
      <c r="EG22" s="202"/>
      <c r="EH22" s="237">
        <f t="shared" si="35"/>
        <v>0</v>
      </c>
      <c r="EI22" s="202"/>
      <c r="EJ22" s="202"/>
      <c r="EK22" s="202"/>
      <c r="EL22" s="237">
        <f t="shared" si="36"/>
        <v>0</v>
      </c>
      <c r="EM22" s="202"/>
      <c r="EN22" s="202"/>
      <c r="EO22" s="202"/>
      <c r="EP22" s="237">
        <f t="shared" si="37"/>
        <v>0</v>
      </c>
      <c r="EQ22" s="202"/>
      <c r="ER22" s="202"/>
      <c r="ES22" s="202"/>
      <c r="ET22" s="237">
        <f t="shared" si="38"/>
        <v>0</v>
      </c>
      <c r="EU22" s="202"/>
      <c r="EV22" s="202"/>
      <c r="EW22" s="202"/>
      <c r="EX22" s="237">
        <f t="shared" si="39"/>
        <v>0</v>
      </c>
      <c r="EY22" s="202"/>
      <c r="EZ22" s="202"/>
      <c r="FA22" s="202"/>
      <c r="FB22" s="237">
        <f t="shared" si="40"/>
        <v>0</v>
      </c>
      <c r="FC22" s="202"/>
      <c r="FD22" s="202"/>
      <c r="FE22" s="202"/>
      <c r="FF22" s="237">
        <f t="shared" si="41"/>
        <v>0</v>
      </c>
      <c r="FG22" s="202"/>
      <c r="FH22" s="202"/>
      <c r="FI22" s="202"/>
      <c r="FJ22" s="237">
        <f t="shared" si="42"/>
        <v>0</v>
      </c>
      <c r="FK22" s="202"/>
      <c r="FL22" s="202"/>
      <c r="FM22" s="202"/>
      <c r="FN22" s="237">
        <f t="shared" si="43"/>
        <v>0</v>
      </c>
      <c r="FO22" s="202"/>
      <c r="FP22" s="202"/>
      <c r="FQ22" s="202"/>
      <c r="FR22" s="237">
        <f t="shared" si="44"/>
        <v>0</v>
      </c>
      <c r="FS22" s="202"/>
      <c r="FT22" s="202"/>
      <c r="FU22" s="202"/>
      <c r="FV22" s="237">
        <f t="shared" si="45"/>
        <v>0</v>
      </c>
      <c r="FW22" s="202"/>
      <c r="FX22" s="202"/>
      <c r="FY22" s="202"/>
      <c r="FZ22" s="237">
        <f t="shared" si="46"/>
        <v>0</v>
      </c>
      <c r="GA22" s="202"/>
      <c r="GB22" s="202"/>
      <c r="GC22" s="202"/>
      <c r="GD22" s="237">
        <f t="shared" si="47"/>
        <v>0</v>
      </c>
      <c r="GE22" s="202"/>
      <c r="GF22" s="202"/>
      <c r="GG22" s="202"/>
      <c r="GH22" s="237">
        <f t="shared" si="48"/>
        <v>0</v>
      </c>
      <c r="GI22" s="202"/>
      <c r="GJ22" s="202"/>
      <c r="GK22" s="202"/>
      <c r="GL22" s="237">
        <f t="shared" si="49"/>
        <v>0</v>
      </c>
      <c r="GM22" s="202"/>
      <c r="GN22" s="202"/>
      <c r="GO22" s="202"/>
      <c r="GP22" s="237">
        <f t="shared" si="50"/>
        <v>0</v>
      </c>
      <c r="GQ22" s="202"/>
      <c r="GR22" s="202"/>
      <c r="GS22" s="202"/>
      <c r="GT22" s="237">
        <f t="shared" si="51"/>
        <v>0</v>
      </c>
      <c r="GU22" s="202"/>
      <c r="GV22" s="202"/>
      <c r="GW22" s="202"/>
      <c r="GX22" s="237">
        <f t="shared" si="52"/>
        <v>0</v>
      </c>
      <c r="GY22" s="202"/>
      <c r="GZ22" s="202"/>
      <c r="HA22" s="202"/>
      <c r="HB22" s="237">
        <f t="shared" si="53"/>
        <v>0</v>
      </c>
      <c r="HC22" s="202"/>
      <c r="HD22" s="202"/>
      <c r="HE22" s="202"/>
      <c r="HF22" s="237">
        <f t="shared" si="54"/>
        <v>0</v>
      </c>
      <c r="HG22" s="202"/>
      <c r="HH22" s="202"/>
      <c r="HI22" s="202"/>
      <c r="HJ22" s="237">
        <f t="shared" si="55"/>
        <v>0</v>
      </c>
      <c r="HK22" s="202"/>
      <c r="HL22" s="202"/>
      <c r="HM22" s="202"/>
      <c r="HN22" s="237">
        <f t="shared" si="56"/>
        <v>0</v>
      </c>
      <c r="HO22" s="202"/>
      <c r="HP22" s="202"/>
      <c r="HQ22" s="202"/>
      <c r="HR22" s="237">
        <f t="shared" si="57"/>
        <v>0</v>
      </c>
      <c r="HS22" s="202"/>
      <c r="HT22" s="202"/>
      <c r="HU22" s="202"/>
      <c r="HV22" s="237">
        <f t="shared" si="58"/>
        <v>0</v>
      </c>
      <c r="HW22" s="202"/>
      <c r="HX22" s="202"/>
      <c r="HY22" s="202"/>
      <c r="HZ22" s="237">
        <f t="shared" si="59"/>
        <v>0</v>
      </c>
      <c r="IA22" s="202"/>
      <c r="IB22" s="202"/>
      <c r="IC22" s="202"/>
      <c r="ID22" s="237">
        <f t="shared" si="60"/>
        <v>0</v>
      </c>
      <c r="IE22" s="202"/>
      <c r="IF22" s="202"/>
      <c r="IG22" s="202"/>
      <c r="IH22" s="237">
        <f t="shared" si="61"/>
        <v>0</v>
      </c>
      <c r="II22" s="202"/>
      <c r="IJ22" s="202"/>
      <c r="IK22" s="202"/>
      <c r="IL22" s="237">
        <f t="shared" si="62"/>
        <v>0</v>
      </c>
      <c r="IM22" s="202"/>
      <c r="IN22" s="202"/>
      <c r="IO22" s="202"/>
      <c r="IP22" s="237">
        <f t="shared" si="63"/>
        <v>0</v>
      </c>
      <c r="IQ22" s="210">
        <f t="shared" si="64"/>
        <v>0</v>
      </c>
      <c r="IR22" s="210">
        <f t="shared" si="64"/>
        <v>0</v>
      </c>
      <c r="IS22" s="210">
        <f t="shared" si="64"/>
        <v>0</v>
      </c>
      <c r="IT22" s="210">
        <f t="shared" si="64"/>
        <v>0</v>
      </c>
    </row>
    <row r="23" spans="1:254" ht="21.95" customHeight="1" x14ac:dyDescent="0.2">
      <c r="A23" s="229" t="s">
        <v>1417</v>
      </c>
      <c r="B23" s="196" t="s">
        <v>331</v>
      </c>
      <c r="C23" s="202"/>
      <c r="D23" s="202"/>
      <c r="E23" s="202"/>
      <c r="F23" s="237">
        <f t="shared" si="2"/>
        <v>0</v>
      </c>
      <c r="G23" s="202"/>
      <c r="H23" s="202"/>
      <c r="I23" s="202"/>
      <c r="J23" s="237">
        <f t="shared" si="3"/>
        <v>0</v>
      </c>
      <c r="K23" s="202"/>
      <c r="L23" s="202"/>
      <c r="M23" s="202"/>
      <c r="N23" s="237">
        <f t="shared" si="4"/>
        <v>0</v>
      </c>
      <c r="O23" s="202"/>
      <c r="P23" s="202"/>
      <c r="Q23" s="202"/>
      <c r="R23" s="237">
        <f t="shared" si="5"/>
        <v>0</v>
      </c>
      <c r="S23" s="202"/>
      <c r="T23" s="202"/>
      <c r="U23" s="202"/>
      <c r="V23" s="237">
        <f t="shared" si="6"/>
        <v>0</v>
      </c>
      <c r="W23" s="202"/>
      <c r="X23" s="202"/>
      <c r="Y23" s="202"/>
      <c r="Z23" s="237">
        <f t="shared" si="7"/>
        <v>0</v>
      </c>
      <c r="AA23" s="202"/>
      <c r="AB23" s="202"/>
      <c r="AC23" s="202"/>
      <c r="AD23" s="237">
        <f t="shared" si="8"/>
        <v>0</v>
      </c>
      <c r="AE23" s="202"/>
      <c r="AF23" s="202"/>
      <c r="AG23" s="202"/>
      <c r="AH23" s="237">
        <f t="shared" si="9"/>
        <v>0</v>
      </c>
      <c r="AI23" s="202"/>
      <c r="AJ23" s="202"/>
      <c r="AK23" s="202"/>
      <c r="AL23" s="237">
        <f t="shared" si="10"/>
        <v>0</v>
      </c>
      <c r="AM23" s="202"/>
      <c r="AN23" s="202"/>
      <c r="AO23" s="202"/>
      <c r="AP23" s="237">
        <f t="shared" si="11"/>
        <v>0</v>
      </c>
      <c r="AQ23" s="202"/>
      <c r="AR23" s="202"/>
      <c r="AS23" s="202"/>
      <c r="AT23" s="237">
        <f t="shared" si="12"/>
        <v>0</v>
      </c>
      <c r="AU23" s="202"/>
      <c r="AV23" s="202"/>
      <c r="AW23" s="202"/>
      <c r="AX23" s="237">
        <f t="shared" si="13"/>
        <v>0</v>
      </c>
      <c r="AY23" s="202"/>
      <c r="AZ23" s="202"/>
      <c r="BA23" s="202"/>
      <c r="BB23" s="237">
        <f t="shared" si="14"/>
        <v>0</v>
      </c>
      <c r="BC23" s="202"/>
      <c r="BD23" s="202"/>
      <c r="BE23" s="202"/>
      <c r="BF23" s="237">
        <f t="shared" si="15"/>
        <v>0</v>
      </c>
      <c r="BG23" s="202"/>
      <c r="BH23" s="202"/>
      <c r="BI23" s="202"/>
      <c r="BJ23" s="237">
        <f t="shared" si="16"/>
        <v>0</v>
      </c>
      <c r="BK23" s="202"/>
      <c r="BL23" s="202"/>
      <c r="BM23" s="202"/>
      <c r="BN23" s="237">
        <f t="shared" si="17"/>
        <v>0</v>
      </c>
      <c r="BO23" s="202"/>
      <c r="BP23" s="202"/>
      <c r="BQ23" s="202"/>
      <c r="BR23" s="237">
        <f t="shared" si="18"/>
        <v>0</v>
      </c>
      <c r="BS23" s="202"/>
      <c r="BT23" s="202"/>
      <c r="BU23" s="202"/>
      <c r="BV23" s="237">
        <f t="shared" si="19"/>
        <v>0</v>
      </c>
      <c r="BW23" s="202"/>
      <c r="BX23" s="202"/>
      <c r="BY23" s="202"/>
      <c r="BZ23" s="237">
        <f t="shared" si="20"/>
        <v>0</v>
      </c>
      <c r="CA23" s="202"/>
      <c r="CB23" s="202"/>
      <c r="CC23" s="202"/>
      <c r="CD23" s="237">
        <f t="shared" si="21"/>
        <v>0</v>
      </c>
      <c r="CE23" s="202"/>
      <c r="CF23" s="202"/>
      <c r="CG23" s="202"/>
      <c r="CH23" s="237">
        <f t="shared" si="22"/>
        <v>0</v>
      </c>
      <c r="CI23" s="202"/>
      <c r="CJ23" s="202"/>
      <c r="CK23" s="202"/>
      <c r="CL23" s="237">
        <f t="shared" si="23"/>
        <v>0</v>
      </c>
      <c r="CM23" s="202"/>
      <c r="CN23" s="202"/>
      <c r="CO23" s="202"/>
      <c r="CP23" s="237">
        <f t="shared" si="24"/>
        <v>0</v>
      </c>
      <c r="CQ23" s="202"/>
      <c r="CR23" s="202"/>
      <c r="CS23" s="202"/>
      <c r="CT23" s="237">
        <f t="shared" si="25"/>
        <v>0</v>
      </c>
      <c r="CU23" s="202"/>
      <c r="CV23" s="202"/>
      <c r="CW23" s="202"/>
      <c r="CX23" s="237">
        <f t="shared" si="26"/>
        <v>0</v>
      </c>
      <c r="CY23" s="202"/>
      <c r="CZ23" s="202"/>
      <c r="DA23" s="202"/>
      <c r="DB23" s="237">
        <f t="shared" si="27"/>
        <v>0</v>
      </c>
      <c r="DC23" s="202"/>
      <c r="DD23" s="202"/>
      <c r="DE23" s="202"/>
      <c r="DF23" s="237">
        <f t="shared" si="28"/>
        <v>0</v>
      </c>
      <c r="DG23" s="202"/>
      <c r="DH23" s="202"/>
      <c r="DI23" s="202"/>
      <c r="DJ23" s="237">
        <f t="shared" si="29"/>
        <v>0</v>
      </c>
      <c r="DK23" s="202"/>
      <c r="DL23" s="202"/>
      <c r="DM23" s="202"/>
      <c r="DN23" s="237">
        <f t="shared" si="30"/>
        <v>0</v>
      </c>
      <c r="DO23" s="202"/>
      <c r="DP23" s="202"/>
      <c r="DQ23" s="202"/>
      <c r="DR23" s="237">
        <f t="shared" si="31"/>
        <v>0</v>
      </c>
      <c r="DS23" s="202"/>
      <c r="DT23" s="202"/>
      <c r="DU23" s="202"/>
      <c r="DV23" s="237">
        <f t="shared" si="32"/>
        <v>0</v>
      </c>
      <c r="DW23" s="202"/>
      <c r="DX23" s="202"/>
      <c r="DY23" s="202"/>
      <c r="DZ23" s="237">
        <f t="shared" si="33"/>
        <v>0</v>
      </c>
      <c r="EA23" s="202"/>
      <c r="EB23" s="202"/>
      <c r="EC23" s="202"/>
      <c r="ED23" s="237">
        <f t="shared" si="34"/>
        <v>0</v>
      </c>
      <c r="EE23" s="202"/>
      <c r="EF23" s="202"/>
      <c r="EG23" s="202"/>
      <c r="EH23" s="237">
        <f t="shared" si="35"/>
        <v>0</v>
      </c>
      <c r="EI23" s="202"/>
      <c r="EJ23" s="202"/>
      <c r="EK23" s="202"/>
      <c r="EL23" s="237">
        <f t="shared" si="36"/>
        <v>0</v>
      </c>
      <c r="EM23" s="202"/>
      <c r="EN23" s="202"/>
      <c r="EO23" s="202"/>
      <c r="EP23" s="237">
        <f t="shared" si="37"/>
        <v>0</v>
      </c>
      <c r="EQ23" s="202"/>
      <c r="ER23" s="202"/>
      <c r="ES23" s="202"/>
      <c r="ET23" s="237">
        <f t="shared" si="38"/>
        <v>0</v>
      </c>
      <c r="EU23" s="202"/>
      <c r="EV23" s="202"/>
      <c r="EW23" s="202"/>
      <c r="EX23" s="237">
        <f t="shared" si="39"/>
        <v>0</v>
      </c>
      <c r="EY23" s="202"/>
      <c r="EZ23" s="202"/>
      <c r="FA23" s="202"/>
      <c r="FB23" s="237">
        <f t="shared" si="40"/>
        <v>0</v>
      </c>
      <c r="FC23" s="202"/>
      <c r="FD23" s="202"/>
      <c r="FE23" s="202"/>
      <c r="FF23" s="237">
        <f t="shared" si="41"/>
        <v>0</v>
      </c>
      <c r="FG23" s="202"/>
      <c r="FH23" s="202"/>
      <c r="FI23" s="202"/>
      <c r="FJ23" s="237">
        <f t="shared" si="42"/>
        <v>0</v>
      </c>
      <c r="FK23" s="202"/>
      <c r="FL23" s="202"/>
      <c r="FM23" s="202"/>
      <c r="FN23" s="237">
        <f t="shared" si="43"/>
        <v>0</v>
      </c>
      <c r="FO23" s="202"/>
      <c r="FP23" s="202"/>
      <c r="FQ23" s="202"/>
      <c r="FR23" s="237">
        <f t="shared" si="44"/>
        <v>0</v>
      </c>
      <c r="FS23" s="202"/>
      <c r="FT23" s="202"/>
      <c r="FU23" s="202"/>
      <c r="FV23" s="237">
        <f t="shared" si="45"/>
        <v>0</v>
      </c>
      <c r="FW23" s="202"/>
      <c r="FX23" s="202"/>
      <c r="FY23" s="202"/>
      <c r="FZ23" s="237">
        <f t="shared" si="46"/>
        <v>0</v>
      </c>
      <c r="GA23" s="202"/>
      <c r="GB23" s="202"/>
      <c r="GC23" s="202"/>
      <c r="GD23" s="237">
        <f t="shared" si="47"/>
        <v>0</v>
      </c>
      <c r="GE23" s="202"/>
      <c r="GF23" s="202"/>
      <c r="GG23" s="202"/>
      <c r="GH23" s="237">
        <f t="shared" si="48"/>
        <v>0</v>
      </c>
      <c r="GI23" s="202"/>
      <c r="GJ23" s="202"/>
      <c r="GK23" s="202"/>
      <c r="GL23" s="237">
        <f t="shared" si="49"/>
        <v>0</v>
      </c>
      <c r="GM23" s="202"/>
      <c r="GN23" s="202"/>
      <c r="GO23" s="202"/>
      <c r="GP23" s="237">
        <f t="shared" si="50"/>
        <v>0</v>
      </c>
      <c r="GQ23" s="202"/>
      <c r="GR23" s="202"/>
      <c r="GS23" s="202"/>
      <c r="GT23" s="237">
        <f t="shared" si="51"/>
        <v>0</v>
      </c>
      <c r="GU23" s="202"/>
      <c r="GV23" s="202"/>
      <c r="GW23" s="202"/>
      <c r="GX23" s="237">
        <f t="shared" si="52"/>
        <v>0</v>
      </c>
      <c r="GY23" s="202"/>
      <c r="GZ23" s="202"/>
      <c r="HA23" s="202"/>
      <c r="HB23" s="237">
        <f t="shared" si="53"/>
        <v>0</v>
      </c>
      <c r="HC23" s="202"/>
      <c r="HD23" s="202"/>
      <c r="HE23" s="202"/>
      <c r="HF23" s="237">
        <f t="shared" si="54"/>
        <v>0</v>
      </c>
      <c r="HG23" s="202"/>
      <c r="HH23" s="202"/>
      <c r="HI23" s="202"/>
      <c r="HJ23" s="237">
        <f t="shared" si="55"/>
        <v>0</v>
      </c>
      <c r="HK23" s="202"/>
      <c r="HL23" s="202"/>
      <c r="HM23" s="202"/>
      <c r="HN23" s="237">
        <f t="shared" si="56"/>
        <v>0</v>
      </c>
      <c r="HO23" s="202"/>
      <c r="HP23" s="202"/>
      <c r="HQ23" s="202"/>
      <c r="HR23" s="237">
        <f t="shared" si="57"/>
        <v>0</v>
      </c>
      <c r="HS23" s="202"/>
      <c r="HT23" s="202"/>
      <c r="HU23" s="202"/>
      <c r="HV23" s="237">
        <f t="shared" si="58"/>
        <v>0</v>
      </c>
      <c r="HW23" s="202"/>
      <c r="HX23" s="202"/>
      <c r="HY23" s="202"/>
      <c r="HZ23" s="237">
        <f t="shared" si="59"/>
        <v>0</v>
      </c>
      <c r="IA23" s="202"/>
      <c r="IB23" s="202"/>
      <c r="IC23" s="202"/>
      <c r="ID23" s="237">
        <f t="shared" si="60"/>
        <v>0</v>
      </c>
      <c r="IE23" s="202"/>
      <c r="IF23" s="202"/>
      <c r="IG23" s="202"/>
      <c r="IH23" s="237">
        <f t="shared" si="61"/>
        <v>0</v>
      </c>
      <c r="II23" s="202"/>
      <c r="IJ23" s="202"/>
      <c r="IK23" s="202"/>
      <c r="IL23" s="237">
        <f t="shared" si="62"/>
        <v>0</v>
      </c>
      <c r="IM23" s="202"/>
      <c r="IN23" s="202"/>
      <c r="IO23" s="202"/>
      <c r="IP23" s="237">
        <f t="shared" si="63"/>
        <v>0</v>
      </c>
      <c r="IQ23" s="210">
        <f t="shared" si="64"/>
        <v>0</v>
      </c>
      <c r="IR23" s="210">
        <f t="shared" si="64"/>
        <v>0</v>
      </c>
      <c r="IS23" s="210">
        <f t="shared" si="64"/>
        <v>0</v>
      </c>
      <c r="IT23" s="210">
        <f t="shared" si="64"/>
        <v>0</v>
      </c>
    </row>
    <row r="24" spans="1:254" ht="21.95" customHeight="1" x14ac:dyDescent="0.2">
      <c r="A24" s="229">
        <v>337000</v>
      </c>
      <c r="B24" s="196" t="s">
        <v>854</v>
      </c>
      <c r="C24" s="202"/>
      <c r="D24" s="202"/>
      <c r="E24" s="202"/>
      <c r="F24" s="237">
        <f t="shared" si="2"/>
        <v>0</v>
      </c>
      <c r="G24" s="202"/>
      <c r="H24" s="202"/>
      <c r="I24" s="202"/>
      <c r="J24" s="237">
        <f t="shared" si="3"/>
        <v>0</v>
      </c>
      <c r="K24" s="202"/>
      <c r="L24" s="202"/>
      <c r="M24" s="202"/>
      <c r="N24" s="237">
        <f t="shared" si="4"/>
        <v>0</v>
      </c>
      <c r="O24" s="202"/>
      <c r="P24" s="202"/>
      <c r="Q24" s="202"/>
      <c r="R24" s="237">
        <f t="shared" si="5"/>
        <v>0</v>
      </c>
      <c r="S24" s="202"/>
      <c r="T24" s="202"/>
      <c r="U24" s="202"/>
      <c r="V24" s="237">
        <f t="shared" si="6"/>
        <v>0</v>
      </c>
      <c r="W24" s="202"/>
      <c r="X24" s="202"/>
      <c r="Y24" s="202"/>
      <c r="Z24" s="237">
        <f t="shared" si="7"/>
        <v>0</v>
      </c>
      <c r="AA24" s="202"/>
      <c r="AB24" s="202"/>
      <c r="AC24" s="202"/>
      <c r="AD24" s="237">
        <f t="shared" si="8"/>
        <v>0</v>
      </c>
      <c r="AE24" s="202"/>
      <c r="AF24" s="202"/>
      <c r="AG24" s="202"/>
      <c r="AH24" s="237">
        <f t="shared" si="9"/>
        <v>0</v>
      </c>
      <c r="AI24" s="202"/>
      <c r="AJ24" s="202"/>
      <c r="AK24" s="202"/>
      <c r="AL24" s="237">
        <f t="shared" si="10"/>
        <v>0</v>
      </c>
      <c r="AM24" s="202"/>
      <c r="AN24" s="202"/>
      <c r="AO24" s="202"/>
      <c r="AP24" s="237">
        <f t="shared" si="11"/>
        <v>0</v>
      </c>
      <c r="AQ24" s="202"/>
      <c r="AR24" s="202"/>
      <c r="AS24" s="202"/>
      <c r="AT24" s="237">
        <f t="shared" si="12"/>
        <v>0</v>
      </c>
      <c r="AU24" s="202"/>
      <c r="AV24" s="202"/>
      <c r="AW24" s="202"/>
      <c r="AX24" s="237">
        <f t="shared" si="13"/>
        <v>0</v>
      </c>
      <c r="AY24" s="202"/>
      <c r="AZ24" s="202"/>
      <c r="BA24" s="202"/>
      <c r="BB24" s="237">
        <f t="shared" si="14"/>
        <v>0</v>
      </c>
      <c r="BC24" s="202"/>
      <c r="BD24" s="202"/>
      <c r="BE24" s="202"/>
      <c r="BF24" s="237">
        <f t="shared" si="15"/>
        <v>0</v>
      </c>
      <c r="BG24" s="202"/>
      <c r="BH24" s="202"/>
      <c r="BI24" s="202"/>
      <c r="BJ24" s="237">
        <f t="shared" si="16"/>
        <v>0</v>
      </c>
      <c r="BK24" s="202"/>
      <c r="BL24" s="202"/>
      <c r="BM24" s="202"/>
      <c r="BN24" s="237">
        <f t="shared" si="17"/>
        <v>0</v>
      </c>
      <c r="BO24" s="202"/>
      <c r="BP24" s="202"/>
      <c r="BQ24" s="202"/>
      <c r="BR24" s="237">
        <f t="shared" si="18"/>
        <v>0</v>
      </c>
      <c r="BS24" s="202"/>
      <c r="BT24" s="202"/>
      <c r="BU24" s="202"/>
      <c r="BV24" s="237">
        <f t="shared" si="19"/>
        <v>0</v>
      </c>
      <c r="BW24" s="202"/>
      <c r="BX24" s="202"/>
      <c r="BY24" s="202"/>
      <c r="BZ24" s="237">
        <f t="shared" si="20"/>
        <v>0</v>
      </c>
      <c r="CA24" s="202"/>
      <c r="CB24" s="202"/>
      <c r="CC24" s="202"/>
      <c r="CD24" s="237">
        <f t="shared" si="21"/>
        <v>0</v>
      </c>
      <c r="CE24" s="202"/>
      <c r="CF24" s="202"/>
      <c r="CG24" s="202"/>
      <c r="CH24" s="237">
        <f t="shared" si="22"/>
        <v>0</v>
      </c>
      <c r="CI24" s="202"/>
      <c r="CJ24" s="202"/>
      <c r="CK24" s="202"/>
      <c r="CL24" s="237">
        <f t="shared" si="23"/>
        <v>0</v>
      </c>
      <c r="CM24" s="202"/>
      <c r="CN24" s="202"/>
      <c r="CO24" s="202"/>
      <c r="CP24" s="237">
        <f t="shared" si="24"/>
        <v>0</v>
      </c>
      <c r="CQ24" s="202"/>
      <c r="CR24" s="202"/>
      <c r="CS24" s="202"/>
      <c r="CT24" s="237">
        <f t="shared" si="25"/>
        <v>0</v>
      </c>
      <c r="CU24" s="202"/>
      <c r="CV24" s="202"/>
      <c r="CW24" s="202"/>
      <c r="CX24" s="237">
        <f t="shared" si="26"/>
        <v>0</v>
      </c>
      <c r="CY24" s="202"/>
      <c r="CZ24" s="202"/>
      <c r="DA24" s="202"/>
      <c r="DB24" s="237">
        <f t="shared" si="27"/>
        <v>0</v>
      </c>
      <c r="DC24" s="202"/>
      <c r="DD24" s="202"/>
      <c r="DE24" s="202"/>
      <c r="DF24" s="237">
        <f t="shared" si="28"/>
        <v>0</v>
      </c>
      <c r="DG24" s="202"/>
      <c r="DH24" s="202"/>
      <c r="DI24" s="202"/>
      <c r="DJ24" s="237">
        <f t="shared" si="29"/>
        <v>0</v>
      </c>
      <c r="DK24" s="202"/>
      <c r="DL24" s="202"/>
      <c r="DM24" s="202"/>
      <c r="DN24" s="237">
        <f t="shared" si="30"/>
        <v>0</v>
      </c>
      <c r="DO24" s="202"/>
      <c r="DP24" s="202"/>
      <c r="DQ24" s="202"/>
      <c r="DR24" s="237">
        <f t="shared" si="31"/>
        <v>0</v>
      </c>
      <c r="DS24" s="202"/>
      <c r="DT24" s="202"/>
      <c r="DU24" s="202"/>
      <c r="DV24" s="237">
        <f t="shared" si="32"/>
        <v>0</v>
      </c>
      <c r="DW24" s="202"/>
      <c r="DX24" s="202"/>
      <c r="DY24" s="202"/>
      <c r="DZ24" s="237">
        <f t="shared" si="33"/>
        <v>0</v>
      </c>
      <c r="EA24" s="202"/>
      <c r="EB24" s="202"/>
      <c r="EC24" s="202"/>
      <c r="ED24" s="237">
        <f t="shared" si="34"/>
        <v>0</v>
      </c>
      <c r="EE24" s="202"/>
      <c r="EF24" s="202"/>
      <c r="EG24" s="202"/>
      <c r="EH24" s="237">
        <f t="shared" si="35"/>
        <v>0</v>
      </c>
      <c r="EI24" s="202"/>
      <c r="EJ24" s="202"/>
      <c r="EK24" s="202"/>
      <c r="EL24" s="237">
        <f t="shared" si="36"/>
        <v>0</v>
      </c>
      <c r="EM24" s="202"/>
      <c r="EN24" s="202"/>
      <c r="EO24" s="202"/>
      <c r="EP24" s="237">
        <f t="shared" si="37"/>
        <v>0</v>
      </c>
      <c r="EQ24" s="202"/>
      <c r="ER24" s="202"/>
      <c r="ES24" s="202"/>
      <c r="ET24" s="237">
        <f t="shared" si="38"/>
        <v>0</v>
      </c>
      <c r="EU24" s="202"/>
      <c r="EV24" s="202"/>
      <c r="EW24" s="202"/>
      <c r="EX24" s="237">
        <f t="shared" si="39"/>
        <v>0</v>
      </c>
      <c r="EY24" s="202"/>
      <c r="EZ24" s="202"/>
      <c r="FA24" s="202"/>
      <c r="FB24" s="237">
        <f t="shared" si="40"/>
        <v>0</v>
      </c>
      <c r="FC24" s="202"/>
      <c r="FD24" s="202"/>
      <c r="FE24" s="202"/>
      <c r="FF24" s="237">
        <f t="shared" si="41"/>
        <v>0</v>
      </c>
      <c r="FG24" s="202"/>
      <c r="FH24" s="202"/>
      <c r="FI24" s="202"/>
      <c r="FJ24" s="237">
        <f t="shared" si="42"/>
        <v>0</v>
      </c>
      <c r="FK24" s="202"/>
      <c r="FL24" s="202"/>
      <c r="FM24" s="202"/>
      <c r="FN24" s="237">
        <f t="shared" si="43"/>
        <v>0</v>
      </c>
      <c r="FO24" s="202"/>
      <c r="FP24" s="202"/>
      <c r="FQ24" s="202"/>
      <c r="FR24" s="237">
        <f t="shared" si="44"/>
        <v>0</v>
      </c>
      <c r="FS24" s="202"/>
      <c r="FT24" s="202"/>
      <c r="FU24" s="202"/>
      <c r="FV24" s="237">
        <f t="shared" si="45"/>
        <v>0</v>
      </c>
      <c r="FW24" s="202"/>
      <c r="FX24" s="202"/>
      <c r="FY24" s="202"/>
      <c r="FZ24" s="237">
        <f t="shared" si="46"/>
        <v>0</v>
      </c>
      <c r="GA24" s="202"/>
      <c r="GB24" s="202"/>
      <c r="GC24" s="202"/>
      <c r="GD24" s="237">
        <f t="shared" si="47"/>
        <v>0</v>
      </c>
      <c r="GE24" s="202"/>
      <c r="GF24" s="202"/>
      <c r="GG24" s="202"/>
      <c r="GH24" s="237">
        <f t="shared" si="48"/>
        <v>0</v>
      </c>
      <c r="GI24" s="202"/>
      <c r="GJ24" s="202"/>
      <c r="GK24" s="202"/>
      <c r="GL24" s="237">
        <f t="shared" si="49"/>
        <v>0</v>
      </c>
      <c r="GM24" s="202"/>
      <c r="GN24" s="202"/>
      <c r="GO24" s="202"/>
      <c r="GP24" s="237">
        <f t="shared" si="50"/>
        <v>0</v>
      </c>
      <c r="GQ24" s="202"/>
      <c r="GR24" s="202"/>
      <c r="GS24" s="202"/>
      <c r="GT24" s="237">
        <f t="shared" si="51"/>
        <v>0</v>
      </c>
      <c r="GU24" s="202"/>
      <c r="GV24" s="202"/>
      <c r="GW24" s="202"/>
      <c r="GX24" s="237">
        <f t="shared" si="52"/>
        <v>0</v>
      </c>
      <c r="GY24" s="202"/>
      <c r="GZ24" s="202"/>
      <c r="HA24" s="202"/>
      <c r="HB24" s="237">
        <f t="shared" si="53"/>
        <v>0</v>
      </c>
      <c r="HC24" s="202"/>
      <c r="HD24" s="202"/>
      <c r="HE24" s="202"/>
      <c r="HF24" s="237">
        <f t="shared" si="54"/>
        <v>0</v>
      </c>
      <c r="HG24" s="202"/>
      <c r="HH24" s="202"/>
      <c r="HI24" s="202"/>
      <c r="HJ24" s="237">
        <f t="shared" si="55"/>
        <v>0</v>
      </c>
      <c r="HK24" s="202"/>
      <c r="HL24" s="202"/>
      <c r="HM24" s="202"/>
      <c r="HN24" s="237">
        <f t="shared" si="56"/>
        <v>0</v>
      </c>
      <c r="HO24" s="202"/>
      <c r="HP24" s="202"/>
      <c r="HQ24" s="202"/>
      <c r="HR24" s="237">
        <f t="shared" si="57"/>
        <v>0</v>
      </c>
      <c r="HS24" s="202"/>
      <c r="HT24" s="202"/>
      <c r="HU24" s="202"/>
      <c r="HV24" s="237">
        <f t="shared" si="58"/>
        <v>0</v>
      </c>
      <c r="HW24" s="202"/>
      <c r="HX24" s="202"/>
      <c r="HY24" s="202"/>
      <c r="HZ24" s="237">
        <f t="shared" si="59"/>
        <v>0</v>
      </c>
      <c r="IA24" s="202"/>
      <c r="IB24" s="202"/>
      <c r="IC24" s="202"/>
      <c r="ID24" s="237">
        <f t="shared" si="60"/>
        <v>0</v>
      </c>
      <c r="IE24" s="202"/>
      <c r="IF24" s="202"/>
      <c r="IG24" s="202"/>
      <c r="IH24" s="237">
        <f t="shared" si="61"/>
        <v>0</v>
      </c>
      <c r="II24" s="202"/>
      <c r="IJ24" s="202"/>
      <c r="IK24" s="202"/>
      <c r="IL24" s="237">
        <f t="shared" si="62"/>
        <v>0</v>
      </c>
      <c r="IM24" s="202"/>
      <c r="IN24" s="202"/>
      <c r="IO24" s="202"/>
      <c r="IP24" s="237">
        <f t="shared" si="63"/>
        <v>0</v>
      </c>
      <c r="IQ24" s="210">
        <f t="shared" ref="IQ24:IT25" si="65">+C24+G24+K24+O24+S24+W24+AA24+AE24+AI24+AM24+AQ24+AU24+AY24+BC24+BG24+BK24+BO24+BS24+BW24+CA24+CE24+CI24+CM24+CQ24+CU24+CY24+DC24+DG24+DK24+DO24+DS24+DW24+EA24+EE24+EI24+EM24+EQ24+EU24+EY24+FC24+FG24+FK24+FO24+FS24+FW24+GA24+GE24+GI24+GM24+GQ24+GU24+GY24+HC24+HG24+HK24+HO24+HS24+HW24+IA24+IE24+II24+IM24</f>
        <v>0</v>
      </c>
      <c r="IR24" s="210">
        <f t="shared" si="65"/>
        <v>0</v>
      </c>
      <c r="IS24" s="210">
        <f t="shared" si="65"/>
        <v>0</v>
      </c>
      <c r="IT24" s="210">
        <f t="shared" si="65"/>
        <v>0</v>
      </c>
    </row>
    <row r="25" spans="1:254" ht="21.95" customHeight="1" x14ac:dyDescent="0.2">
      <c r="A25" s="229">
        <v>338000</v>
      </c>
      <c r="B25" s="196" t="s">
        <v>855</v>
      </c>
      <c r="C25" s="202"/>
      <c r="D25" s="202"/>
      <c r="E25" s="202"/>
      <c r="F25" s="237">
        <f t="shared" si="2"/>
        <v>0</v>
      </c>
      <c r="G25" s="202"/>
      <c r="H25" s="202"/>
      <c r="I25" s="202"/>
      <c r="J25" s="237">
        <f t="shared" si="3"/>
        <v>0</v>
      </c>
      <c r="K25" s="202"/>
      <c r="L25" s="202"/>
      <c r="M25" s="202"/>
      <c r="N25" s="237">
        <f t="shared" si="4"/>
        <v>0</v>
      </c>
      <c r="O25" s="202"/>
      <c r="P25" s="202"/>
      <c r="Q25" s="202"/>
      <c r="R25" s="237">
        <f t="shared" si="5"/>
        <v>0</v>
      </c>
      <c r="S25" s="202"/>
      <c r="T25" s="202"/>
      <c r="U25" s="202"/>
      <c r="V25" s="237">
        <f t="shared" si="6"/>
        <v>0</v>
      </c>
      <c r="W25" s="202"/>
      <c r="X25" s="202"/>
      <c r="Y25" s="202"/>
      <c r="Z25" s="237">
        <f t="shared" si="7"/>
        <v>0</v>
      </c>
      <c r="AA25" s="202"/>
      <c r="AB25" s="202"/>
      <c r="AC25" s="202"/>
      <c r="AD25" s="237">
        <f t="shared" si="8"/>
        <v>0</v>
      </c>
      <c r="AE25" s="202"/>
      <c r="AF25" s="202"/>
      <c r="AG25" s="202"/>
      <c r="AH25" s="237">
        <f t="shared" si="9"/>
        <v>0</v>
      </c>
      <c r="AI25" s="202"/>
      <c r="AJ25" s="202"/>
      <c r="AK25" s="202"/>
      <c r="AL25" s="237">
        <f t="shared" si="10"/>
        <v>0</v>
      </c>
      <c r="AM25" s="202"/>
      <c r="AN25" s="202"/>
      <c r="AO25" s="202"/>
      <c r="AP25" s="237">
        <f t="shared" si="11"/>
        <v>0</v>
      </c>
      <c r="AQ25" s="202"/>
      <c r="AR25" s="202"/>
      <c r="AS25" s="202"/>
      <c r="AT25" s="237">
        <f t="shared" si="12"/>
        <v>0</v>
      </c>
      <c r="AU25" s="202"/>
      <c r="AV25" s="202"/>
      <c r="AW25" s="202"/>
      <c r="AX25" s="237">
        <f t="shared" si="13"/>
        <v>0</v>
      </c>
      <c r="AY25" s="202"/>
      <c r="AZ25" s="202"/>
      <c r="BA25" s="202"/>
      <c r="BB25" s="237">
        <f t="shared" si="14"/>
        <v>0</v>
      </c>
      <c r="BC25" s="202"/>
      <c r="BD25" s="202"/>
      <c r="BE25" s="202"/>
      <c r="BF25" s="237">
        <f t="shared" si="15"/>
        <v>0</v>
      </c>
      <c r="BG25" s="202"/>
      <c r="BH25" s="202"/>
      <c r="BI25" s="202"/>
      <c r="BJ25" s="237">
        <f t="shared" si="16"/>
        <v>0</v>
      </c>
      <c r="BK25" s="202"/>
      <c r="BL25" s="202"/>
      <c r="BM25" s="202"/>
      <c r="BN25" s="237">
        <f t="shared" si="17"/>
        <v>0</v>
      </c>
      <c r="BO25" s="202"/>
      <c r="BP25" s="202"/>
      <c r="BQ25" s="202"/>
      <c r="BR25" s="237">
        <f t="shared" si="18"/>
        <v>0</v>
      </c>
      <c r="BS25" s="202"/>
      <c r="BT25" s="202"/>
      <c r="BU25" s="202"/>
      <c r="BV25" s="237">
        <f t="shared" si="19"/>
        <v>0</v>
      </c>
      <c r="BW25" s="202"/>
      <c r="BX25" s="202"/>
      <c r="BY25" s="202"/>
      <c r="BZ25" s="237">
        <f t="shared" si="20"/>
        <v>0</v>
      </c>
      <c r="CA25" s="202"/>
      <c r="CB25" s="202"/>
      <c r="CC25" s="202"/>
      <c r="CD25" s="237">
        <f t="shared" si="21"/>
        <v>0</v>
      </c>
      <c r="CE25" s="202"/>
      <c r="CF25" s="202"/>
      <c r="CG25" s="202"/>
      <c r="CH25" s="237">
        <f t="shared" si="22"/>
        <v>0</v>
      </c>
      <c r="CI25" s="202"/>
      <c r="CJ25" s="202"/>
      <c r="CK25" s="202"/>
      <c r="CL25" s="237">
        <f t="shared" si="23"/>
        <v>0</v>
      </c>
      <c r="CM25" s="202"/>
      <c r="CN25" s="202"/>
      <c r="CO25" s="202"/>
      <c r="CP25" s="237">
        <f t="shared" si="24"/>
        <v>0</v>
      </c>
      <c r="CQ25" s="202"/>
      <c r="CR25" s="202"/>
      <c r="CS25" s="202"/>
      <c r="CT25" s="237">
        <f t="shared" si="25"/>
        <v>0</v>
      </c>
      <c r="CU25" s="202"/>
      <c r="CV25" s="202"/>
      <c r="CW25" s="202"/>
      <c r="CX25" s="237">
        <f t="shared" si="26"/>
        <v>0</v>
      </c>
      <c r="CY25" s="202"/>
      <c r="CZ25" s="202"/>
      <c r="DA25" s="202"/>
      <c r="DB25" s="237">
        <f t="shared" si="27"/>
        <v>0</v>
      </c>
      <c r="DC25" s="202"/>
      <c r="DD25" s="202"/>
      <c r="DE25" s="202"/>
      <c r="DF25" s="237">
        <f t="shared" si="28"/>
        <v>0</v>
      </c>
      <c r="DG25" s="202"/>
      <c r="DH25" s="202"/>
      <c r="DI25" s="202"/>
      <c r="DJ25" s="237">
        <f t="shared" si="29"/>
        <v>0</v>
      </c>
      <c r="DK25" s="202"/>
      <c r="DL25" s="202"/>
      <c r="DM25" s="202"/>
      <c r="DN25" s="237">
        <f t="shared" si="30"/>
        <v>0</v>
      </c>
      <c r="DO25" s="202"/>
      <c r="DP25" s="202"/>
      <c r="DQ25" s="202"/>
      <c r="DR25" s="237">
        <f t="shared" si="31"/>
        <v>0</v>
      </c>
      <c r="DS25" s="202"/>
      <c r="DT25" s="202"/>
      <c r="DU25" s="202"/>
      <c r="DV25" s="237">
        <f t="shared" si="32"/>
        <v>0</v>
      </c>
      <c r="DW25" s="202"/>
      <c r="DX25" s="202"/>
      <c r="DY25" s="202"/>
      <c r="DZ25" s="237">
        <f t="shared" si="33"/>
        <v>0</v>
      </c>
      <c r="EA25" s="202"/>
      <c r="EB25" s="202"/>
      <c r="EC25" s="202"/>
      <c r="ED25" s="237">
        <f t="shared" si="34"/>
        <v>0</v>
      </c>
      <c r="EE25" s="202"/>
      <c r="EF25" s="202"/>
      <c r="EG25" s="202"/>
      <c r="EH25" s="237">
        <f t="shared" si="35"/>
        <v>0</v>
      </c>
      <c r="EI25" s="202"/>
      <c r="EJ25" s="202"/>
      <c r="EK25" s="202"/>
      <c r="EL25" s="237">
        <f t="shared" si="36"/>
        <v>0</v>
      </c>
      <c r="EM25" s="202"/>
      <c r="EN25" s="202"/>
      <c r="EO25" s="202"/>
      <c r="EP25" s="237">
        <f t="shared" si="37"/>
        <v>0</v>
      </c>
      <c r="EQ25" s="202"/>
      <c r="ER25" s="202"/>
      <c r="ES25" s="202"/>
      <c r="ET25" s="237">
        <f t="shared" si="38"/>
        <v>0</v>
      </c>
      <c r="EU25" s="202"/>
      <c r="EV25" s="202"/>
      <c r="EW25" s="202"/>
      <c r="EX25" s="237">
        <f t="shared" si="39"/>
        <v>0</v>
      </c>
      <c r="EY25" s="202"/>
      <c r="EZ25" s="202"/>
      <c r="FA25" s="202"/>
      <c r="FB25" s="237">
        <f t="shared" si="40"/>
        <v>0</v>
      </c>
      <c r="FC25" s="202"/>
      <c r="FD25" s="202"/>
      <c r="FE25" s="202"/>
      <c r="FF25" s="237">
        <f t="shared" si="41"/>
        <v>0</v>
      </c>
      <c r="FG25" s="202"/>
      <c r="FH25" s="202"/>
      <c r="FI25" s="202"/>
      <c r="FJ25" s="237">
        <f t="shared" si="42"/>
        <v>0</v>
      </c>
      <c r="FK25" s="202"/>
      <c r="FL25" s="202"/>
      <c r="FM25" s="202"/>
      <c r="FN25" s="237">
        <f t="shared" si="43"/>
        <v>0</v>
      </c>
      <c r="FO25" s="202"/>
      <c r="FP25" s="202"/>
      <c r="FQ25" s="202"/>
      <c r="FR25" s="237">
        <f t="shared" si="44"/>
        <v>0</v>
      </c>
      <c r="FS25" s="202"/>
      <c r="FT25" s="202"/>
      <c r="FU25" s="202"/>
      <c r="FV25" s="237">
        <f t="shared" si="45"/>
        <v>0</v>
      </c>
      <c r="FW25" s="202"/>
      <c r="FX25" s="202"/>
      <c r="FY25" s="202"/>
      <c r="FZ25" s="237">
        <f t="shared" si="46"/>
        <v>0</v>
      </c>
      <c r="GA25" s="202"/>
      <c r="GB25" s="202"/>
      <c r="GC25" s="202"/>
      <c r="GD25" s="237">
        <f t="shared" si="47"/>
        <v>0</v>
      </c>
      <c r="GE25" s="202"/>
      <c r="GF25" s="202"/>
      <c r="GG25" s="202"/>
      <c r="GH25" s="237">
        <f t="shared" si="48"/>
        <v>0</v>
      </c>
      <c r="GI25" s="202"/>
      <c r="GJ25" s="202"/>
      <c r="GK25" s="202"/>
      <c r="GL25" s="237">
        <f t="shared" si="49"/>
        <v>0</v>
      </c>
      <c r="GM25" s="202"/>
      <c r="GN25" s="202"/>
      <c r="GO25" s="202"/>
      <c r="GP25" s="237">
        <f t="shared" si="50"/>
        <v>0</v>
      </c>
      <c r="GQ25" s="202"/>
      <c r="GR25" s="202"/>
      <c r="GS25" s="202"/>
      <c r="GT25" s="237">
        <f t="shared" si="51"/>
        <v>0</v>
      </c>
      <c r="GU25" s="202"/>
      <c r="GV25" s="202"/>
      <c r="GW25" s="202"/>
      <c r="GX25" s="237">
        <f t="shared" si="52"/>
        <v>0</v>
      </c>
      <c r="GY25" s="202"/>
      <c r="GZ25" s="202"/>
      <c r="HA25" s="202"/>
      <c r="HB25" s="237">
        <f t="shared" si="53"/>
        <v>0</v>
      </c>
      <c r="HC25" s="202"/>
      <c r="HD25" s="202"/>
      <c r="HE25" s="202"/>
      <c r="HF25" s="237">
        <f t="shared" si="54"/>
        <v>0</v>
      </c>
      <c r="HG25" s="202"/>
      <c r="HH25" s="202"/>
      <c r="HI25" s="202"/>
      <c r="HJ25" s="237">
        <f t="shared" si="55"/>
        <v>0</v>
      </c>
      <c r="HK25" s="202"/>
      <c r="HL25" s="202"/>
      <c r="HM25" s="202"/>
      <c r="HN25" s="237">
        <f t="shared" si="56"/>
        <v>0</v>
      </c>
      <c r="HO25" s="202"/>
      <c r="HP25" s="202"/>
      <c r="HQ25" s="202"/>
      <c r="HR25" s="237">
        <f t="shared" si="57"/>
        <v>0</v>
      </c>
      <c r="HS25" s="202"/>
      <c r="HT25" s="202"/>
      <c r="HU25" s="202"/>
      <c r="HV25" s="237">
        <f t="shared" si="58"/>
        <v>0</v>
      </c>
      <c r="HW25" s="202"/>
      <c r="HX25" s="202"/>
      <c r="HY25" s="202"/>
      <c r="HZ25" s="237">
        <f t="shared" si="59"/>
        <v>0</v>
      </c>
      <c r="IA25" s="202"/>
      <c r="IB25" s="202"/>
      <c r="IC25" s="202"/>
      <c r="ID25" s="237">
        <f t="shared" si="60"/>
        <v>0</v>
      </c>
      <c r="IE25" s="202"/>
      <c r="IF25" s="202"/>
      <c r="IG25" s="202"/>
      <c r="IH25" s="237">
        <f t="shared" si="61"/>
        <v>0</v>
      </c>
      <c r="II25" s="202"/>
      <c r="IJ25" s="202"/>
      <c r="IK25" s="202"/>
      <c r="IL25" s="237">
        <f t="shared" si="62"/>
        <v>0</v>
      </c>
      <c r="IM25" s="202"/>
      <c r="IN25" s="202"/>
      <c r="IO25" s="202"/>
      <c r="IP25" s="237">
        <f t="shared" si="63"/>
        <v>0</v>
      </c>
      <c r="IQ25" s="210">
        <f t="shared" si="65"/>
        <v>0</v>
      </c>
      <c r="IR25" s="210">
        <f t="shared" si="65"/>
        <v>0</v>
      </c>
      <c r="IS25" s="210">
        <f t="shared" si="65"/>
        <v>0</v>
      </c>
      <c r="IT25" s="210">
        <f t="shared" si="65"/>
        <v>0</v>
      </c>
    </row>
    <row r="26" spans="1:254" ht="21.95" customHeight="1" x14ac:dyDescent="0.25">
      <c r="A26" s="289"/>
      <c r="B26" s="8" t="s">
        <v>158</v>
      </c>
      <c r="C26" s="210"/>
      <c r="D26" s="210"/>
      <c r="E26" s="210"/>
      <c r="F26" s="210"/>
      <c r="G26" s="210"/>
      <c r="H26" s="210"/>
      <c r="I26" s="210"/>
      <c r="J26" s="210"/>
      <c r="K26" s="210"/>
      <c r="L26" s="210"/>
      <c r="M26" s="210"/>
      <c r="N26" s="210"/>
      <c r="O26" s="210"/>
      <c r="P26" s="210"/>
      <c r="Q26" s="210"/>
      <c r="R26" s="210"/>
      <c r="S26" s="210"/>
      <c r="T26" s="210"/>
      <c r="U26" s="210"/>
      <c r="V26" s="210"/>
      <c r="W26" s="210"/>
      <c r="X26" s="210"/>
      <c r="Y26" s="210"/>
      <c r="Z26" s="210"/>
      <c r="AA26" s="210"/>
      <c r="AB26" s="210"/>
      <c r="AC26" s="210"/>
      <c r="AD26" s="210"/>
      <c r="AE26" s="210"/>
      <c r="AF26" s="210"/>
      <c r="AG26" s="210"/>
      <c r="AH26" s="210"/>
      <c r="AI26" s="210"/>
      <c r="AJ26" s="210"/>
      <c r="AK26" s="210"/>
      <c r="AL26" s="210"/>
      <c r="AM26" s="210"/>
      <c r="AN26" s="210"/>
      <c r="AO26" s="210"/>
      <c r="AP26" s="210"/>
      <c r="AQ26" s="210"/>
      <c r="AR26" s="210"/>
      <c r="AS26" s="210"/>
      <c r="AT26" s="210"/>
      <c r="AU26" s="210"/>
      <c r="AV26" s="210"/>
      <c r="AW26" s="210"/>
      <c r="AX26" s="210"/>
      <c r="AY26" s="210"/>
      <c r="AZ26" s="210"/>
      <c r="BA26" s="210"/>
      <c r="BB26" s="210"/>
      <c r="BC26" s="210"/>
      <c r="BD26" s="210"/>
      <c r="BE26" s="210"/>
      <c r="BF26" s="210"/>
      <c r="BG26" s="210"/>
      <c r="BH26" s="210"/>
      <c r="BI26" s="210"/>
      <c r="BJ26" s="210"/>
      <c r="BK26" s="210"/>
      <c r="BL26" s="210"/>
      <c r="BM26" s="210"/>
      <c r="BN26" s="210"/>
      <c r="BO26" s="210"/>
      <c r="BP26" s="210"/>
      <c r="BQ26" s="210"/>
      <c r="BR26" s="210"/>
      <c r="BS26" s="210"/>
      <c r="BT26" s="210"/>
      <c r="BU26" s="210"/>
      <c r="BV26" s="210"/>
      <c r="BW26" s="210"/>
      <c r="BX26" s="210"/>
      <c r="BY26" s="210"/>
      <c r="BZ26" s="210"/>
      <c r="CA26" s="210"/>
      <c r="CB26" s="210"/>
      <c r="CC26" s="210"/>
      <c r="CD26" s="210"/>
      <c r="CE26" s="210"/>
      <c r="CF26" s="210"/>
      <c r="CG26" s="210"/>
      <c r="CH26" s="210"/>
      <c r="CI26" s="210"/>
      <c r="CJ26" s="210"/>
      <c r="CK26" s="210"/>
      <c r="CL26" s="210"/>
      <c r="CM26" s="210"/>
      <c r="CN26" s="210"/>
      <c r="CO26" s="210"/>
      <c r="CP26" s="210"/>
      <c r="CQ26" s="210"/>
      <c r="CR26" s="210"/>
      <c r="CS26" s="210"/>
      <c r="CT26" s="210"/>
      <c r="CU26" s="210"/>
      <c r="CV26" s="210"/>
      <c r="CW26" s="210"/>
      <c r="CX26" s="210"/>
      <c r="CY26" s="210"/>
      <c r="CZ26" s="210"/>
      <c r="DA26" s="210"/>
      <c r="DB26" s="210"/>
      <c r="DC26" s="210"/>
      <c r="DD26" s="210"/>
      <c r="DE26" s="210"/>
      <c r="DF26" s="210"/>
      <c r="DG26" s="210"/>
      <c r="DH26" s="210"/>
      <c r="DI26" s="210"/>
      <c r="DJ26" s="210"/>
      <c r="DK26" s="210"/>
      <c r="DL26" s="210"/>
      <c r="DM26" s="210"/>
      <c r="DN26" s="210"/>
      <c r="DO26" s="210"/>
      <c r="DP26" s="210"/>
      <c r="DQ26" s="210"/>
      <c r="DR26" s="210"/>
      <c r="DS26" s="210"/>
      <c r="DT26" s="210"/>
      <c r="DU26" s="210"/>
      <c r="DV26" s="210"/>
      <c r="DW26" s="210"/>
      <c r="DX26" s="210"/>
      <c r="DY26" s="210"/>
      <c r="DZ26" s="210"/>
      <c r="EA26" s="210"/>
      <c r="EB26" s="210"/>
      <c r="EC26" s="210"/>
      <c r="ED26" s="210"/>
      <c r="EE26" s="210"/>
      <c r="EF26" s="210"/>
      <c r="EG26" s="210"/>
      <c r="EH26" s="210"/>
      <c r="EI26" s="210"/>
      <c r="EJ26" s="210"/>
      <c r="EK26" s="210"/>
      <c r="EL26" s="210"/>
      <c r="EM26" s="210"/>
      <c r="EN26" s="210"/>
      <c r="EO26" s="210"/>
      <c r="EP26" s="210"/>
      <c r="EQ26" s="210"/>
      <c r="ER26" s="210"/>
      <c r="ES26" s="210"/>
      <c r="ET26" s="210"/>
      <c r="EU26" s="210"/>
      <c r="EV26" s="210"/>
      <c r="EW26" s="210"/>
      <c r="EX26" s="210"/>
      <c r="EY26" s="210"/>
      <c r="EZ26" s="210"/>
      <c r="FA26" s="210"/>
      <c r="FB26" s="210"/>
      <c r="FC26" s="210"/>
      <c r="FD26" s="210"/>
      <c r="FE26" s="210"/>
      <c r="FF26" s="210"/>
      <c r="FG26" s="210"/>
      <c r="FH26" s="210"/>
      <c r="FI26" s="210"/>
      <c r="FJ26" s="210"/>
      <c r="FK26" s="210"/>
      <c r="FL26" s="210"/>
      <c r="FM26" s="210"/>
      <c r="FN26" s="210"/>
      <c r="FO26" s="210"/>
      <c r="FP26" s="210"/>
      <c r="FQ26" s="210"/>
      <c r="FR26" s="210"/>
      <c r="FS26" s="210"/>
      <c r="FT26" s="210"/>
      <c r="FU26" s="210"/>
      <c r="FV26" s="210"/>
      <c r="FW26" s="210"/>
      <c r="FX26" s="210"/>
      <c r="FY26" s="210"/>
      <c r="FZ26" s="210"/>
      <c r="GA26" s="210"/>
      <c r="GB26" s="210"/>
      <c r="GC26" s="210"/>
      <c r="GD26" s="210"/>
      <c r="GE26" s="210"/>
      <c r="GF26" s="210"/>
      <c r="GG26" s="210"/>
      <c r="GH26" s="210"/>
      <c r="GI26" s="210"/>
      <c r="GJ26" s="210"/>
      <c r="GK26" s="210"/>
      <c r="GL26" s="210"/>
      <c r="GM26" s="210"/>
      <c r="GN26" s="210"/>
      <c r="GO26" s="210"/>
      <c r="GP26" s="210"/>
      <c r="GQ26" s="210"/>
      <c r="GR26" s="210"/>
      <c r="GS26" s="210"/>
      <c r="GT26" s="210"/>
      <c r="GU26" s="210"/>
      <c r="GV26" s="210"/>
      <c r="GW26" s="210"/>
      <c r="GX26" s="210"/>
      <c r="GY26" s="210"/>
      <c r="GZ26" s="210"/>
      <c r="HA26" s="210"/>
      <c r="HB26" s="210"/>
      <c r="HC26" s="210"/>
      <c r="HD26" s="210"/>
      <c r="HE26" s="210"/>
      <c r="HF26" s="210"/>
      <c r="HG26" s="210"/>
      <c r="HH26" s="210"/>
      <c r="HI26" s="210"/>
      <c r="HJ26" s="210"/>
      <c r="HK26" s="210"/>
      <c r="HL26" s="210"/>
      <c r="HM26" s="210"/>
      <c r="HN26" s="210"/>
      <c r="HO26" s="210"/>
      <c r="HP26" s="210"/>
      <c r="HQ26" s="210"/>
      <c r="HR26" s="210"/>
      <c r="HS26" s="210"/>
      <c r="HT26" s="210"/>
      <c r="HU26" s="210"/>
      <c r="HV26" s="210"/>
      <c r="HW26" s="210"/>
      <c r="HX26" s="210"/>
      <c r="HY26" s="210"/>
      <c r="HZ26" s="210"/>
      <c r="IA26" s="210"/>
      <c r="IB26" s="210"/>
      <c r="IC26" s="210"/>
      <c r="ID26" s="210"/>
      <c r="IE26" s="210"/>
      <c r="IF26" s="210"/>
      <c r="IG26" s="210"/>
      <c r="IH26" s="210"/>
      <c r="II26" s="210"/>
      <c r="IJ26" s="210"/>
      <c r="IK26" s="210"/>
      <c r="IL26" s="210"/>
      <c r="IM26" s="210"/>
      <c r="IN26" s="210"/>
      <c r="IO26" s="210"/>
      <c r="IP26" s="210"/>
      <c r="IQ26" s="210"/>
      <c r="IR26" s="210"/>
      <c r="IS26" s="210"/>
      <c r="IT26" s="210"/>
    </row>
    <row r="27" spans="1:254" ht="21.95" customHeight="1" x14ac:dyDescent="0.2">
      <c r="A27" s="229">
        <v>341000</v>
      </c>
      <c r="B27" s="196" t="s">
        <v>333</v>
      </c>
      <c r="C27" s="202"/>
      <c r="D27" s="202"/>
      <c r="E27" s="202"/>
      <c r="F27" s="237">
        <f t="shared" ref="F27:F32" si="66">-D27+E27</f>
        <v>0</v>
      </c>
      <c r="G27" s="202"/>
      <c r="H27" s="202"/>
      <c r="I27" s="202"/>
      <c r="J27" s="237">
        <f t="shared" ref="J27:J32" si="67">-H27+I27</f>
        <v>0</v>
      </c>
      <c r="K27" s="202"/>
      <c r="L27" s="202"/>
      <c r="M27" s="202"/>
      <c r="N27" s="237">
        <f t="shared" ref="N27:N32" si="68">-L27+M27</f>
        <v>0</v>
      </c>
      <c r="O27" s="202"/>
      <c r="P27" s="202"/>
      <c r="Q27" s="202"/>
      <c r="R27" s="237">
        <f t="shared" ref="R27:R32" si="69">-P27+Q27</f>
        <v>0</v>
      </c>
      <c r="S27" s="202"/>
      <c r="T27" s="202"/>
      <c r="U27" s="202"/>
      <c r="V27" s="237">
        <f t="shared" ref="V27:V32" si="70">-T27+U27</f>
        <v>0</v>
      </c>
      <c r="W27" s="202"/>
      <c r="X27" s="202"/>
      <c r="Y27" s="202"/>
      <c r="Z27" s="237">
        <f t="shared" ref="Z27:Z32" si="71">-X27+Y27</f>
        <v>0</v>
      </c>
      <c r="AA27" s="202"/>
      <c r="AB27" s="202"/>
      <c r="AC27" s="202"/>
      <c r="AD27" s="237">
        <f t="shared" ref="AD27:AD32" si="72">-AB27+AC27</f>
        <v>0</v>
      </c>
      <c r="AE27" s="202"/>
      <c r="AF27" s="202"/>
      <c r="AG27" s="202"/>
      <c r="AH27" s="237">
        <f t="shared" ref="AH27:AH32" si="73">-AF27+AG27</f>
        <v>0</v>
      </c>
      <c r="AI27" s="202"/>
      <c r="AJ27" s="202"/>
      <c r="AK27" s="202"/>
      <c r="AL27" s="237">
        <f t="shared" ref="AL27:AL32" si="74">-AJ27+AK27</f>
        <v>0</v>
      </c>
      <c r="AM27" s="202"/>
      <c r="AN27" s="202"/>
      <c r="AO27" s="202"/>
      <c r="AP27" s="237">
        <f t="shared" ref="AP27:AP32" si="75">-AN27+AO27</f>
        <v>0</v>
      </c>
      <c r="AQ27" s="202"/>
      <c r="AR27" s="202"/>
      <c r="AS27" s="202"/>
      <c r="AT27" s="237">
        <f t="shared" ref="AT27:AT32" si="76">-AR27+AS27</f>
        <v>0</v>
      </c>
      <c r="AU27" s="202"/>
      <c r="AV27" s="202"/>
      <c r="AW27" s="202"/>
      <c r="AX27" s="237">
        <f t="shared" ref="AX27:AX32" si="77">-AV27+AW27</f>
        <v>0</v>
      </c>
      <c r="AY27" s="202"/>
      <c r="AZ27" s="202"/>
      <c r="BA27" s="202"/>
      <c r="BB27" s="237">
        <f t="shared" ref="BB27:BB32" si="78">-AZ27+BA27</f>
        <v>0</v>
      </c>
      <c r="BC27" s="202"/>
      <c r="BD27" s="202"/>
      <c r="BE27" s="202"/>
      <c r="BF27" s="237">
        <f t="shared" ref="BF27:BF32" si="79">-BD27+BE27</f>
        <v>0</v>
      </c>
      <c r="BG27" s="202"/>
      <c r="BH27" s="202"/>
      <c r="BI27" s="202"/>
      <c r="BJ27" s="237">
        <f t="shared" ref="BJ27:BJ32" si="80">-BH27+BI27</f>
        <v>0</v>
      </c>
      <c r="BK27" s="202"/>
      <c r="BL27" s="202"/>
      <c r="BM27" s="202"/>
      <c r="BN27" s="237">
        <f t="shared" ref="BN27:BN32" si="81">-BL27+BM27</f>
        <v>0</v>
      </c>
      <c r="BO27" s="202"/>
      <c r="BP27" s="202"/>
      <c r="BQ27" s="202"/>
      <c r="BR27" s="237">
        <f t="shared" ref="BR27:BR32" si="82">-BP27+BQ27</f>
        <v>0</v>
      </c>
      <c r="BS27" s="202"/>
      <c r="BT27" s="202"/>
      <c r="BU27" s="202"/>
      <c r="BV27" s="237">
        <f t="shared" ref="BV27:BV32" si="83">-BT27+BU27</f>
        <v>0</v>
      </c>
      <c r="BW27" s="202"/>
      <c r="BX27" s="202"/>
      <c r="BY27" s="202"/>
      <c r="BZ27" s="237">
        <f t="shared" ref="BZ27:BZ32" si="84">-BX27+BY27</f>
        <v>0</v>
      </c>
      <c r="CA27" s="202"/>
      <c r="CB27" s="202"/>
      <c r="CC27" s="202"/>
      <c r="CD27" s="237">
        <f t="shared" ref="CD27:CD32" si="85">-CB27+CC27</f>
        <v>0</v>
      </c>
      <c r="CE27" s="202"/>
      <c r="CF27" s="202"/>
      <c r="CG27" s="202"/>
      <c r="CH27" s="237">
        <f t="shared" ref="CH27:CH32" si="86">-CF27+CG27</f>
        <v>0</v>
      </c>
      <c r="CI27" s="202"/>
      <c r="CJ27" s="202"/>
      <c r="CK27" s="202"/>
      <c r="CL27" s="237">
        <f t="shared" ref="CL27:CL32" si="87">-CJ27+CK27</f>
        <v>0</v>
      </c>
      <c r="CM27" s="202"/>
      <c r="CN27" s="202"/>
      <c r="CO27" s="202"/>
      <c r="CP27" s="237">
        <f t="shared" ref="CP27:CP32" si="88">-CN27+CO27</f>
        <v>0</v>
      </c>
      <c r="CQ27" s="202"/>
      <c r="CR27" s="202"/>
      <c r="CS27" s="202"/>
      <c r="CT27" s="237">
        <f t="shared" ref="CT27:CT32" si="89">-CR27+CS27</f>
        <v>0</v>
      </c>
      <c r="CU27" s="202"/>
      <c r="CV27" s="202"/>
      <c r="CW27" s="202"/>
      <c r="CX27" s="237">
        <f t="shared" ref="CX27:CX32" si="90">-CV27+CW27</f>
        <v>0</v>
      </c>
      <c r="CY27" s="202"/>
      <c r="CZ27" s="202"/>
      <c r="DA27" s="202"/>
      <c r="DB27" s="237">
        <f t="shared" ref="DB27:DB32" si="91">-CZ27+DA27</f>
        <v>0</v>
      </c>
      <c r="DC27" s="202"/>
      <c r="DD27" s="202"/>
      <c r="DE27" s="202"/>
      <c r="DF27" s="237">
        <f t="shared" ref="DF27:DF32" si="92">-DD27+DE27</f>
        <v>0</v>
      </c>
      <c r="DG27" s="202"/>
      <c r="DH27" s="202"/>
      <c r="DI27" s="202"/>
      <c r="DJ27" s="237">
        <f t="shared" ref="DJ27:DJ32" si="93">-DH27+DI27</f>
        <v>0</v>
      </c>
      <c r="DK27" s="202"/>
      <c r="DL27" s="202"/>
      <c r="DM27" s="202"/>
      <c r="DN27" s="237">
        <f t="shared" ref="DN27:DN32" si="94">-DL27+DM27</f>
        <v>0</v>
      </c>
      <c r="DO27" s="202"/>
      <c r="DP27" s="202"/>
      <c r="DQ27" s="202"/>
      <c r="DR27" s="237">
        <f t="shared" ref="DR27:DR32" si="95">-DP27+DQ27</f>
        <v>0</v>
      </c>
      <c r="DS27" s="202"/>
      <c r="DT27" s="202"/>
      <c r="DU27" s="202"/>
      <c r="DV27" s="237">
        <f t="shared" ref="DV27:DV32" si="96">-DT27+DU27</f>
        <v>0</v>
      </c>
      <c r="DW27" s="202"/>
      <c r="DX27" s="202"/>
      <c r="DY27" s="202"/>
      <c r="DZ27" s="237">
        <f t="shared" ref="DZ27:DZ32" si="97">-DX27+DY27</f>
        <v>0</v>
      </c>
      <c r="EA27" s="202"/>
      <c r="EB27" s="202"/>
      <c r="EC27" s="202"/>
      <c r="ED27" s="237">
        <f t="shared" ref="ED27:ED32" si="98">-EB27+EC27</f>
        <v>0</v>
      </c>
      <c r="EE27" s="202"/>
      <c r="EF27" s="202"/>
      <c r="EG27" s="202"/>
      <c r="EH27" s="237">
        <f t="shared" ref="EH27:EH32" si="99">-EF27+EG27</f>
        <v>0</v>
      </c>
      <c r="EI27" s="202"/>
      <c r="EJ27" s="202"/>
      <c r="EK27" s="202"/>
      <c r="EL27" s="237">
        <f t="shared" ref="EL27:EL32" si="100">-EJ27+EK27</f>
        <v>0</v>
      </c>
      <c r="EM27" s="202"/>
      <c r="EN27" s="202"/>
      <c r="EO27" s="202"/>
      <c r="EP27" s="237">
        <f t="shared" ref="EP27:EP32" si="101">-EN27+EO27</f>
        <v>0</v>
      </c>
      <c r="EQ27" s="202"/>
      <c r="ER27" s="202"/>
      <c r="ES27" s="202"/>
      <c r="ET27" s="237">
        <f t="shared" ref="ET27:ET32" si="102">-ER27+ES27</f>
        <v>0</v>
      </c>
      <c r="EU27" s="202"/>
      <c r="EV27" s="202"/>
      <c r="EW27" s="202"/>
      <c r="EX27" s="237">
        <f t="shared" ref="EX27:EX32" si="103">-EV27+EW27</f>
        <v>0</v>
      </c>
      <c r="EY27" s="202"/>
      <c r="EZ27" s="202"/>
      <c r="FA27" s="202"/>
      <c r="FB27" s="237">
        <f t="shared" ref="FB27:FB32" si="104">-EZ27+FA27</f>
        <v>0</v>
      </c>
      <c r="FC27" s="202"/>
      <c r="FD27" s="202"/>
      <c r="FE27" s="202"/>
      <c r="FF27" s="237">
        <f t="shared" ref="FF27:FF32" si="105">-FD27+FE27</f>
        <v>0</v>
      </c>
      <c r="FG27" s="202"/>
      <c r="FH27" s="202"/>
      <c r="FI27" s="202"/>
      <c r="FJ27" s="237">
        <f t="shared" ref="FJ27:FJ32" si="106">-FH27+FI27</f>
        <v>0</v>
      </c>
      <c r="FK27" s="202"/>
      <c r="FL27" s="202"/>
      <c r="FM27" s="202"/>
      <c r="FN27" s="237">
        <f t="shared" ref="FN27:FN32" si="107">-FL27+FM27</f>
        <v>0</v>
      </c>
      <c r="FO27" s="202"/>
      <c r="FP27" s="202"/>
      <c r="FQ27" s="202"/>
      <c r="FR27" s="237">
        <f t="shared" ref="FR27:FR32" si="108">-FP27+FQ27</f>
        <v>0</v>
      </c>
      <c r="FS27" s="202"/>
      <c r="FT27" s="202"/>
      <c r="FU27" s="202"/>
      <c r="FV27" s="237">
        <f t="shared" ref="FV27:FV32" si="109">-FT27+FU27</f>
        <v>0</v>
      </c>
      <c r="FW27" s="202"/>
      <c r="FX27" s="202"/>
      <c r="FY27" s="202"/>
      <c r="FZ27" s="237">
        <f t="shared" ref="FZ27:FZ32" si="110">-FX27+FY27</f>
        <v>0</v>
      </c>
      <c r="GA27" s="202"/>
      <c r="GB27" s="202"/>
      <c r="GC27" s="202"/>
      <c r="GD27" s="237">
        <f t="shared" ref="GD27:GD32" si="111">-GB27+GC27</f>
        <v>0</v>
      </c>
      <c r="GE27" s="202"/>
      <c r="GF27" s="202"/>
      <c r="GG27" s="202"/>
      <c r="GH27" s="237">
        <f t="shared" ref="GH27:GH32" si="112">-GF27+GG27</f>
        <v>0</v>
      </c>
      <c r="GI27" s="202"/>
      <c r="GJ27" s="202"/>
      <c r="GK27" s="202"/>
      <c r="GL27" s="237">
        <f t="shared" ref="GL27:GL32" si="113">-GJ27+GK27</f>
        <v>0</v>
      </c>
      <c r="GM27" s="202"/>
      <c r="GN27" s="202"/>
      <c r="GO27" s="202"/>
      <c r="GP27" s="237">
        <f t="shared" ref="GP27:GP32" si="114">-GN27+GO27</f>
        <v>0</v>
      </c>
      <c r="GQ27" s="202"/>
      <c r="GR27" s="202"/>
      <c r="GS27" s="202"/>
      <c r="GT27" s="237">
        <f t="shared" ref="GT27:GT32" si="115">-GR27+GS27</f>
        <v>0</v>
      </c>
      <c r="GU27" s="202"/>
      <c r="GV27" s="202"/>
      <c r="GW27" s="202"/>
      <c r="GX27" s="237">
        <f t="shared" ref="GX27:GX32" si="116">-GV27+GW27</f>
        <v>0</v>
      </c>
      <c r="GY27" s="202"/>
      <c r="GZ27" s="202"/>
      <c r="HA27" s="202"/>
      <c r="HB27" s="237">
        <f t="shared" ref="HB27:HB32" si="117">-GZ27+HA27</f>
        <v>0</v>
      </c>
      <c r="HC27" s="202"/>
      <c r="HD27" s="202"/>
      <c r="HE27" s="202"/>
      <c r="HF27" s="237">
        <f t="shared" ref="HF27:HF32" si="118">-HD27+HE27</f>
        <v>0</v>
      </c>
      <c r="HG27" s="202"/>
      <c r="HH27" s="202"/>
      <c r="HI27" s="202"/>
      <c r="HJ27" s="237">
        <f t="shared" ref="HJ27:HJ32" si="119">-HH27+HI27</f>
        <v>0</v>
      </c>
      <c r="HK27" s="202"/>
      <c r="HL27" s="202"/>
      <c r="HM27" s="202"/>
      <c r="HN27" s="237">
        <f t="shared" ref="HN27:HN32" si="120">-HL27+HM27</f>
        <v>0</v>
      </c>
      <c r="HO27" s="202"/>
      <c r="HP27" s="202"/>
      <c r="HQ27" s="202"/>
      <c r="HR27" s="237">
        <f t="shared" ref="HR27:HR32" si="121">-HP27+HQ27</f>
        <v>0</v>
      </c>
      <c r="HS27" s="202"/>
      <c r="HT27" s="202"/>
      <c r="HU27" s="202"/>
      <c r="HV27" s="237">
        <f t="shared" ref="HV27:HV32" si="122">-HT27+HU27</f>
        <v>0</v>
      </c>
      <c r="HW27" s="202"/>
      <c r="HX27" s="202"/>
      <c r="HY27" s="202"/>
      <c r="HZ27" s="237">
        <f t="shared" ref="HZ27:HZ32" si="123">-HX27+HY27</f>
        <v>0</v>
      </c>
      <c r="IA27" s="202"/>
      <c r="IB27" s="202"/>
      <c r="IC27" s="202"/>
      <c r="ID27" s="237">
        <f t="shared" ref="ID27:ID32" si="124">-IB27+IC27</f>
        <v>0</v>
      </c>
      <c r="IE27" s="202"/>
      <c r="IF27" s="202"/>
      <c r="IG27" s="202"/>
      <c r="IH27" s="237">
        <f t="shared" ref="IH27:IH32" si="125">-IF27+IG27</f>
        <v>0</v>
      </c>
      <c r="II27" s="202"/>
      <c r="IJ27" s="202"/>
      <c r="IK27" s="202"/>
      <c r="IL27" s="237">
        <f t="shared" ref="IL27:IL32" si="126">-IJ27+IK27</f>
        <v>0</v>
      </c>
      <c r="IM27" s="202"/>
      <c r="IN27" s="202"/>
      <c r="IO27" s="202"/>
      <c r="IP27" s="237">
        <f t="shared" ref="IP27:IP32" si="127">-IN27+IO27</f>
        <v>0</v>
      </c>
      <c r="IQ27" s="210">
        <f t="shared" ref="IQ27:IQ32" si="128">+C27+G27+K27+O27+S27+W27+AA27+AE27+AI27+AM27+AQ27+AU27+AY27+BC27+BG27+BK27+BO27+BS27+BW27+CA27+CE27+CI27+CM27+CQ27+CU27+CY27+DC27+DG27+DK27+DO27+DS27+DW27+EA27+EE27+EI27+EM27+EQ27+EU27+EY27+FC27+FG27+FK27+FO27+FS27+FW27+GA27+GE27+GI27+GM27+GQ27+GU27+GY27+HC27+HG27+HK27+HO27+HS27+HW27+IA27+IE27+II27+IM27</f>
        <v>0</v>
      </c>
      <c r="IR27" s="210">
        <f t="shared" ref="IR27:IR32" si="129">+D27+H27+L27+P27+T27+X27+AB27+AF27+AJ27+AN27+AR27+AV27+AZ27+BD27+BH27+BL27+BP27+BT27+BX27+CB27+CF27+CJ27+CN27+CR27+CV27+CZ27+DD27+DH27+DL27+DP27+DT27+DX27+EB27+EF27+EJ27+EN27+ER27+EV27+EZ27+FD27+FH27+FL27+FP27+FT27+FX27+GB27+GF27+GJ27+GN27+GR27+GV27+GZ27+HD27+HH27+HL27+HP27+HT27+HX27+IB27+IF27+IJ27+IN27</f>
        <v>0</v>
      </c>
      <c r="IS27" s="210">
        <f t="shared" ref="IS27:IS32" si="130">+E27+I27+M27+Q27+U27+Y27+AC27+AG27+AK27+AO27+AS27+AW27+BA27+BE27+BI27+BM27+BQ27+BU27+BY27+CC27+CG27+CK27+CO27+CS27+CW27+DA27+DE27+DI27+DM27+DQ27+DU27+DY27+EC27+EG27+EK27+EO27+ES27+EW27+FA27+FE27+FI27+FM27+FQ27+FU27+FY27+GC27+GG27+GK27+GO27+GS27+GW27+HA27+HE27+HI27+HM27+HQ27+HU27+HY27+IC27+IG27+IK27+IO27</f>
        <v>0</v>
      </c>
      <c r="IT27" s="210">
        <f t="shared" ref="IT27:IT32" si="131">+F27+J27+N27+R27+V27+Z27+AD27+AH27+AL27+AP27+AT27+AX27+BB27+BF27+BJ27+BN27+BR27+BV27+BZ27+CD27+CH27+CL27+CP27+CT27+CX27+DB27+DF27+DJ27+DN27+DR27+DV27+DZ27+ED27+EH27+EL27+EP27+ET27+EX27+FB27+FF27+FJ27+FN27+FR27+FV27+FZ27+GD27+GH27+GL27+GP27+GT27+GX27+HB27+HF27+HJ27+HN27+HR27+HV27+HZ27+ID27+IH27+IL27+IP27</f>
        <v>0</v>
      </c>
    </row>
    <row r="28" spans="1:254" ht="21.95" customHeight="1" x14ac:dyDescent="0.2">
      <c r="A28" s="229">
        <v>342000</v>
      </c>
      <c r="B28" s="196" t="s">
        <v>165</v>
      </c>
      <c r="C28" s="202"/>
      <c r="D28" s="202"/>
      <c r="E28" s="202"/>
      <c r="F28" s="237">
        <f t="shared" si="66"/>
        <v>0</v>
      </c>
      <c r="G28" s="202"/>
      <c r="H28" s="202"/>
      <c r="I28" s="202"/>
      <c r="J28" s="237">
        <f t="shared" si="67"/>
        <v>0</v>
      </c>
      <c r="K28" s="202"/>
      <c r="L28" s="202"/>
      <c r="M28" s="202"/>
      <c r="N28" s="237">
        <f t="shared" si="68"/>
        <v>0</v>
      </c>
      <c r="O28" s="202"/>
      <c r="P28" s="202"/>
      <c r="Q28" s="202"/>
      <c r="R28" s="237">
        <f t="shared" si="69"/>
        <v>0</v>
      </c>
      <c r="S28" s="202"/>
      <c r="T28" s="202"/>
      <c r="U28" s="202"/>
      <c r="V28" s="237">
        <f t="shared" si="70"/>
        <v>0</v>
      </c>
      <c r="W28" s="202"/>
      <c r="X28" s="202"/>
      <c r="Y28" s="202"/>
      <c r="Z28" s="237">
        <f t="shared" si="71"/>
        <v>0</v>
      </c>
      <c r="AA28" s="202"/>
      <c r="AB28" s="202"/>
      <c r="AC28" s="202"/>
      <c r="AD28" s="237">
        <f t="shared" si="72"/>
        <v>0</v>
      </c>
      <c r="AE28" s="202"/>
      <c r="AF28" s="202"/>
      <c r="AG28" s="202"/>
      <c r="AH28" s="237">
        <f t="shared" si="73"/>
        <v>0</v>
      </c>
      <c r="AI28" s="202"/>
      <c r="AJ28" s="202"/>
      <c r="AK28" s="202"/>
      <c r="AL28" s="237">
        <f t="shared" si="74"/>
        <v>0</v>
      </c>
      <c r="AM28" s="202"/>
      <c r="AN28" s="202"/>
      <c r="AO28" s="202"/>
      <c r="AP28" s="237">
        <f t="shared" si="75"/>
        <v>0</v>
      </c>
      <c r="AQ28" s="202"/>
      <c r="AR28" s="202"/>
      <c r="AS28" s="202"/>
      <c r="AT28" s="237">
        <f t="shared" si="76"/>
        <v>0</v>
      </c>
      <c r="AU28" s="202"/>
      <c r="AV28" s="202"/>
      <c r="AW28" s="202"/>
      <c r="AX28" s="237">
        <f t="shared" si="77"/>
        <v>0</v>
      </c>
      <c r="AY28" s="202"/>
      <c r="AZ28" s="202"/>
      <c r="BA28" s="202"/>
      <c r="BB28" s="237">
        <f t="shared" si="78"/>
        <v>0</v>
      </c>
      <c r="BC28" s="202"/>
      <c r="BD28" s="202"/>
      <c r="BE28" s="202"/>
      <c r="BF28" s="237">
        <f t="shared" si="79"/>
        <v>0</v>
      </c>
      <c r="BG28" s="202"/>
      <c r="BH28" s="202"/>
      <c r="BI28" s="202"/>
      <c r="BJ28" s="237">
        <f t="shared" si="80"/>
        <v>0</v>
      </c>
      <c r="BK28" s="202"/>
      <c r="BL28" s="202"/>
      <c r="BM28" s="202"/>
      <c r="BN28" s="237">
        <f t="shared" si="81"/>
        <v>0</v>
      </c>
      <c r="BO28" s="202"/>
      <c r="BP28" s="202"/>
      <c r="BQ28" s="202"/>
      <c r="BR28" s="237">
        <f t="shared" si="82"/>
        <v>0</v>
      </c>
      <c r="BS28" s="202"/>
      <c r="BT28" s="202"/>
      <c r="BU28" s="202"/>
      <c r="BV28" s="237">
        <f t="shared" si="83"/>
        <v>0</v>
      </c>
      <c r="BW28" s="202"/>
      <c r="BX28" s="202"/>
      <c r="BY28" s="202"/>
      <c r="BZ28" s="237">
        <f t="shared" si="84"/>
        <v>0</v>
      </c>
      <c r="CA28" s="202"/>
      <c r="CB28" s="202"/>
      <c r="CC28" s="202"/>
      <c r="CD28" s="237">
        <f t="shared" si="85"/>
        <v>0</v>
      </c>
      <c r="CE28" s="202"/>
      <c r="CF28" s="202"/>
      <c r="CG28" s="202"/>
      <c r="CH28" s="237">
        <f t="shared" si="86"/>
        <v>0</v>
      </c>
      <c r="CI28" s="202"/>
      <c r="CJ28" s="202"/>
      <c r="CK28" s="202"/>
      <c r="CL28" s="237">
        <f t="shared" si="87"/>
        <v>0</v>
      </c>
      <c r="CM28" s="202"/>
      <c r="CN28" s="202"/>
      <c r="CO28" s="202"/>
      <c r="CP28" s="237">
        <f t="shared" si="88"/>
        <v>0</v>
      </c>
      <c r="CQ28" s="202"/>
      <c r="CR28" s="202"/>
      <c r="CS28" s="202"/>
      <c r="CT28" s="237">
        <f t="shared" si="89"/>
        <v>0</v>
      </c>
      <c r="CU28" s="202"/>
      <c r="CV28" s="202"/>
      <c r="CW28" s="202"/>
      <c r="CX28" s="237">
        <f t="shared" si="90"/>
        <v>0</v>
      </c>
      <c r="CY28" s="202"/>
      <c r="CZ28" s="202"/>
      <c r="DA28" s="202"/>
      <c r="DB28" s="237">
        <f t="shared" si="91"/>
        <v>0</v>
      </c>
      <c r="DC28" s="202"/>
      <c r="DD28" s="202"/>
      <c r="DE28" s="202"/>
      <c r="DF28" s="237">
        <f t="shared" si="92"/>
        <v>0</v>
      </c>
      <c r="DG28" s="202"/>
      <c r="DH28" s="202"/>
      <c r="DI28" s="202"/>
      <c r="DJ28" s="237">
        <f t="shared" si="93"/>
        <v>0</v>
      </c>
      <c r="DK28" s="202"/>
      <c r="DL28" s="202"/>
      <c r="DM28" s="202"/>
      <c r="DN28" s="237">
        <f t="shared" si="94"/>
        <v>0</v>
      </c>
      <c r="DO28" s="202"/>
      <c r="DP28" s="202"/>
      <c r="DQ28" s="202"/>
      <c r="DR28" s="237">
        <f t="shared" si="95"/>
        <v>0</v>
      </c>
      <c r="DS28" s="202"/>
      <c r="DT28" s="202"/>
      <c r="DU28" s="202"/>
      <c r="DV28" s="237">
        <f t="shared" si="96"/>
        <v>0</v>
      </c>
      <c r="DW28" s="202"/>
      <c r="DX28" s="202"/>
      <c r="DY28" s="202"/>
      <c r="DZ28" s="237">
        <f t="shared" si="97"/>
        <v>0</v>
      </c>
      <c r="EA28" s="202"/>
      <c r="EB28" s="202"/>
      <c r="EC28" s="202"/>
      <c r="ED28" s="237">
        <f t="shared" si="98"/>
        <v>0</v>
      </c>
      <c r="EE28" s="202"/>
      <c r="EF28" s="202"/>
      <c r="EG28" s="202"/>
      <c r="EH28" s="237">
        <f t="shared" si="99"/>
        <v>0</v>
      </c>
      <c r="EI28" s="202"/>
      <c r="EJ28" s="202"/>
      <c r="EK28" s="202"/>
      <c r="EL28" s="237">
        <f t="shared" si="100"/>
        <v>0</v>
      </c>
      <c r="EM28" s="202"/>
      <c r="EN28" s="202"/>
      <c r="EO28" s="202"/>
      <c r="EP28" s="237">
        <f t="shared" si="101"/>
        <v>0</v>
      </c>
      <c r="EQ28" s="202"/>
      <c r="ER28" s="202"/>
      <c r="ES28" s="202"/>
      <c r="ET28" s="237">
        <f t="shared" si="102"/>
        <v>0</v>
      </c>
      <c r="EU28" s="202"/>
      <c r="EV28" s="202"/>
      <c r="EW28" s="202"/>
      <c r="EX28" s="237">
        <f t="shared" si="103"/>
        <v>0</v>
      </c>
      <c r="EY28" s="202"/>
      <c r="EZ28" s="202"/>
      <c r="FA28" s="202"/>
      <c r="FB28" s="237">
        <f t="shared" si="104"/>
        <v>0</v>
      </c>
      <c r="FC28" s="202"/>
      <c r="FD28" s="202"/>
      <c r="FE28" s="202"/>
      <c r="FF28" s="237">
        <f t="shared" si="105"/>
        <v>0</v>
      </c>
      <c r="FG28" s="202"/>
      <c r="FH28" s="202"/>
      <c r="FI28" s="202"/>
      <c r="FJ28" s="237">
        <f t="shared" si="106"/>
        <v>0</v>
      </c>
      <c r="FK28" s="202"/>
      <c r="FL28" s="202"/>
      <c r="FM28" s="202"/>
      <c r="FN28" s="237">
        <f t="shared" si="107"/>
        <v>0</v>
      </c>
      <c r="FO28" s="202"/>
      <c r="FP28" s="202"/>
      <c r="FQ28" s="202"/>
      <c r="FR28" s="237">
        <f t="shared" si="108"/>
        <v>0</v>
      </c>
      <c r="FS28" s="202"/>
      <c r="FT28" s="202"/>
      <c r="FU28" s="202"/>
      <c r="FV28" s="237">
        <f t="shared" si="109"/>
        <v>0</v>
      </c>
      <c r="FW28" s="202"/>
      <c r="FX28" s="202"/>
      <c r="FY28" s="202"/>
      <c r="FZ28" s="237">
        <f t="shared" si="110"/>
        <v>0</v>
      </c>
      <c r="GA28" s="202"/>
      <c r="GB28" s="202"/>
      <c r="GC28" s="202"/>
      <c r="GD28" s="237">
        <f t="shared" si="111"/>
        <v>0</v>
      </c>
      <c r="GE28" s="202"/>
      <c r="GF28" s="202"/>
      <c r="GG28" s="202"/>
      <c r="GH28" s="237">
        <f t="shared" si="112"/>
        <v>0</v>
      </c>
      <c r="GI28" s="202"/>
      <c r="GJ28" s="202"/>
      <c r="GK28" s="202"/>
      <c r="GL28" s="237">
        <f t="shared" si="113"/>
        <v>0</v>
      </c>
      <c r="GM28" s="202"/>
      <c r="GN28" s="202"/>
      <c r="GO28" s="202"/>
      <c r="GP28" s="237">
        <f t="shared" si="114"/>
        <v>0</v>
      </c>
      <c r="GQ28" s="202"/>
      <c r="GR28" s="202"/>
      <c r="GS28" s="202"/>
      <c r="GT28" s="237">
        <f t="shared" si="115"/>
        <v>0</v>
      </c>
      <c r="GU28" s="202"/>
      <c r="GV28" s="202"/>
      <c r="GW28" s="202"/>
      <c r="GX28" s="237">
        <f t="shared" si="116"/>
        <v>0</v>
      </c>
      <c r="GY28" s="202"/>
      <c r="GZ28" s="202"/>
      <c r="HA28" s="202"/>
      <c r="HB28" s="237">
        <f t="shared" si="117"/>
        <v>0</v>
      </c>
      <c r="HC28" s="202"/>
      <c r="HD28" s="202"/>
      <c r="HE28" s="202"/>
      <c r="HF28" s="237">
        <f t="shared" si="118"/>
        <v>0</v>
      </c>
      <c r="HG28" s="202"/>
      <c r="HH28" s="202"/>
      <c r="HI28" s="202"/>
      <c r="HJ28" s="237">
        <f t="shared" si="119"/>
        <v>0</v>
      </c>
      <c r="HK28" s="202"/>
      <c r="HL28" s="202"/>
      <c r="HM28" s="202"/>
      <c r="HN28" s="237">
        <f t="shared" si="120"/>
        <v>0</v>
      </c>
      <c r="HO28" s="202"/>
      <c r="HP28" s="202"/>
      <c r="HQ28" s="202"/>
      <c r="HR28" s="237">
        <f t="shared" si="121"/>
        <v>0</v>
      </c>
      <c r="HS28" s="202"/>
      <c r="HT28" s="202"/>
      <c r="HU28" s="202"/>
      <c r="HV28" s="237">
        <f t="shared" si="122"/>
        <v>0</v>
      </c>
      <c r="HW28" s="202"/>
      <c r="HX28" s="202"/>
      <c r="HY28" s="202"/>
      <c r="HZ28" s="237">
        <f t="shared" si="123"/>
        <v>0</v>
      </c>
      <c r="IA28" s="202"/>
      <c r="IB28" s="202"/>
      <c r="IC28" s="202"/>
      <c r="ID28" s="237">
        <f t="shared" si="124"/>
        <v>0</v>
      </c>
      <c r="IE28" s="202"/>
      <c r="IF28" s="202"/>
      <c r="IG28" s="202"/>
      <c r="IH28" s="237">
        <f t="shared" si="125"/>
        <v>0</v>
      </c>
      <c r="II28" s="202"/>
      <c r="IJ28" s="202"/>
      <c r="IK28" s="202"/>
      <c r="IL28" s="237">
        <f t="shared" si="126"/>
        <v>0</v>
      </c>
      <c r="IM28" s="202"/>
      <c r="IN28" s="202"/>
      <c r="IO28" s="202"/>
      <c r="IP28" s="237">
        <f t="shared" si="127"/>
        <v>0</v>
      </c>
      <c r="IQ28" s="210">
        <f t="shared" si="128"/>
        <v>0</v>
      </c>
      <c r="IR28" s="210">
        <f t="shared" si="129"/>
        <v>0</v>
      </c>
      <c r="IS28" s="210">
        <f t="shared" si="130"/>
        <v>0</v>
      </c>
      <c r="IT28" s="210">
        <f t="shared" si="131"/>
        <v>0</v>
      </c>
    </row>
    <row r="29" spans="1:254" ht="21.95" customHeight="1" x14ac:dyDescent="0.2">
      <c r="A29" s="229">
        <v>343000</v>
      </c>
      <c r="B29" s="196" t="s">
        <v>166</v>
      </c>
      <c r="C29" s="202"/>
      <c r="D29" s="202"/>
      <c r="E29" s="202"/>
      <c r="F29" s="237">
        <f t="shared" si="66"/>
        <v>0</v>
      </c>
      <c r="G29" s="202"/>
      <c r="H29" s="202"/>
      <c r="I29" s="202"/>
      <c r="J29" s="237">
        <f t="shared" si="67"/>
        <v>0</v>
      </c>
      <c r="K29" s="202"/>
      <c r="L29" s="202"/>
      <c r="M29" s="202"/>
      <c r="N29" s="237">
        <f t="shared" si="68"/>
        <v>0</v>
      </c>
      <c r="O29" s="202"/>
      <c r="P29" s="202"/>
      <c r="Q29" s="202"/>
      <c r="R29" s="237">
        <f t="shared" si="69"/>
        <v>0</v>
      </c>
      <c r="S29" s="202"/>
      <c r="T29" s="202"/>
      <c r="U29" s="202"/>
      <c r="V29" s="237">
        <f t="shared" si="70"/>
        <v>0</v>
      </c>
      <c r="W29" s="202"/>
      <c r="X29" s="202"/>
      <c r="Y29" s="202"/>
      <c r="Z29" s="237">
        <f t="shared" si="71"/>
        <v>0</v>
      </c>
      <c r="AA29" s="202"/>
      <c r="AB29" s="202"/>
      <c r="AC29" s="202"/>
      <c r="AD29" s="237">
        <f t="shared" si="72"/>
        <v>0</v>
      </c>
      <c r="AE29" s="202"/>
      <c r="AF29" s="202"/>
      <c r="AG29" s="202"/>
      <c r="AH29" s="237">
        <f t="shared" si="73"/>
        <v>0</v>
      </c>
      <c r="AI29" s="202"/>
      <c r="AJ29" s="202"/>
      <c r="AK29" s="202"/>
      <c r="AL29" s="237">
        <f t="shared" si="74"/>
        <v>0</v>
      </c>
      <c r="AM29" s="202"/>
      <c r="AN29" s="202"/>
      <c r="AO29" s="202"/>
      <c r="AP29" s="237">
        <f t="shared" si="75"/>
        <v>0</v>
      </c>
      <c r="AQ29" s="202"/>
      <c r="AR29" s="202"/>
      <c r="AS29" s="202"/>
      <c r="AT29" s="237">
        <f t="shared" si="76"/>
        <v>0</v>
      </c>
      <c r="AU29" s="202"/>
      <c r="AV29" s="202"/>
      <c r="AW29" s="202"/>
      <c r="AX29" s="237">
        <f t="shared" si="77"/>
        <v>0</v>
      </c>
      <c r="AY29" s="202"/>
      <c r="AZ29" s="202"/>
      <c r="BA29" s="202"/>
      <c r="BB29" s="237">
        <f t="shared" si="78"/>
        <v>0</v>
      </c>
      <c r="BC29" s="202"/>
      <c r="BD29" s="202"/>
      <c r="BE29" s="202"/>
      <c r="BF29" s="237">
        <f t="shared" si="79"/>
        <v>0</v>
      </c>
      <c r="BG29" s="202"/>
      <c r="BH29" s="202"/>
      <c r="BI29" s="202"/>
      <c r="BJ29" s="237">
        <f t="shared" si="80"/>
        <v>0</v>
      </c>
      <c r="BK29" s="202"/>
      <c r="BL29" s="202"/>
      <c r="BM29" s="202"/>
      <c r="BN29" s="237">
        <f t="shared" si="81"/>
        <v>0</v>
      </c>
      <c r="BO29" s="202"/>
      <c r="BP29" s="202"/>
      <c r="BQ29" s="202"/>
      <c r="BR29" s="237">
        <f t="shared" si="82"/>
        <v>0</v>
      </c>
      <c r="BS29" s="202"/>
      <c r="BT29" s="202"/>
      <c r="BU29" s="202"/>
      <c r="BV29" s="237">
        <f t="shared" si="83"/>
        <v>0</v>
      </c>
      <c r="BW29" s="202"/>
      <c r="BX29" s="202"/>
      <c r="BY29" s="202"/>
      <c r="BZ29" s="237">
        <f t="shared" si="84"/>
        <v>0</v>
      </c>
      <c r="CA29" s="202"/>
      <c r="CB29" s="202"/>
      <c r="CC29" s="202"/>
      <c r="CD29" s="237">
        <f t="shared" si="85"/>
        <v>0</v>
      </c>
      <c r="CE29" s="202"/>
      <c r="CF29" s="202"/>
      <c r="CG29" s="202"/>
      <c r="CH29" s="237">
        <f t="shared" si="86"/>
        <v>0</v>
      </c>
      <c r="CI29" s="202"/>
      <c r="CJ29" s="202"/>
      <c r="CK29" s="202"/>
      <c r="CL29" s="237">
        <f t="shared" si="87"/>
        <v>0</v>
      </c>
      <c r="CM29" s="202"/>
      <c r="CN29" s="202"/>
      <c r="CO29" s="202"/>
      <c r="CP29" s="237">
        <f t="shared" si="88"/>
        <v>0</v>
      </c>
      <c r="CQ29" s="202"/>
      <c r="CR29" s="202"/>
      <c r="CS29" s="202"/>
      <c r="CT29" s="237">
        <f t="shared" si="89"/>
        <v>0</v>
      </c>
      <c r="CU29" s="202"/>
      <c r="CV29" s="202"/>
      <c r="CW29" s="202"/>
      <c r="CX29" s="237">
        <f t="shared" si="90"/>
        <v>0</v>
      </c>
      <c r="CY29" s="202"/>
      <c r="CZ29" s="202"/>
      <c r="DA29" s="202"/>
      <c r="DB29" s="237">
        <f t="shared" si="91"/>
        <v>0</v>
      </c>
      <c r="DC29" s="202"/>
      <c r="DD29" s="202"/>
      <c r="DE29" s="202"/>
      <c r="DF29" s="237">
        <f t="shared" si="92"/>
        <v>0</v>
      </c>
      <c r="DG29" s="202"/>
      <c r="DH29" s="202"/>
      <c r="DI29" s="202"/>
      <c r="DJ29" s="237">
        <f t="shared" si="93"/>
        <v>0</v>
      </c>
      <c r="DK29" s="202"/>
      <c r="DL29" s="202"/>
      <c r="DM29" s="202"/>
      <c r="DN29" s="237">
        <f t="shared" si="94"/>
        <v>0</v>
      </c>
      <c r="DO29" s="202"/>
      <c r="DP29" s="202"/>
      <c r="DQ29" s="202"/>
      <c r="DR29" s="237">
        <f t="shared" si="95"/>
        <v>0</v>
      </c>
      <c r="DS29" s="202"/>
      <c r="DT29" s="202"/>
      <c r="DU29" s="202"/>
      <c r="DV29" s="237">
        <f t="shared" si="96"/>
        <v>0</v>
      </c>
      <c r="DW29" s="202"/>
      <c r="DX29" s="202"/>
      <c r="DY29" s="202"/>
      <c r="DZ29" s="237">
        <f t="shared" si="97"/>
        <v>0</v>
      </c>
      <c r="EA29" s="202"/>
      <c r="EB29" s="202"/>
      <c r="EC29" s="202"/>
      <c r="ED29" s="237">
        <f t="shared" si="98"/>
        <v>0</v>
      </c>
      <c r="EE29" s="202"/>
      <c r="EF29" s="202"/>
      <c r="EG29" s="202"/>
      <c r="EH29" s="237">
        <f t="shared" si="99"/>
        <v>0</v>
      </c>
      <c r="EI29" s="202"/>
      <c r="EJ29" s="202"/>
      <c r="EK29" s="202"/>
      <c r="EL29" s="237">
        <f t="shared" si="100"/>
        <v>0</v>
      </c>
      <c r="EM29" s="202"/>
      <c r="EN29" s="202"/>
      <c r="EO29" s="202"/>
      <c r="EP29" s="237">
        <f t="shared" si="101"/>
        <v>0</v>
      </c>
      <c r="EQ29" s="202"/>
      <c r="ER29" s="202"/>
      <c r="ES29" s="202"/>
      <c r="ET29" s="237">
        <f t="shared" si="102"/>
        <v>0</v>
      </c>
      <c r="EU29" s="202"/>
      <c r="EV29" s="202"/>
      <c r="EW29" s="202"/>
      <c r="EX29" s="237">
        <f t="shared" si="103"/>
        <v>0</v>
      </c>
      <c r="EY29" s="202"/>
      <c r="EZ29" s="202"/>
      <c r="FA29" s="202"/>
      <c r="FB29" s="237">
        <f t="shared" si="104"/>
        <v>0</v>
      </c>
      <c r="FC29" s="202"/>
      <c r="FD29" s="202"/>
      <c r="FE29" s="202"/>
      <c r="FF29" s="237">
        <f t="shared" si="105"/>
        <v>0</v>
      </c>
      <c r="FG29" s="202"/>
      <c r="FH29" s="202"/>
      <c r="FI29" s="202"/>
      <c r="FJ29" s="237">
        <f t="shared" si="106"/>
        <v>0</v>
      </c>
      <c r="FK29" s="202"/>
      <c r="FL29" s="202"/>
      <c r="FM29" s="202"/>
      <c r="FN29" s="237">
        <f t="shared" si="107"/>
        <v>0</v>
      </c>
      <c r="FO29" s="202"/>
      <c r="FP29" s="202"/>
      <c r="FQ29" s="202"/>
      <c r="FR29" s="237">
        <f t="shared" si="108"/>
        <v>0</v>
      </c>
      <c r="FS29" s="202"/>
      <c r="FT29" s="202"/>
      <c r="FU29" s="202"/>
      <c r="FV29" s="237">
        <f t="shared" si="109"/>
        <v>0</v>
      </c>
      <c r="FW29" s="202"/>
      <c r="FX29" s="202"/>
      <c r="FY29" s="202"/>
      <c r="FZ29" s="237">
        <f t="shared" si="110"/>
        <v>0</v>
      </c>
      <c r="GA29" s="202"/>
      <c r="GB29" s="202"/>
      <c r="GC29" s="202"/>
      <c r="GD29" s="237">
        <f t="shared" si="111"/>
        <v>0</v>
      </c>
      <c r="GE29" s="202"/>
      <c r="GF29" s="202"/>
      <c r="GG29" s="202"/>
      <c r="GH29" s="237">
        <f t="shared" si="112"/>
        <v>0</v>
      </c>
      <c r="GI29" s="202"/>
      <c r="GJ29" s="202"/>
      <c r="GK29" s="202"/>
      <c r="GL29" s="237">
        <f t="shared" si="113"/>
        <v>0</v>
      </c>
      <c r="GM29" s="202"/>
      <c r="GN29" s="202"/>
      <c r="GO29" s="202"/>
      <c r="GP29" s="237">
        <f t="shared" si="114"/>
        <v>0</v>
      </c>
      <c r="GQ29" s="202"/>
      <c r="GR29" s="202"/>
      <c r="GS29" s="202"/>
      <c r="GT29" s="237">
        <f t="shared" si="115"/>
        <v>0</v>
      </c>
      <c r="GU29" s="202"/>
      <c r="GV29" s="202"/>
      <c r="GW29" s="202"/>
      <c r="GX29" s="237">
        <f t="shared" si="116"/>
        <v>0</v>
      </c>
      <c r="GY29" s="202"/>
      <c r="GZ29" s="202"/>
      <c r="HA29" s="202"/>
      <c r="HB29" s="237">
        <f t="shared" si="117"/>
        <v>0</v>
      </c>
      <c r="HC29" s="202"/>
      <c r="HD29" s="202"/>
      <c r="HE29" s="202"/>
      <c r="HF29" s="237">
        <f t="shared" si="118"/>
        <v>0</v>
      </c>
      <c r="HG29" s="202"/>
      <c r="HH29" s="202"/>
      <c r="HI29" s="202"/>
      <c r="HJ29" s="237">
        <f t="shared" si="119"/>
        <v>0</v>
      </c>
      <c r="HK29" s="202"/>
      <c r="HL29" s="202"/>
      <c r="HM29" s="202"/>
      <c r="HN29" s="237">
        <f t="shared" si="120"/>
        <v>0</v>
      </c>
      <c r="HO29" s="202"/>
      <c r="HP29" s="202"/>
      <c r="HQ29" s="202"/>
      <c r="HR29" s="237">
        <f t="shared" si="121"/>
        <v>0</v>
      </c>
      <c r="HS29" s="202"/>
      <c r="HT29" s="202"/>
      <c r="HU29" s="202"/>
      <c r="HV29" s="237">
        <f t="shared" si="122"/>
        <v>0</v>
      </c>
      <c r="HW29" s="202"/>
      <c r="HX29" s="202"/>
      <c r="HY29" s="202"/>
      <c r="HZ29" s="237">
        <f t="shared" si="123"/>
        <v>0</v>
      </c>
      <c r="IA29" s="202"/>
      <c r="IB29" s="202"/>
      <c r="IC29" s="202"/>
      <c r="ID29" s="237">
        <f t="shared" si="124"/>
        <v>0</v>
      </c>
      <c r="IE29" s="202"/>
      <c r="IF29" s="202"/>
      <c r="IG29" s="202"/>
      <c r="IH29" s="237">
        <f t="shared" si="125"/>
        <v>0</v>
      </c>
      <c r="II29" s="202"/>
      <c r="IJ29" s="202"/>
      <c r="IK29" s="202"/>
      <c r="IL29" s="237">
        <f t="shared" si="126"/>
        <v>0</v>
      </c>
      <c r="IM29" s="202"/>
      <c r="IN29" s="202"/>
      <c r="IO29" s="202"/>
      <c r="IP29" s="237">
        <f t="shared" si="127"/>
        <v>0</v>
      </c>
      <c r="IQ29" s="210">
        <f t="shared" si="128"/>
        <v>0</v>
      </c>
      <c r="IR29" s="210">
        <f t="shared" si="129"/>
        <v>0</v>
      </c>
      <c r="IS29" s="210">
        <f t="shared" si="130"/>
        <v>0</v>
      </c>
      <c r="IT29" s="210">
        <f t="shared" si="131"/>
        <v>0</v>
      </c>
    </row>
    <row r="30" spans="1:254" ht="21.95" customHeight="1" x14ac:dyDescent="0.2">
      <c r="A30" s="229">
        <v>344000</v>
      </c>
      <c r="B30" s="196" t="s">
        <v>134</v>
      </c>
      <c r="C30" s="202"/>
      <c r="D30" s="202"/>
      <c r="E30" s="202"/>
      <c r="F30" s="237">
        <f t="shared" si="66"/>
        <v>0</v>
      </c>
      <c r="G30" s="202"/>
      <c r="H30" s="202"/>
      <c r="I30" s="202"/>
      <c r="J30" s="237">
        <f t="shared" si="67"/>
        <v>0</v>
      </c>
      <c r="K30" s="202"/>
      <c r="L30" s="202"/>
      <c r="M30" s="202"/>
      <c r="N30" s="237">
        <f t="shared" si="68"/>
        <v>0</v>
      </c>
      <c r="O30" s="202"/>
      <c r="P30" s="202"/>
      <c r="Q30" s="202"/>
      <c r="R30" s="237">
        <f t="shared" si="69"/>
        <v>0</v>
      </c>
      <c r="S30" s="202"/>
      <c r="T30" s="202"/>
      <c r="U30" s="202"/>
      <c r="V30" s="237">
        <f t="shared" si="70"/>
        <v>0</v>
      </c>
      <c r="W30" s="202"/>
      <c r="X30" s="202"/>
      <c r="Y30" s="202"/>
      <c r="Z30" s="237">
        <f t="shared" si="71"/>
        <v>0</v>
      </c>
      <c r="AA30" s="202"/>
      <c r="AB30" s="202"/>
      <c r="AC30" s="202"/>
      <c r="AD30" s="237">
        <f t="shared" si="72"/>
        <v>0</v>
      </c>
      <c r="AE30" s="202"/>
      <c r="AF30" s="202"/>
      <c r="AG30" s="202"/>
      <c r="AH30" s="237">
        <f t="shared" si="73"/>
        <v>0</v>
      </c>
      <c r="AI30" s="202"/>
      <c r="AJ30" s="202"/>
      <c r="AK30" s="202"/>
      <c r="AL30" s="237">
        <f t="shared" si="74"/>
        <v>0</v>
      </c>
      <c r="AM30" s="202"/>
      <c r="AN30" s="202"/>
      <c r="AO30" s="202"/>
      <c r="AP30" s="237">
        <f t="shared" si="75"/>
        <v>0</v>
      </c>
      <c r="AQ30" s="202"/>
      <c r="AR30" s="202"/>
      <c r="AS30" s="202"/>
      <c r="AT30" s="237">
        <f t="shared" si="76"/>
        <v>0</v>
      </c>
      <c r="AU30" s="202"/>
      <c r="AV30" s="202"/>
      <c r="AW30" s="202"/>
      <c r="AX30" s="237">
        <f t="shared" si="77"/>
        <v>0</v>
      </c>
      <c r="AY30" s="202"/>
      <c r="AZ30" s="202"/>
      <c r="BA30" s="202"/>
      <c r="BB30" s="237">
        <f t="shared" si="78"/>
        <v>0</v>
      </c>
      <c r="BC30" s="202"/>
      <c r="BD30" s="202"/>
      <c r="BE30" s="202"/>
      <c r="BF30" s="237">
        <f t="shared" si="79"/>
        <v>0</v>
      </c>
      <c r="BG30" s="202"/>
      <c r="BH30" s="202"/>
      <c r="BI30" s="202"/>
      <c r="BJ30" s="237">
        <f t="shared" si="80"/>
        <v>0</v>
      </c>
      <c r="BK30" s="202"/>
      <c r="BL30" s="202"/>
      <c r="BM30" s="202"/>
      <c r="BN30" s="237">
        <f t="shared" si="81"/>
        <v>0</v>
      </c>
      <c r="BO30" s="202"/>
      <c r="BP30" s="202"/>
      <c r="BQ30" s="202"/>
      <c r="BR30" s="237">
        <f t="shared" si="82"/>
        <v>0</v>
      </c>
      <c r="BS30" s="202"/>
      <c r="BT30" s="202"/>
      <c r="BU30" s="202"/>
      <c r="BV30" s="237">
        <f t="shared" si="83"/>
        <v>0</v>
      </c>
      <c r="BW30" s="202"/>
      <c r="BX30" s="202"/>
      <c r="BY30" s="202"/>
      <c r="BZ30" s="237">
        <f t="shared" si="84"/>
        <v>0</v>
      </c>
      <c r="CA30" s="202"/>
      <c r="CB30" s="202"/>
      <c r="CC30" s="202"/>
      <c r="CD30" s="237">
        <f t="shared" si="85"/>
        <v>0</v>
      </c>
      <c r="CE30" s="202"/>
      <c r="CF30" s="202"/>
      <c r="CG30" s="202"/>
      <c r="CH30" s="237">
        <f t="shared" si="86"/>
        <v>0</v>
      </c>
      <c r="CI30" s="202"/>
      <c r="CJ30" s="202"/>
      <c r="CK30" s="202"/>
      <c r="CL30" s="237">
        <f t="shared" si="87"/>
        <v>0</v>
      </c>
      <c r="CM30" s="202"/>
      <c r="CN30" s="202"/>
      <c r="CO30" s="202"/>
      <c r="CP30" s="237">
        <f t="shared" si="88"/>
        <v>0</v>
      </c>
      <c r="CQ30" s="202"/>
      <c r="CR30" s="202"/>
      <c r="CS30" s="202"/>
      <c r="CT30" s="237">
        <f t="shared" si="89"/>
        <v>0</v>
      </c>
      <c r="CU30" s="202"/>
      <c r="CV30" s="202"/>
      <c r="CW30" s="202"/>
      <c r="CX30" s="237">
        <f t="shared" si="90"/>
        <v>0</v>
      </c>
      <c r="CY30" s="202"/>
      <c r="CZ30" s="202"/>
      <c r="DA30" s="202"/>
      <c r="DB30" s="237">
        <f t="shared" si="91"/>
        <v>0</v>
      </c>
      <c r="DC30" s="202"/>
      <c r="DD30" s="202"/>
      <c r="DE30" s="202"/>
      <c r="DF30" s="237">
        <f t="shared" si="92"/>
        <v>0</v>
      </c>
      <c r="DG30" s="202"/>
      <c r="DH30" s="202"/>
      <c r="DI30" s="202"/>
      <c r="DJ30" s="237">
        <f t="shared" si="93"/>
        <v>0</v>
      </c>
      <c r="DK30" s="202"/>
      <c r="DL30" s="202"/>
      <c r="DM30" s="202"/>
      <c r="DN30" s="237">
        <f t="shared" si="94"/>
        <v>0</v>
      </c>
      <c r="DO30" s="202"/>
      <c r="DP30" s="202"/>
      <c r="DQ30" s="202"/>
      <c r="DR30" s="237">
        <f t="shared" si="95"/>
        <v>0</v>
      </c>
      <c r="DS30" s="202"/>
      <c r="DT30" s="202"/>
      <c r="DU30" s="202"/>
      <c r="DV30" s="237">
        <f t="shared" si="96"/>
        <v>0</v>
      </c>
      <c r="DW30" s="202"/>
      <c r="DX30" s="202"/>
      <c r="DY30" s="202"/>
      <c r="DZ30" s="237">
        <f t="shared" si="97"/>
        <v>0</v>
      </c>
      <c r="EA30" s="202"/>
      <c r="EB30" s="202"/>
      <c r="EC30" s="202"/>
      <c r="ED30" s="237">
        <f t="shared" si="98"/>
        <v>0</v>
      </c>
      <c r="EE30" s="202"/>
      <c r="EF30" s="202"/>
      <c r="EG30" s="202"/>
      <c r="EH30" s="237">
        <f t="shared" si="99"/>
        <v>0</v>
      </c>
      <c r="EI30" s="202"/>
      <c r="EJ30" s="202"/>
      <c r="EK30" s="202"/>
      <c r="EL30" s="237">
        <f t="shared" si="100"/>
        <v>0</v>
      </c>
      <c r="EM30" s="202"/>
      <c r="EN30" s="202"/>
      <c r="EO30" s="202"/>
      <c r="EP30" s="237">
        <f t="shared" si="101"/>
        <v>0</v>
      </c>
      <c r="EQ30" s="202"/>
      <c r="ER30" s="202"/>
      <c r="ES30" s="202"/>
      <c r="ET30" s="237">
        <f t="shared" si="102"/>
        <v>0</v>
      </c>
      <c r="EU30" s="202"/>
      <c r="EV30" s="202"/>
      <c r="EW30" s="202"/>
      <c r="EX30" s="237">
        <f t="shared" si="103"/>
        <v>0</v>
      </c>
      <c r="EY30" s="202"/>
      <c r="EZ30" s="202"/>
      <c r="FA30" s="202"/>
      <c r="FB30" s="237">
        <f t="shared" si="104"/>
        <v>0</v>
      </c>
      <c r="FC30" s="202"/>
      <c r="FD30" s="202"/>
      <c r="FE30" s="202"/>
      <c r="FF30" s="237">
        <f t="shared" si="105"/>
        <v>0</v>
      </c>
      <c r="FG30" s="202"/>
      <c r="FH30" s="202"/>
      <c r="FI30" s="202"/>
      <c r="FJ30" s="237">
        <f t="shared" si="106"/>
        <v>0</v>
      </c>
      <c r="FK30" s="202"/>
      <c r="FL30" s="202"/>
      <c r="FM30" s="202"/>
      <c r="FN30" s="237">
        <f t="shared" si="107"/>
        <v>0</v>
      </c>
      <c r="FO30" s="202"/>
      <c r="FP30" s="202"/>
      <c r="FQ30" s="202"/>
      <c r="FR30" s="237">
        <f t="shared" si="108"/>
        <v>0</v>
      </c>
      <c r="FS30" s="202"/>
      <c r="FT30" s="202"/>
      <c r="FU30" s="202"/>
      <c r="FV30" s="237">
        <f t="shared" si="109"/>
        <v>0</v>
      </c>
      <c r="FW30" s="202"/>
      <c r="FX30" s="202"/>
      <c r="FY30" s="202"/>
      <c r="FZ30" s="237">
        <f t="shared" si="110"/>
        <v>0</v>
      </c>
      <c r="GA30" s="202"/>
      <c r="GB30" s="202"/>
      <c r="GC30" s="202"/>
      <c r="GD30" s="237">
        <f t="shared" si="111"/>
        <v>0</v>
      </c>
      <c r="GE30" s="202"/>
      <c r="GF30" s="202"/>
      <c r="GG30" s="202"/>
      <c r="GH30" s="237">
        <f t="shared" si="112"/>
        <v>0</v>
      </c>
      <c r="GI30" s="202"/>
      <c r="GJ30" s="202"/>
      <c r="GK30" s="202"/>
      <c r="GL30" s="237">
        <f t="shared" si="113"/>
        <v>0</v>
      </c>
      <c r="GM30" s="202"/>
      <c r="GN30" s="202"/>
      <c r="GO30" s="202"/>
      <c r="GP30" s="237">
        <f t="shared" si="114"/>
        <v>0</v>
      </c>
      <c r="GQ30" s="202"/>
      <c r="GR30" s="202"/>
      <c r="GS30" s="202"/>
      <c r="GT30" s="237">
        <f t="shared" si="115"/>
        <v>0</v>
      </c>
      <c r="GU30" s="202"/>
      <c r="GV30" s="202"/>
      <c r="GW30" s="202"/>
      <c r="GX30" s="237">
        <f t="shared" si="116"/>
        <v>0</v>
      </c>
      <c r="GY30" s="202"/>
      <c r="GZ30" s="202"/>
      <c r="HA30" s="202"/>
      <c r="HB30" s="237">
        <f t="shared" si="117"/>
        <v>0</v>
      </c>
      <c r="HC30" s="202"/>
      <c r="HD30" s="202"/>
      <c r="HE30" s="202"/>
      <c r="HF30" s="237">
        <f t="shared" si="118"/>
        <v>0</v>
      </c>
      <c r="HG30" s="202"/>
      <c r="HH30" s="202"/>
      <c r="HI30" s="202"/>
      <c r="HJ30" s="237">
        <f t="shared" si="119"/>
        <v>0</v>
      </c>
      <c r="HK30" s="202"/>
      <c r="HL30" s="202"/>
      <c r="HM30" s="202"/>
      <c r="HN30" s="237">
        <f t="shared" si="120"/>
        <v>0</v>
      </c>
      <c r="HO30" s="202"/>
      <c r="HP30" s="202"/>
      <c r="HQ30" s="202"/>
      <c r="HR30" s="237">
        <f t="shared" si="121"/>
        <v>0</v>
      </c>
      <c r="HS30" s="202"/>
      <c r="HT30" s="202"/>
      <c r="HU30" s="202"/>
      <c r="HV30" s="237">
        <f t="shared" si="122"/>
        <v>0</v>
      </c>
      <c r="HW30" s="202"/>
      <c r="HX30" s="202"/>
      <c r="HY30" s="202"/>
      <c r="HZ30" s="237">
        <f t="shared" si="123"/>
        <v>0</v>
      </c>
      <c r="IA30" s="202"/>
      <c r="IB30" s="202"/>
      <c r="IC30" s="202"/>
      <c r="ID30" s="237">
        <f t="shared" si="124"/>
        <v>0</v>
      </c>
      <c r="IE30" s="202"/>
      <c r="IF30" s="202"/>
      <c r="IG30" s="202"/>
      <c r="IH30" s="237">
        <f t="shared" si="125"/>
        <v>0</v>
      </c>
      <c r="II30" s="202"/>
      <c r="IJ30" s="202"/>
      <c r="IK30" s="202"/>
      <c r="IL30" s="237">
        <f t="shared" si="126"/>
        <v>0</v>
      </c>
      <c r="IM30" s="202"/>
      <c r="IN30" s="202"/>
      <c r="IO30" s="202"/>
      <c r="IP30" s="237">
        <f t="shared" si="127"/>
        <v>0</v>
      </c>
      <c r="IQ30" s="210">
        <f t="shared" si="128"/>
        <v>0</v>
      </c>
      <c r="IR30" s="210">
        <f t="shared" si="129"/>
        <v>0</v>
      </c>
      <c r="IS30" s="210">
        <f t="shared" si="130"/>
        <v>0</v>
      </c>
      <c r="IT30" s="210">
        <f t="shared" si="131"/>
        <v>0</v>
      </c>
    </row>
    <row r="31" spans="1:254" ht="21.95" customHeight="1" x14ac:dyDescent="0.2">
      <c r="A31" s="229">
        <v>345000</v>
      </c>
      <c r="B31" s="196" t="s">
        <v>135</v>
      </c>
      <c r="C31" s="202"/>
      <c r="D31" s="202"/>
      <c r="E31" s="202"/>
      <c r="F31" s="237">
        <f t="shared" si="66"/>
        <v>0</v>
      </c>
      <c r="G31" s="202"/>
      <c r="H31" s="202"/>
      <c r="I31" s="202"/>
      <c r="J31" s="237">
        <f t="shared" si="67"/>
        <v>0</v>
      </c>
      <c r="K31" s="202"/>
      <c r="L31" s="202"/>
      <c r="M31" s="202"/>
      <c r="N31" s="237">
        <f t="shared" si="68"/>
        <v>0</v>
      </c>
      <c r="O31" s="202"/>
      <c r="P31" s="202"/>
      <c r="Q31" s="202"/>
      <c r="R31" s="237">
        <f t="shared" si="69"/>
        <v>0</v>
      </c>
      <c r="S31" s="202"/>
      <c r="T31" s="202"/>
      <c r="U31" s="202"/>
      <c r="V31" s="237">
        <f t="shared" si="70"/>
        <v>0</v>
      </c>
      <c r="W31" s="202"/>
      <c r="X31" s="202"/>
      <c r="Y31" s="202"/>
      <c r="Z31" s="237">
        <f t="shared" si="71"/>
        <v>0</v>
      </c>
      <c r="AA31" s="202"/>
      <c r="AB31" s="202"/>
      <c r="AC31" s="202"/>
      <c r="AD31" s="237">
        <f t="shared" si="72"/>
        <v>0</v>
      </c>
      <c r="AE31" s="202"/>
      <c r="AF31" s="202"/>
      <c r="AG31" s="202"/>
      <c r="AH31" s="237">
        <f t="shared" si="73"/>
        <v>0</v>
      </c>
      <c r="AI31" s="202"/>
      <c r="AJ31" s="202"/>
      <c r="AK31" s="202"/>
      <c r="AL31" s="237">
        <f t="shared" si="74"/>
        <v>0</v>
      </c>
      <c r="AM31" s="202"/>
      <c r="AN31" s="202"/>
      <c r="AO31" s="202"/>
      <c r="AP31" s="237">
        <f t="shared" si="75"/>
        <v>0</v>
      </c>
      <c r="AQ31" s="202"/>
      <c r="AR31" s="202"/>
      <c r="AS31" s="202"/>
      <c r="AT31" s="237">
        <f t="shared" si="76"/>
        <v>0</v>
      </c>
      <c r="AU31" s="202"/>
      <c r="AV31" s="202"/>
      <c r="AW31" s="202"/>
      <c r="AX31" s="237">
        <f t="shared" si="77"/>
        <v>0</v>
      </c>
      <c r="AY31" s="202"/>
      <c r="AZ31" s="202"/>
      <c r="BA31" s="202"/>
      <c r="BB31" s="237">
        <f t="shared" si="78"/>
        <v>0</v>
      </c>
      <c r="BC31" s="202"/>
      <c r="BD31" s="202"/>
      <c r="BE31" s="202"/>
      <c r="BF31" s="237">
        <f t="shared" si="79"/>
        <v>0</v>
      </c>
      <c r="BG31" s="202"/>
      <c r="BH31" s="202"/>
      <c r="BI31" s="202"/>
      <c r="BJ31" s="237">
        <f t="shared" si="80"/>
        <v>0</v>
      </c>
      <c r="BK31" s="202"/>
      <c r="BL31" s="202"/>
      <c r="BM31" s="202"/>
      <c r="BN31" s="237">
        <f t="shared" si="81"/>
        <v>0</v>
      </c>
      <c r="BO31" s="202"/>
      <c r="BP31" s="202"/>
      <c r="BQ31" s="202"/>
      <c r="BR31" s="237">
        <f t="shared" si="82"/>
        <v>0</v>
      </c>
      <c r="BS31" s="202"/>
      <c r="BT31" s="202"/>
      <c r="BU31" s="202"/>
      <c r="BV31" s="237">
        <f t="shared" si="83"/>
        <v>0</v>
      </c>
      <c r="BW31" s="202"/>
      <c r="BX31" s="202"/>
      <c r="BY31" s="202"/>
      <c r="BZ31" s="237">
        <f t="shared" si="84"/>
        <v>0</v>
      </c>
      <c r="CA31" s="202"/>
      <c r="CB31" s="202"/>
      <c r="CC31" s="202"/>
      <c r="CD31" s="237">
        <f t="shared" si="85"/>
        <v>0</v>
      </c>
      <c r="CE31" s="202"/>
      <c r="CF31" s="202"/>
      <c r="CG31" s="202"/>
      <c r="CH31" s="237">
        <f t="shared" si="86"/>
        <v>0</v>
      </c>
      <c r="CI31" s="202"/>
      <c r="CJ31" s="202"/>
      <c r="CK31" s="202"/>
      <c r="CL31" s="237">
        <f t="shared" si="87"/>
        <v>0</v>
      </c>
      <c r="CM31" s="202"/>
      <c r="CN31" s="202"/>
      <c r="CO31" s="202"/>
      <c r="CP31" s="237">
        <f t="shared" si="88"/>
        <v>0</v>
      </c>
      <c r="CQ31" s="202"/>
      <c r="CR31" s="202"/>
      <c r="CS31" s="202"/>
      <c r="CT31" s="237">
        <f t="shared" si="89"/>
        <v>0</v>
      </c>
      <c r="CU31" s="202"/>
      <c r="CV31" s="202"/>
      <c r="CW31" s="202"/>
      <c r="CX31" s="237">
        <f t="shared" si="90"/>
        <v>0</v>
      </c>
      <c r="CY31" s="202"/>
      <c r="CZ31" s="202"/>
      <c r="DA31" s="202"/>
      <c r="DB31" s="237">
        <f t="shared" si="91"/>
        <v>0</v>
      </c>
      <c r="DC31" s="202"/>
      <c r="DD31" s="202"/>
      <c r="DE31" s="202"/>
      <c r="DF31" s="237">
        <f t="shared" si="92"/>
        <v>0</v>
      </c>
      <c r="DG31" s="202"/>
      <c r="DH31" s="202"/>
      <c r="DI31" s="202"/>
      <c r="DJ31" s="237">
        <f t="shared" si="93"/>
        <v>0</v>
      </c>
      <c r="DK31" s="202"/>
      <c r="DL31" s="202"/>
      <c r="DM31" s="202"/>
      <c r="DN31" s="237">
        <f t="shared" si="94"/>
        <v>0</v>
      </c>
      <c r="DO31" s="202"/>
      <c r="DP31" s="202"/>
      <c r="DQ31" s="202"/>
      <c r="DR31" s="237">
        <f t="shared" si="95"/>
        <v>0</v>
      </c>
      <c r="DS31" s="202"/>
      <c r="DT31" s="202"/>
      <c r="DU31" s="202"/>
      <c r="DV31" s="237">
        <f t="shared" si="96"/>
        <v>0</v>
      </c>
      <c r="DW31" s="202"/>
      <c r="DX31" s="202"/>
      <c r="DY31" s="202"/>
      <c r="DZ31" s="237">
        <f t="shared" si="97"/>
        <v>0</v>
      </c>
      <c r="EA31" s="202"/>
      <c r="EB31" s="202"/>
      <c r="EC31" s="202"/>
      <c r="ED31" s="237">
        <f t="shared" si="98"/>
        <v>0</v>
      </c>
      <c r="EE31" s="202"/>
      <c r="EF31" s="202"/>
      <c r="EG31" s="202"/>
      <c r="EH31" s="237">
        <f t="shared" si="99"/>
        <v>0</v>
      </c>
      <c r="EI31" s="202"/>
      <c r="EJ31" s="202"/>
      <c r="EK31" s="202"/>
      <c r="EL31" s="237">
        <f t="shared" si="100"/>
        <v>0</v>
      </c>
      <c r="EM31" s="202"/>
      <c r="EN31" s="202"/>
      <c r="EO31" s="202"/>
      <c r="EP31" s="237">
        <f t="shared" si="101"/>
        <v>0</v>
      </c>
      <c r="EQ31" s="202"/>
      <c r="ER31" s="202"/>
      <c r="ES31" s="202"/>
      <c r="ET31" s="237">
        <f t="shared" si="102"/>
        <v>0</v>
      </c>
      <c r="EU31" s="202"/>
      <c r="EV31" s="202"/>
      <c r="EW31" s="202"/>
      <c r="EX31" s="237">
        <f t="shared" si="103"/>
        <v>0</v>
      </c>
      <c r="EY31" s="202"/>
      <c r="EZ31" s="202"/>
      <c r="FA31" s="202"/>
      <c r="FB31" s="237">
        <f t="shared" si="104"/>
        <v>0</v>
      </c>
      <c r="FC31" s="202"/>
      <c r="FD31" s="202"/>
      <c r="FE31" s="202"/>
      <c r="FF31" s="237">
        <f t="shared" si="105"/>
        <v>0</v>
      </c>
      <c r="FG31" s="202"/>
      <c r="FH31" s="202"/>
      <c r="FI31" s="202"/>
      <c r="FJ31" s="237">
        <f t="shared" si="106"/>
        <v>0</v>
      </c>
      <c r="FK31" s="202"/>
      <c r="FL31" s="202"/>
      <c r="FM31" s="202"/>
      <c r="FN31" s="237">
        <f t="shared" si="107"/>
        <v>0</v>
      </c>
      <c r="FO31" s="202"/>
      <c r="FP31" s="202"/>
      <c r="FQ31" s="202"/>
      <c r="FR31" s="237">
        <f t="shared" si="108"/>
        <v>0</v>
      </c>
      <c r="FS31" s="202"/>
      <c r="FT31" s="202"/>
      <c r="FU31" s="202"/>
      <c r="FV31" s="237">
        <f t="shared" si="109"/>
        <v>0</v>
      </c>
      <c r="FW31" s="202"/>
      <c r="FX31" s="202"/>
      <c r="FY31" s="202"/>
      <c r="FZ31" s="237">
        <f t="shared" si="110"/>
        <v>0</v>
      </c>
      <c r="GA31" s="202"/>
      <c r="GB31" s="202"/>
      <c r="GC31" s="202"/>
      <c r="GD31" s="237">
        <f t="shared" si="111"/>
        <v>0</v>
      </c>
      <c r="GE31" s="202"/>
      <c r="GF31" s="202"/>
      <c r="GG31" s="202"/>
      <c r="GH31" s="237">
        <f t="shared" si="112"/>
        <v>0</v>
      </c>
      <c r="GI31" s="202"/>
      <c r="GJ31" s="202"/>
      <c r="GK31" s="202"/>
      <c r="GL31" s="237">
        <f t="shared" si="113"/>
        <v>0</v>
      </c>
      <c r="GM31" s="202"/>
      <c r="GN31" s="202"/>
      <c r="GO31" s="202"/>
      <c r="GP31" s="237">
        <f t="shared" si="114"/>
        <v>0</v>
      </c>
      <c r="GQ31" s="202"/>
      <c r="GR31" s="202"/>
      <c r="GS31" s="202"/>
      <c r="GT31" s="237">
        <f t="shared" si="115"/>
        <v>0</v>
      </c>
      <c r="GU31" s="202"/>
      <c r="GV31" s="202"/>
      <c r="GW31" s="202"/>
      <c r="GX31" s="237">
        <f t="shared" si="116"/>
        <v>0</v>
      </c>
      <c r="GY31" s="202"/>
      <c r="GZ31" s="202"/>
      <c r="HA31" s="202"/>
      <c r="HB31" s="237">
        <f t="shared" si="117"/>
        <v>0</v>
      </c>
      <c r="HC31" s="202"/>
      <c r="HD31" s="202"/>
      <c r="HE31" s="202"/>
      <c r="HF31" s="237">
        <f t="shared" si="118"/>
        <v>0</v>
      </c>
      <c r="HG31" s="202"/>
      <c r="HH31" s="202"/>
      <c r="HI31" s="202"/>
      <c r="HJ31" s="237">
        <f t="shared" si="119"/>
        <v>0</v>
      </c>
      <c r="HK31" s="202"/>
      <c r="HL31" s="202"/>
      <c r="HM31" s="202"/>
      <c r="HN31" s="237">
        <f t="shared" si="120"/>
        <v>0</v>
      </c>
      <c r="HO31" s="202"/>
      <c r="HP31" s="202"/>
      <c r="HQ31" s="202"/>
      <c r="HR31" s="237">
        <f t="shared" si="121"/>
        <v>0</v>
      </c>
      <c r="HS31" s="202"/>
      <c r="HT31" s="202"/>
      <c r="HU31" s="202"/>
      <c r="HV31" s="237">
        <f t="shared" si="122"/>
        <v>0</v>
      </c>
      <c r="HW31" s="202"/>
      <c r="HX31" s="202"/>
      <c r="HY31" s="202"/>
      <c r="HZ31" s="237">
        <f t="shared" si="123"/>
        <v>0</v>
      </c>
      <c r="IA31" s="202"/>
      <c r="IB31" s="202"/>
      <c r="IC31" s="202"/>
      <c r="ID31" s="237">
        <f t="shared" si="124"/>
        <v>0</v>
      </c>
      <c r="IE31" s="202"/>
      <c r="IF31" s="202"/>
      <c r="IG31" s="202"/>
      <c r="IH31" s="237">
        <f t="shared" si="125"/>
        <v>0</v>
      </c>
      <c r="II31" s="202"/>
      <c r="IJ31" s="202"/>
      <c r="IK31" s="202"/>
      <c r="IL31" s="237">
        <f t="shared" si="126"/>
        <v>0</v>
      </c>
      <c r="IM31" s="202"/>
      <c r="IN31" s="202"/>
      <c r="IO31" s="202"/>
      <c r="IP31" s="237">
        <f t="shared" si="127"/>
        <v>0</v>
      </c>
      <c r="IQ31" s="210">
        <f t="shared" si="128"/>
        <v>0</v>
      </c>
      <c r="IR31" s="210">
        <f t="shared" si="129"/>
        <v>0</v>
      </c>
      <c r="IS31" s="210">
        <f t="shared" si="130"/>
        <v>0</v>
      </c>
      <c r="IT31" s="210">
        <f t="shared" si="131"/>
        <v>0</v>
      </c>
    </row>
    <row r="32" spans="1:254" ht="21.95" customHeight="1" x14ac:dyDescent="0.2">
      <c r="A32" s="229">
        <v>346000</v>
      </c>
      <c r="B32" s="196" t="s">
        <v>169</v>
      </c>
      <c r="C32" s="202"/>
      <c r="D32" s="202"/>
      <c r="E32" s="202"/>
      <c r="F32" s="237">
        <f t="shared" si="66"/>
        <v>0</v>
      </c>
      <c r="G32" s="202"/>
      <c r="H32" s="202"/>
      <c r="I32" s="202"/>
      <c r="J32" s="237">
        <f t="shared" si="67"/>
        <v>0</v>
      </c>
      <c r="K32" s="202"/>
      <c r="L32" s="202"/>
      <c r="M32" s="202"/>
      <c r="N32" s="237">
        <f t="shared" si="68"/>
        <v>0</v>
      </c>
      <c r="O32" s="202"/>
      <c r="P32" s="202"/>
      <c r="Q32" s="202"/>
      <c r="R32" s="237">
        <f t="shared" si="69"/>
        <v>0</v>
      </c>
      <c r="S32" s="202"/>
      <c r="T32" s="202"/>
      <c r="U32" s="202"/>
      <c r="V32" s="237">
        <f t="shared" si="70"/>
        <v>0</v>
      </c>
      <c r="W32" s="202"/>
      <c r="X32" s="202"/>
      <c r="Y32" s="202"/>
      <c r="Z32" s="237">
        <f t="shared" si="71"/>
        <v>0</v>
      </c>
      <c r="AA32" s="202"/>
      <c r="AB32" s="202"/>
      <c r="AC32" s="202"/>
      <c r="AD32" s="237">
        <f t="shared" si="72"/>
        <v>0</v>
      </c>
      <c r="AE32" s="202"/>
      <c r="AF32" s="202"/>
      <c r="AG32" s="202"/>
      <c r="AH32" s="237">
        <f t="shared" si="73"/>
        <v>0</v>
      </c>
      <c r="AI32" s="202"/>
      <c r="AJ32" s="202"/>
      <c r="AK32" s="202"/>
      <c r="AL32" s="237">
        <f t="shared" si="74"/>
        <v>0</v>
      </c>
      <c r="AM32" s="202"/>
      <c r="AN32" s="202"/>
      <c r="AO32" s="202"/>
      <c r="AP32" s="237">
        <f t="shared" si="75"/>
        <v>0</v>
      </c>
      <c r="AQ32" s="202"/>
      <c r="AR32" s="202"/>
      <c r="AS32" s="202"/>
      <c r="AT32" s="237">
        <f t="shared" si="76"/>
        <v>0</v>
      </c>
      <c r="AU32" s="202"/>
      <c r="AV32" s="202"/>
      <c r="AW32" s="202"/>
      <c r="AX32" s="237">
        <f t="shared" si="77"/>
        <v>0</v>
      </c>
      <c r="AY32" s="202"/>
      <c r="AZ32" s="202"/>
      <c r="BA32" s="202"/>
      <c r="BB32" s="237">
        <f t="shared" si="78"/>
        <v>0</v>
      </c>
      <c r="BC32" s="202"/>
      <c r="BD32" s="202"/>
      <c r="BE32" s="202"/>
      <c r="BF32" s="237">
        <f t="shared" si="79"/>
        <v>0</v>
      </c>
      <c r="BG32" s="202"/>
      <c r="BH32" s="202"/>
      <c r="BI32" s="202"/>
      <c r="BJ32" s="237">
        <f t="shared" si="80"/>
        <v>0</v>
      </c>
      <c r="BK32" s="202"/>
      <c r="BL32" s="202"/>
      <c r="BM32" s="202"/>
      <c r="BN32" s="237">
        <f t="shared" si="81"/>
        <v>0</v>
      </c>
      <c r="BO32" s="202"/>
      <c r="BP32" s="202"/>
      <c r="BQ32" s="202"/>
      <c r="BR32" s="237">
        <f t="shared" si="82"/>
        <v>0</v>
      </c>
      <c r="BS32" s="202"/>
      <c r="BT32" s="202"/>
      <c r="BU32" s="202"/>
      <c r="BV32" s="237">
        <f t="shared" si="83"/>
        <v>0</v>
      </c>
      <c r="BW32" s="202"/>
      <c r="BX32" s="202"/>
      <c r="BY32" s="202"/>
      <c r="BZ32" s="237">
        <f t="shared" si="84"/>
        <v>0</v>
      </c>
      <c r="CA32" s="202"/>
      <c r="CB32" s="202"/>
      <c r="CC32" s="202"/>
      <c r="CD32" s="237">
        <f t="shared" si="85"/>
        <v>0</v>
      </c>
      <c r="CE32" s="202"/>
      <c r="CF32" s="202"/>
      <c r="CG32" s="202"/>
      <c r="CH32" s="237">
        <f t="shared" si="86"/>
        <v>0</v>
      </c>
      <c r="CI32" s="202"/>
      <c r="CJ32" s="202"/>
      <c r="CK32" s="202"/>
      <c r="CL32" s="237">
        <f t="shared" si="87"/>
        <v>0</v>
      </c>
      <c r="CM32" s="202"/>
      <c r="CN32" s="202"/>
      <c r="CO32" s="202"/>
      <c r="CP32" s="237">
        <f t="shared" si="88"/>
        <v>0</v>
      </c>
      <c r="CQ32" s="202"/>
      <c r="CR32" s="202"/>
      <c r="CS32" s="202"/>
      <c r="CT32" s="237">
        <f t="shared" si="89"/>
        <v>0</v>
      </c>
      <c r="CU32" s="202"/>
      <c r="CV32" s="202"/>
      <c r="CW32" s="202"/>
      <c r="CX32" s="237">
        <f t="shared" si="90"/>
        <v>0</v>
      </c>
      <c r="CY32" s="202"/>
      <c r="CZ32" s="202"/>
      <c r="DA32" s="202"/>
      <c r="DB32" s="237">
        <f t="shared" si="91"/>
        <v>0</v>
      </c>
      <c r="DC32" s="202"/>
      <c r="DD32" s="202"/>
      <c r="DE32" s="202"/>
      <c r="DF32" s="237">
        <f t="shared" si="92"/>
        <v>0</v>
      </c>
      <c r="DG32" s="202"/>
      <c r="DH32" s="202"/>
      <c r="DI32" s="202"/>
      <c r="DJ32" s="237">
        <f t="shared" si="93"/>
        <v>0</v>
      </c>
      <c r="DK32" s="202"/>
      <c r="DL32" s="202"/>
      <c r="DM32" s="202"/>
      <c r="DN32" s="237">
        <f t="shared" si="94"/>
        <v>0</v>
      </c>
      <c r="DO32" s="202"/>
      <c r="DP32" s="202"/>
      <c r="DQ32" s="202"/>
      <c r="DR32" s="237">
        <f t="shared" si="95"/>
        <v>0</v>
      </c>
      <c r="DS32" s="202"/>
      <c r="DT32" s="202"/>
      <c r="DU32" s="202"/>
      <c r="DV32" s="237">
        <f t="shared" si="96"/>
        <v>0</v>
      </c>
      <c r="DW32" s="202"/>
      <c r="DX32" s="202"/>
      <c r="DY32" s="202"/>
      <c r="DZ32" s="237">
        <f t="shared" si="97"/>
        <v>0</v>
      </c>
      <c r="EA32" s="202"/>
      <c r="EB32" s="202"/>
      <c r="EC32" s="202"/>
      <c r="ED32" s="237">
        <f t="shared" si="98"/>
        <v>0</v>
      </c>
      <c r="EE32" s="202"/>
      <c r="EF32" s="202"/>
      <c r="EG32" s="202"/>
      <c r="EH32" s="237">
        <f t="shared" si="99"/>
        <v>0</v>
      </c>
      <c r="EI32" s="202"/>
      <c r="EJ32" s="202"/>
      <c r="EK32" s="202"/>
      <c r="EL32" s="237">
        <f t="shared" si="100"/>
        <v>0</v>
      </c>
      <c r="EM32" s="202"/>
      <c r="EN32" s="202"/>
      <c r="EO32" s="202"/>
      <c r="EP32" s="237">
        <f t="shared" si="101"/>
        <v>0</v>
      </c>
      <c r="EQ32" s="202"/>
      <c r="ER32" s="202"/>
      <c r="ES32" s="202"/>
      <c r="ET32" s="237">
        <f t="shared" si="102"/>
        <v>0</v>
      </c>
      <c r="EU32" s="202"/>
      <c r="EV32" s="202"/>
      <c r="EW32" s="202"/>
      <c r="EX32" s="237">
        <f t="shared" si="103"/>
        <v>0</v>
      </c>
      <c r="EY32" s="202"/>
      <c r="EZ32" s="202"/>
      <c r="FA32" s="202"/>
      <c r="FB32" s="237">
        <f t="shared" si="104"/>
        <v>0</v>
      </c>
      <c r="FC32" s="202"/>
      <c r="FD32" s="202"/>
      <c r="FE32" s="202"/>
      <c r="FF32" s="237">
        <f t="shared" si="105"/>
        <v>0</v>
      </c>
      <c r="FG32" s="202"/>
      <c r="FH32" s="202"/>
      <c r="FI32" s="202"/>
      <c r="FJ32" s="237">
        <f t="shared" si="106"/>
        <v>0</v>
      </c>
      <c r="FK32" s="202"/>
      <c r="FL32" s="202"/>
      <c r="FM32" s="202"/>
      <c r="FN32" s="237">
        <f t="shared" si="107"/>
        <v>0</v>
      </c>
      <c r="FO32" s="202"/>
      <c r="FP32" s="202"/>
      <c r="FQ32" s="202"/>
      <c r="FR32" s="237">
        <f t="shared" si="108"/>
        <v>0</v>
      </c>
      <c r="FS32" s="202"/>
      <c r="FT32" s="202"/>
      <c r="FU32" s="202"/>
      <c r="FV32" s="237">
        <f t="shared" si="109"/>
        <v>0</v>
      </c>
      <c r="FW32" s="202"/>
      <c r="FX32" s="202"/>
      <c r="FY32" s="202"/>
      <c r="FZ32" s="237">
        <f t="shared" si="110"/>
        <v>0</v>
      </c>
      <c r="GA32" s="202"/>
      <c r="GB32" s="202"/>
      <c r="GC32" s="202"/>
      <c r="GD32" s="237">
        <f t="shared" si="111"/>
        <v>0</v>
      </c>
      <c r="GE32" s="202"/>
      <c r="GF32" s="202"/>
      <c r="GG32" s="202"/>
      <c r="GH32" s="237">
        <f t="shared" si="112"/>
        <v>0</v>
      </c>
      <c r="GI32" s="202"/>
      <c r="GJ32" s="202"/>
      <c r="GK32" s="202"/>
      <c r="GL32" s="237">
        <f t="shared" si="113"/>
        <v>0</v>
      </c>
      <c r="GM32" s="202"/>
      <c r="GN32" s="202"/>
      <c r="GO32" s="202"/>
      <c r="GP32" s="237">
        <f t="shared" si="114"/>
        <v>0</v>
      </c>
      <c r="GQ32" s="202"/>
      <c r="GR32" s="202"/>
      <c r="GS32" s="202"/>
      <c r="GT32" s="237">
        <f t="shared" si="115"/>
        <v>0</v>
      </c>
      <c r="GU32" s="202"/>
      <c r="GV32" s="202"/>
      <c r="GW32" s="202"/>
      <c r="GX32" s="237">
        <f t="shared" si="116"/>
        <v>0</v>
      </c>
      <c r="GY32" s="202"/>
      <c r="GZ32" s="202"/>
      <c r="HA32" s="202"/>
      <c r="HB32" s="237">
        <f t="shared" si="117"/>
        <v>0</v>
      </c>
      <c r="HC32" s="202"/>
      <c r="HD32" s="202"/>
      <c r="HE32" s="202"/>
      <c r="HF32" s="237">
        <f t="shared" si="118"/>
        <v>0</v>
      </c>
      <c r="HG32" s="202"/>
      <c r="HH32" s="202"/>
      <c r="HI32" s="202"/>
      <c r="HJ32" s="237">
        <f t="shared" si="119"/>
        <v>0</v>
      </c>
      <c r="HK32" s="202"/>
      <c r="HL32" s="202"/>
      <c r="HM32" s="202"/>
      <c r="HN32" s="237">
        <f t="shared" si="120"/>
        <v>0</v>
      </c>
      <c r="HO32" s="202"/>
      <c r="HP32" s="202"/>
      <c r="HQ32" s="202"/>
      <c r="HR32" s="237">
        <f t="shared" si="121"/>
        <v>0</v>
      </c>
      <c r="HS32" s="202"/>
      <c r="HT32" s="202"/>
      <c r="HU32" s="202"/>
      <c r="HV32" s="237">
        <f t="shared" si="122"/>
        <v>0</v>
      </c>
      <c r="HW32" s="202"/>
      <c r="HX32" s="202"/>
      <c r="HY32" s="202"/>
      <c r="HZ32" s="237">
        <f t="shared" si="123"/>
        <v>0</v>
      </c>
      <c r="IA32" s="202"/>
      <c r="IB32" s="202"/>
      <c r="IC32" s="202"/>
      <c r="ID32" s="237">
        <f t="shared" si="124"/>
        <v>0</v>
      </c>
      <c r="IE32" s="202"/>
      <c r="IF32" s="202"/>
      <c r="IG32" s="202"/>
      <c r="IH32" s="237">
        <f t="shared" si="125"/>
        <v>0</v>
      </c>
      <c r="II32" s="202"/>
      <c r="IJ32" s="202"/>
      <c r="IK32" s="202"/>
      <c r="IL32" s="237">
        <f t="shared" si="126"/>
        <v>0</v>
      </c>
      <c r="IM32" s="202"/>
      <c r="IN32" s="202"/>
      <c r="IO32" s="202"/>
      <c r="IP32" s="237">
        <f t="shared" si="127"/>
        <v>0</v>
      </c>
      <c r="IQ32" s="210">
        <f t="shared" si="128"/>
        <v>0</v>
      </c>
      <c r="IR32" s="210">
        <f t="shared" si="129"/>
        <v>0</v>
      </c>
      <c r="IS32" s="210">
        <f t="shared" si="130"/>
        <v>0</v>
      </c>
      <c r="IT32" s="210">
        <f t="shared" si="131"/>
        <v>0</v>
      </c>
    </row>
    <row r="33" spans="1:254" ht="21.95" customHeight="1" x14ac:dyDescent="0.25">
      <c r="A33" s="289"/>
      <c r="B33" s="8" t="s">
        <v>159</v>
      </c>
      <c r="C33" s="210"/>
      <c r="D33" s="210"/>
      <c r="E33" s="210"/>
      <c r="F33" s="210"/>
      <c r="G33" s="210"/>
      <c r="H33" s="210"/>
      <c r="I33" s="210"/>
      <c r="J33" s="210"/>
      <c r="K33" s="210"/>
      <c r="L33" s="210"/>
      <c r="M33" s="210"/>
      <c r="N33" s="210"/>
      <c r="O33" s="210"/>
      <c r="P33" s="210"/>
      <c r="Q33" s="210"/>
      <c r="R33" s="210"/>
      <c r="S33" s="210"/>
      <c r="T33" s="210"/>
      <c r="U33" s="210"/>
      <c r="V33" s="210"/>
      <c r="W33" s="210"/>
      <c r="X33" s="210"/>
      <c r="Y33" s="210"/>
      <c r="Z33" s="210"/>
      <c r="AA33" s="210"/>
      <c r="AB33" s="210"/>
      <c r="AC33" s="210"/>
      <c r="AD33" s="210"/>
      <c r="AE33" s="210"/>
      <c r="AF33" s="210"/>
      <c r="AG33" s="210"/>
      <c r="AH33" s="210"/>
      <c r="AI33" s="210"/>
      <c r="AJ33" s="210"/>
      <c r="AK33" s="210"/>
      <c r="AL33" s="210"/>
      <c r="AM33" s="210"/>
      <c r="AN33" s="210"/>
      <c r="AO33" s="210"/>
      <c r="AP33" s="210"/>
      <c r="AQ33" s="210"/>
      <c r="AR33" s="210"/>
      <c r="AS33" s="210"/>
      <c r="AT33" s="210"/>
      <c r="AU33" s="210"/>
      <c r="AV33" s="210"/>
      <c r="AW33" s="210"/>
      <c r="AX33" s="210"/>
      <c r="AY33" s="210"/>
      <c r="AZ33" s="210"/>
      <c r="BA33" s="210"/>
      <c r="BB33" s="210"/>
      <c r="BC33" s="210"/>
      <c r="BD33" s="210"/>
      <c r="BE33" s="210"/>
      <c r="BF33" s="210"/>
      <c r="BG33" s="210"/>
      <c r="BH33" s="210"/>
      <c r="BI33" s="210"/>
      <c r="BJ33" s="210"/>
      <c r="BK33" s="210"/>
      <c r="BL33" s="210"/>
      <c r="BM33" s="210"/>
      <c r="BN33" s="210"/>
      <c r="BO33" s="210"/>
      <c r="BP33" s="210"/>
      <c r="BQ33" s="210"/>
      <c r="BR33" s="210"/>
      <c r="BS33" s="210"/>
      <c r="BT33" s="210"/>
      <c r="BU33" s="210"/>
      <c r="BV33" s="210"/>
      <c r="BW33" s="210"/>
      <c r="BX33" s="210"/>
      <c r="BY33" s="210"/>
      <c r="BZ33" s="210"/>
      <c r="CA33" s="210"/>
      <c r="CB33" s="210"/>
      <c r="CC33" s="210"/>
      <c r="CD33" s="210"/>
      <c r="CE33" s="210"/>
      <c r="CF33" s="210"/>
      <c r="CG33" s="210"/>
      <c r="CH33" s="210"/>
      <c r="CI33" s="210"/>
      <c r="CJ33" s="210"/>
      <c r="CK33" s="210"/>
      <c r="CL33" s="210"/>
      <c r="CM33" s="210"/>
      <c r="CN33" s="210"/>
      <c r="CO33" s="210"/>
      <c r="CP33" s="210"/>
      <c r="CQ33" s="210"/>
      <c r="CR33" s="210"/>
      <c r="CS33" s="210"/>
      <c r="CT33" s="210"/>
      <c r="CU33" s="210"/>
      <c r="CV33" s="210"/>
      <c r="CW33" s="210"/>
      <c r="CX33" s="210"/>
      <c r="CY33" s="210"/>
      <c r="CZ33" s="210"/>
      <c r="DA33" s="210"/>
      <c r="DB33" s="210"/>
      <c r="DC33" s="210"/>
      <c r="DD33" s="210"/>
      <c r="DE33" s="210"/>
      <c r="DF33" s="210"/>
      <c r="DG33" s="210"/>
      <c r="DH33" s="210"/>
      <c r="DI33" s="210"/>
      <c r="DJ33" s="210"/>
      <c r="DK33" s="210"/>
      <c r="DL33" s="210"/>
      <c r="DM33" s="210"/>
      <c r="DN33" s="210"/>
      <c r="DO33" s="210"/>
      <c r="DP33" s="210"/>
      <c r="DQ33" s="210"/>
      <c r="DR33" s="210"/>
      <c r="DS33" s="210"/>
      <c r="DT33" s="210"/>
      <c r="DU33" s="210"/>
      <c r="DV33" s="210"/>
      <c r="DW33" s="210"/>
      <c r="DX33" s="210"/>
      <c r="DY33" s="210"/>
      <c r="DZ33" s="210"/>
      <c r="EA33" s="210"/>
      <c r="EB33" s="210"/>
      <c r="EC33" s="210"/>
      <c r="ED33" s="210"/>
      <c r="EE33" s="210"/>
      <c r="EF33" s="210"/>
      <c r="EG33" s="210"/>
      <c r="EH33" s="210"/>
      <c r="EI33" s="210"/>
      <c r="EJ33" s="210"/>
      <c r="EK33" s="210"/>
      <c r="EL33" s="210"/>
      <c r="EM33" s="210"/>
      <c r="EN33" s="210"/>
      <c r="EO33" s="210"/>
      <c r="EP33" s="210"/>
      <c r="EQ33" s="210"/>
      <c r="ER33" s="210"/>
      <c r="ES33" s="210"/>
      <c r="ET33" s="210"/>
      <c r="EU33" s="210"/>
      <c r="EV33" s="210"/>
      <c r="EW33" s="210"/>
      <c r="EX33" s="210"/>
      <c r="EY33" s="210"/>
      <c r="EZ33" s="210"/>
      <c r="FA33" s="210"/>
      <c r="FB33" s="210"/>
      <c r="FC33" s="210"/>
      <c r="FD33" s="210"/>
      <c r="FE33" s="210"/>
      <c r="FF33" s="210"/>
      <c r="FG33" s="210"/>
      <c r="FH33" s="210"/>
      <c r="FI33" s="210"/>
      <c r="FJ33" s="210"/>
      <c r="FK33" s="210"/>
      <c r="FL33" s="210"/>
      <c r="FM33" s="210"/>
      <c r="FN33" s="210"/>
      <c r="FO33" s="210"/>
      <c r="FP33" s="210"/>
      <c r="FQ33" s="210"/>
      <c r="FR33" s="210"/>
      <c r="FS33" s="210"/>
      <c r="FT33" s="210"/>
      <c r="FU33" s="210"/>
      <c r="FV33" s="210"/>
      <c r="FW33" s="210"/>
      <c r="FX33" s="210"/>
      <c r="FY33" s="210"/>
      <c r="FZ33" s="210"/>
      <c r="GA33" s="210"/>
      <c r="GB33" s="210"/>
      <c r="GC33" s="210"/>
      <c r="GD33" s="210"/>
      <c r="GE33" s="210"/>
      <c r="GF33" s="210"/>
      <c r="GG33" s="210"/>
      <c r="GH33" s="210"/>
      <c r="GI33" s="210"/>
      <c r="GJ33" s="210"/>
      <c r="GK33" s="210"/>
      <c r="GL33" s="210"/>
      <c r="GM33" s="210"/>
      <c r="GN33" s="210"/>
      <c r="GO33" s="210"/>
      <c r="GP33" s="210"/>
      <c r="GQ33" s="210"/>
      <c r="GR33" s="210"/>
      <c r="GS33" s="210"/>
      <c r="GT33" s="210"/>
      <c r="GU33" s="210"/>
      <c r="GV33" s="210"/>
      <c r="GW33" s="210"/>
      <c r="GX33" s="210"/>
      <c r="GY33" s="210"/>
      <c r="GZ33" s="210"/>
      <c r="HA33" s="210"/>
      <c r="HB33" s="210"/>
      <c r="HC33" s="210"/>
      <c r="HD33" s="210"/>
      <c r="HE33" s="210"/>
      <c r="HF33" s="210"/>
      <c r="HG33" s="210"/>
      <c r="HH33" s="210"/>
      <c r="HI33" s="210"/>
      <c r="HJ33" s="210"/>
      <c r="HK33" s="210"/>
      <c r="HL33" s="210"/>
      <c r="HM33" s="210"/>
      <c r="HN33" s="210"/>
      <c r="HO33" s="210"/>
      <c r="HP33" s="210"/>
      <c r="HQ33" s="210"/>
      <c r="HR33" s="210"/>
      <c r="HS33" s="210"/>
      <c r="HT33" s="210"/>
      <c r="HU33" s="210"/>
      <c r="HV33" s="210"/>
      <c r="HW33" s="210"/>
      <c r="HX33" s="210"/>
      <c r="HY33" s="210"/>
      <c r="HZ33" s="210"/>
      <c r="IA33" s="210"/>
      <c r="IB33" s="210"/>
      <c r="IC33" s="210"/>
      <c r="ID33" s="210"/>
      <c r="IE33" s="210"/>
      <c r="IF33" s="210"/>
      <c r="IG33" s="210"/>
      <c r="IH33" s="210"/>
      <c r="II33" s="210"/>
      <c r="IJ33" s="210"/>
      <c r="IK33" s="210"/>
      <c r="IL33" s="210"/>
      <c r="IM33" s="210"/>
      <c r="IN33" s="210"/>
      <c r="IO33" s="210"/>
      <c r="IP33" s="210"/>
      <c r="IQ33" s="210"/>
      <c r="IR33" s="210"/>
      <c r="IS33" s="210"/>
      <c r="IT33" s="210"/>
    </row>
    <row r="34" spans="1:254" ht="21.95" customHeight="1" x14ac:dyDescent="0.2">
      <c r="A34" s="229">
        <v>351010</v>
      </c>
      <c r="B34" s="196" t="s">
        <v>239</v>
      </c>
      <c r="C34" s="202"/>
      <c r="D34" s="202"/>
      <c r="E34" s="202"/>
      <c r="F34" s="237">
        <f>-D34+E34</f>
        <v>0</v>
      </c>
      <c r="G34" s="202"/>
      <c r="H34" s="202"/>
      <c r="I34" s="202"/>
      <c r="J34" s="237">
        <f>-H34+I34</f>
        <v>0</v>
      </c>
      <c r="K34" s="202"/>
      <c r="L34" s="202"/>
      <c r="M34" s="202"/>
      <c r="N34" s="237">
        <f>-L34+M34</f>
        <v>0</v>
      </c>
      <c r="O34" s="202"/>
      <c r="P34" s="202"/>
      <c r="Q34" s="202"/>
      <c r="R34" s="237">
        <f>-P34+Q34</f>
        <v>0</v>
      </c>
      <c r="S34" s="202"/>
      <c r="T34" s="202"/>
      <c r="U34" s="202"/>
      <c r="V34" s="237">
        <f>-T34+U34</f>
        <v>0</v>
      </c>
      <c r="W34" s="202"/>
      <c r="X34" s="202"/>
      <c r="Y34" s="202"/>
      <c r="Z34" s="237">
        <f>-X34+Y34</f>
        <v>0</v>
      </c>
      <c r="AA34" s="202"/>
      <c r="AB34" s="202"/>
      <c r="AC34" s="202"/>
      <c r="AD34" s="237">
        <f>-AB34+AC34</f>
        <v>0</v>
      </c>
      <c r="AE34" s="202"/>
      <c r="AF34" s="202"/>
      <c r="AG34" s="202"/>
      <c r="AH34" s="237">
        <f>-AF34+AG34</f>
        <v>0</v>
      </c>
      <c r="AI34" s="202"/>
      <c r="AJ34" s="202"/>
      <c r="AK34" s="202"/>
      <c r="AL34" s="237">
        <f>-AJ34+AK34</f>
        <v>0</v>
      </c>
      <c r="AM34" s="202"/>
      <c r="AN34" s="202"/>
      <c r="AO34" s="202"/>
      <c r="AP34" s="237">
        <f>-AN34+AO34</f>
        <v>0</v>
      </c>
      <c r="AQ34" s="202"/>
      <c r="AR34" s="202"/>
      <c r="AS34" s="202"/>
      <c r="AT34" s="237">
        <f>-AR34+AS34</f>
        <v>0</v>
      </c>
      <c r="AU34" s="202"/>
      <c r="AV34" s="202"/>
      <c r="AW34" s="202"/>
      <c r="AX34" s="237">
        <f>-AV34+AW34</f>
        <v>0</v>
      </c>
      <c r="AY34" s="202"/>
      <c r="AZ34" s="202"/>
      <c r="BA34" s="202"/>
      <c r="BB34" s="237">
        <f>-AZ34+BA34</f>
        <v>0</v>
      </c>
      <c r="BC34" s="202"/>
      <c r="BD34" s="202"/>
      <c r="BE34" s="202"/>
      <c r="BF34" s="237">
        <f>-BD34+BE34</f>
        <v>0</v>
      </c>
      <c r="BG34" s="202"/>
      <c r="BH34" s="202"/>
      <c r="BI34" s="202"/>
      <c r="BJ34" s="237">
        <f>-BH34+BI34</f>
        <v>0</v>
      </c>
      <c r="BK34" s="202"/>
      <c r="BL34" s="202"/>
      <c r="BM34" s="202"/>
      <c r="BN34" s="237">
        <f>-BL34+BM34</f>
        <v>0</v>
      </c>
      <c r="BO34" s="202"/>
      <c r="BP34" s="202"/>
      <c r="BQ34" s="202"/>
      <c r="BR34" s="237">
        <f>-BP34+BQ34</f>
        <v>0</v>
      </c>
      <c r="BS34" s="202"/>
      <c r="BT34" s="202"/>
      <c r="BU34" s="202"/>
      <c r="BV34" s="237">
        <f>-BT34+BU34</f>
        <v>0</v>
      </c>
      <c r="BW34" s="202"/>
      <c r="BX34" s="202"/>
      <c r="BY34" s="202"/>
      <c r="BZ34" s="237">
        <f>-BX34+BY34</f>
        <v>0</v>
      </c>
      <c r="CA34" s="202"/>
      <c r="CB34" s="202"/>
      <c r="CC34" s="202"/>
      <c r="CD34" s="237">
        <f>-CB34+CC34</f>
        <v>0</v>
      </c>
      <c r="CE34" s="202"/>
      <c r="CF34" s="202"/>
      <c r="CG34" s="202"/>
      <c r="CH34" s="237">
        <f>-CF34+CG34</f>
        <v>0</v>
      </c>
      <c r="CI34" s="202"/>
      <c r="CJ34" s="202"/>
      <c r="CK34" s="202"/>
      <c r="CL34" s="237">
        <f>-CJ34+CK34</f>
        <v>0</v>
      </c>
      <c r="CM34" s="202"/>
      <c r="CN34" s="202"/>
      <c r="CO34" s="202"/>
      <c r="CP34" s="237">
        <f>-CN34+CO34</f>
        <v>0</v>
      </c>
      <c r="CQ34" s="202"/>
      <c r="CR34" s="202"/>
      <c r="CS34" s="202"/>
      <c r="CT34" s="237">
        <f>-CR34+CS34</f>
        <v>0</v>
      </c>
      <c r="CU34" s="202"/>
      <c r="CV34" s="202"/>
      <c r="CW34" s="202"/>
      <c r="CX34" s="237">
        <f>-CV34+CW34</f>
        <v>0</v>
      </c>
      <c r="CY34" s="202"/>
      <c r="CZ34" s="202"/>
      <c r="DA34" s="202"/>
      <c r="DB34" s="237">
        <f>-CZ34+DA34</f>
        <v>0</v>
      </c>
      <c r="DC34" s="202"/>
      <c r="DD34" s="202"/>
      <c r="DE34" s="202"/>
      <c r="DF34" s="237">
        <f>-DD34+DE34</f>
        <v>0</v>
      </c>
      <c r="DG34" s="202"/>
      <c r="DH34" s="202"/>
      <c r="DI34" s="202"/>
      <c r="DJ34" s="237">
        <f>-DH34+DI34</f>
        <v>0</v>
      </c>
      <c r="DK34" s="202"/>
      <c r="DL34" s="202"/>
      <c r="DM34" s="202"/>
      <c r="DN34" s="237">
        <f>-DL34+DM34</f>
        <v>0</v>
      </c>
      <c r="DO34" s="202"/>
      <c r="DP34" s="202"/>
      <c r="DQ34" s="202"/>
      <c r="DR34" s="237">
        <f>-DP34+DQ34</f>
        <v>0</v>
      </c>
      <c r="DS34" s="202"/>
      <c r="DT34" s="202"/>
      <c r="DU34" s="202"/>
      <c r="DV34" s="237">
        <f>-DT34+DU34</f>
        <v>0</v>
      </c>
      <c r="DW34" s="202"/>
      <c r="DX34" s="202"/>
      <c r="DY34" s="202"/>
      <c r="DZ34" s="237">
        <f>-DX34+DY34</f>
        <v>0</v>
      </c>
      <c r="EA34" s="202"/>
      <c r="EB34" s="202"/>
      <c r="EC34" s="202"/>
      <c r="ED34" s="237">
        <f>-EB34+EC34</f>
        <v>0</v>
      </c>
      <c r="EE34" s="202"/>
      <c r="EF34" s="202"/>
      <c r="EG34" s="202"/>
      <c r="EH34" s="237">
        <f>-EF34+EG34</f>
        <v>0</v>
      </c>
      <c r="EI34" s="202"/>
      <c r="EJ34" s="202"/>
      <c r="EK34" s="202"/>
      <c r="EL34" s="237">
        <f>-EJ34+EK34</f>
        <v>0</v>
      </c>
      <c r="EM34" s="202"/>
      <c r="EN34" s="202"/>
      <c r="EO34" s="202"/>
      <c r="EP34" s="237">
        <f>-EN34+EO34</f>
        <v>0</v>
      </c>
      <c r="EQ34" s="202"/>
      <c r="ER34" s="202"/>
      <c r="ES34" s="202"/>
      <c r="ET34" s="237">
        <f>-ER34+ES34</f>
        <v>0</v>
      </c>
      <c r="EU34" s="202"/>
      <c r="EV34" s="202"/>
      <c r="EW34" s="202"/>
      <c r="EX34" s="237">
        <f>-EV34+EW34</f>
        <v>0</v>
      </c>
      <c r="EY34" s="202"/>
      <c r="EZ34" s="202"/>
      <c r="FA34" s="202"/>
      <c r="FB34" s="237">
        <f>-EZ34+FA34</f>
        <v>0</v>
      </c>
      <c r="FC34" s="202"/>
      <c r="FD34" s="202"/>
      <c r="FE34" s="202"/>
      <c r="FF34" s="237">
        <f>-FD34+FE34</f>
        <v>0</v>
      </c>
      <c r="FG34" s="202"/>
      <c r="FH34" s="202"/>
      <c r="FI34" s="202"/>
      <c r="FJ34" s="237">
        <f>-FH34+FI34</f>
        <v>0</v>
      </c>
      <c r="FK34" s="202"/>
      <c r="FL34" s="202"/>
      <c r="FM34" s="202"/>
      <c r="FN34" s="237">
        <f>-FL34+FM34</f>
        <v>0</v>
      </c>
      <c r="FO34" s="202"/>
      <c r="FP34" s="202"/>
      <c r="FQ34" s="202"/>
      <c r="FR34" s="237">
        <f>-FP34+FQ34</f>
        <v>0</v>
      </c>
      <c r="FS34" s="202"/>
      <c r="FT34" s="202"/>
      <c r="FU34" s="202"/>
      <c r="FV34" s="237">
        <f>-FT34+FU34</f>
        <v>0</v>
      </c>
      <c r="FW34" s="202"/>
      <c r="FX34" s="202"/>
      <c r="FY34" s="202"/>
      <c r="FZ34" s="237">
        <f>-FX34+FY34</f>
        <v>0</v>
      </c>
      <c r="GA34" s="202"/>
      <c r="GB34" s="202"/>
      <c r="GC34" s="202"/>
      <c r="GD34" s="237">
        <f>-GB34+GC34</f>
        <v>0</v>
      </c>
      <c r="GE34" s="202"/>
      <c r="GF34" s="202"/>
      <c r="GG34" s="202"/>
      <c r="GH34" s="237">
        <f>-GF34+GG34</f>
        <v>0</v>
      </c>
      <c r="GI34" s="202"/>
      <c r="GJ34" s="202"/>
      <c r="GK34" s="202"/>
      <c r="GL34" s="237">
        <f>-GJ34+GK34</f>
        <v>0</v>
      </c>
      <c r="GM34" s="202"/>
      <c r="GN34" s="202"/>
      <c r="GO34" s="202"/>
      <c r="GP34" s="237">
        <f>-GN34+GO34</f>
        <v>0</v>
      </c>
      <c r="GQ34" s="202"/>
      <c r="GR34" s="202"/>
      <c r="GS34" s="202"/>
      <c r="GT34" s="237">
        <f>-GR34+GS34</f>
        <v>0</v>
      </c>
      <c r="GU34" s="202"/>
      <c r="GV34" s="202"/>
      <c r="GW34" s="202"/>
      <c r="GX34" s="237">
        <f>-GV34+GW34</f>
        <v>0</v>
      </c>
      <c r="GY34" s="202"/>
      <c r="GZ34" s="202"/>
      <c r="HA34" s="202"/>
      <c r="HB34" s="237">
        <f>-GZ34+HA34</f>
        <v>0</v>
      </c>
      <c r="HC34" s="202"/>
      <c r="HD34" s="202"/>
      <c r="HE34" s="202"/>
      <c r="HF34" s="237">
        <f>-HD34+HE34</f>
        <v>0</v>
      </c>
      <c r="HG34" s="202"/>
      <c r="HH34" s="202"/>
      <c r="HI34" s="202"/>
      <c r="HJ34" s="237">
        <f>-HH34+HI34</f>
        <v>0</v>
      </c>
      <c r="HK34" s="202"/>
      <c r="HL34" s="202"/>
      <c r="HM34" s="202"/>
      <c r="HN34" s="237">
        <f>-HL34+HM34</f>
        <v>0</v>
      </c>
      <c r="HO34" s="202"/>
      <c r="HP34" s="202"/>
      <c r="HQ34" s="202"/>
      <c r="HR34" s="237">
        <f>-HP34+HQ34</f>
        <v>0</v>
      </c>
      <c r="HS34" s="202"/>
      <c r="HT34" s="202"/>
      <c r="HU34" s="202"/>
      <c r="HV34" s="237">
        <f>-HT34+HU34</f>
        <v>0</v>
      </c>
      <c r="HW34" s="202"/>
      <c r="HX34" s="202"/>
      <c r="HY34" s="202"/>
      <c r="HZ34" s="237">
        <f>-HX34+HY34</f>
        <v>0</v>
      </c>
      <c r="IA34" s="202"/>
      <c r="IB34" s="202"/>
      <c r="IC34" s="202"/>
      <c r="ID34" s="237">
        <f>-IB34+IC34</f>
        <v>0</v>
      </c>
      <c r="IE34" s="202"/>
      <c r="IF34" s="202"/>
      <c r="IG34" s="202"/>
      <c r="IH34" s="237">
        <f>-IF34+IG34</f>
        <v>0</v>
      </c>
      <c r="II34" s="202"/>
      <c r="IJ34" s="202"/>
      <c r="IK34" s="202"/>
      <c r="IL34" s="237">
        <f>-IJ34+IK34</f>
        <v>0</v>
      </c>
      <c r="IM34" s="202"/>
      <c r="IN34" s="202"/>
      <c r="IO34" s="202"/>
      <c r="IP34" s="237">
        <f>-IN34+IO34</f>
        <v>0</v>
      </c>
      <c r="IQ34" s="210">
        <f t="shared" ref="IQ34:IT38" si="132">+C34+G34+K34+O34+S34+W34+AA34+AE34+AI34+AM34+AQ34+AU34+AY34+BC34+BG34+BK34+BO34+BS34+BW34+CA34+CE34+CI34+CM34+CQ34+CU34+CY34+DC34+DG34+DK34+DO34+DS34+DW34+EA34+EE34+EI34+EM34+EQ34+EU34+EY34+FC34+FG34+FK34+FO34+FS34+FW34+GA34+GE34+GI34+GM34+GQ34+GU34+GY34+HC34+HG34+HK34+HO34+HS34+HW34+IA34+IE34+II34+IM34</f>
        <v>0</v>
      </c>
      <c r="IR34" s="210">
        <f t="shared" si="132"/>
        <v>0</v>
      </c>
      <c r="IS34" s="210">
        <f t="shared" si="132"/>
        <v>0</v>
      </c>
      <c r="IT34" s="210">
        <f t="shared" si="132"/>
        <v>0</v>
      </c>
    </row>
    <row r="35" spans="1:254" ht="21.95" customHeight="1" x14ac:dyDescent="0.2">
      <c r="A35" s="229">
        <v>351020</v>
      </c>
      <c r="B35" s="196" t="s">
        <v>241</v>
      </c>
      <c r="C35" s="202"/>
      <c r="D35" s="202"/>
      <c r="E35" s="202"/>
      <c r="F35" s="237">
        <f>-D35+E35</f>
        <v>0</v>
      </c>
      <c r="G35" s="202"/>
      <c r="H35" s="202"/>
      <c r="I35" s="202"/>
      <c r="J35" s="237">
        <f>-H35+I35</f>
        <v>0</v>
      </c>
      <c r="K35" s="202"/>
      <c r="L35" s="202"/>
      <c r="M35" s="202"/>
      <c r="N35" s="237">
        <f>-L35+M35</f>
        <v>0</v>
      </c>
      <c r="O35" s="202"/>
      <c r="P35" s="202"/>
      <c r="Q35" s="202"/>
      <c r="R35" s="237">
        <f>-P35+Q35</f>
        <v>0</v>
      </c>
      <c r="S35" s="202"/>
      <c r="T35" s="202"/>
      <c r="U35" s="202"/>
      <c r="V35" s="237">
        <f>-T35+U35</f>
        <v>0</v>
      </c>
      <c r="W35" s="202"/>
      <c r="X35" s="202"/>
      <c r="Y35" s="202"/>
      <c r="Z35" s="237">
        <f>-X35+Y35</f>
        <v>0</v>
      </c>
      <c r="AA35" s="202"/>
      <c r="AB35" s="202"/>
      <c r="AC35" s="202"/>
      <c r="AD35" s="237">
        <f>-AB35+AC35</f>
        <v>0</v>
      </c>
      <c r="AE35" s="202"/>
      <c r="AF35" s="202"/>
      <c r="AG35" s="202"/>
      <c r="AH35" s="237">
        <f>-AF35+AG35</f>
        <v>0</v>
      </c>
      <c r="AI35" s="202"/>
      <c r="AJ35" s="202"/>
      <c r="AK35" s="202"/>
      <c r="AL35" s="237">
        <f>-AJ35+AK35</f>
        <v>0</v>
      </c>
      <c r="AM35" s="202"/>
      <c r="AN35" s="202"/>
      <c r="AO35" s="202"/>
      <c r="AP35" s="237">
        <f>-AN35+AO35</f>
        <v>0</v>
      </c>
      <c r="AQ35" s="202"/>
      <c r="AR35" s="202"/>
      <c r="AS35" s="202"/>
      <c r="AT35" s="237">
        <f>-AR35+AS35</f>
        <v>0</v>
      </c>
      <c r="AU35" s="202"/>
      <c r="AV35" s="202"/>
      <c r="AW35" s="202"/>
      <c r="AX35" s="237">
        <f>-AV35+AW35</f>
        <v>0</v>
      </c>
      <c r="AY35" s="202"/>
      <c r="AZ35" s="202"/>
      <c r="BA35" s="202"/>
      <c r="BB35" s="237">
        <f>-AZ35+BA35</f>
        <v>0</v>
      </c>
      <c r="BC35" s="202"/>
      <c r="BD35" s="202"/>
      <c r="BE35" s="202"/>
      <c r="BF35" s="237">
        <f>-BD35+BE35</f>
        <v>0</v>
      </c>
      <c r="BG35" s="202"/>
      <c r="BH35" s="202"/>
      <c r="BI35" s="202"/>
      <c r="BJ35" s="237">
        <f>-BH35+BI35</f>
        <v>0</v>
      </c>
      <c r="BK35" s="202"/>
      <c r="BL35" s="202"/>
      <c r="BM35" s="202"/>
      <c r="BN35" s="237">
        <f>-BL35+BM35</f>
        <v>0</v>
      </c>
      <c r="BO35" s="202"/>
      <c r="BP35" s="202"/>
      <c r="BQ35" s="202"/>
      <c r="BR35" s="237">
        <f>-BP35+BQ35</f>
        <v>0</v>
      </c>
      <c r="BS35" s="202"/>
      <c r="BT35" s="202"/>
      <c r="BU35" s="202"/>
      <c r="BV35" s="237">
        <f>-BT35+BU35</f>
        <v>0</v>
      </c>
      <c r="BW35" s="202"/>
      <c r="BX35" s="202"/>
      <c r="BY35" s="202"/>
      <c r="BZ35" s="237">
        <f>-BX35+BY35</f>
        <v>0</v>
      </c>
      <c r="CA35" s="202"/>
      <c r="CB35" s="202"/>
      <c r="CC35" s="202"/>
      <c r="CD35" s="237">
        <f>-CB35+CC35</f>
        <v>0</v>
      </c>
      <c r="CE35" s="202"/>
      <c r="CF35" s="202"/>
      <c r="CG35" s="202"/>
      <c r="CH35" s="237">
        <f>-CF35+CG35</f>
        <v>0</v>
      </c>
      <c r="CI35" s="202"/>
      <c r="CJ35" s="202"/>
      <c r="CK35" s="202"/>
      <c r="CL35" s="237">
        <f>-CJ35+CK35</f>
        <v>0</v>
      </c>
      <c r="CM35" s="202"/>
      <c r="CN35" s="202"/>
      <c r="CO35" s="202"/>
      <c r="CP35" s="237">
        <f>-CN35+CO35</f>
        <v>0</v>
      </c>
      <c r="CQ35" s="202"/>
      <c r="CR35" s="202"/>
      <c r="CS35" s="202"/>
      <c r="CT35" s="237">
        <f>-CR35+CS35</f>
        <v>0</v>
      </c>
      <c r="CU35" s="202"/>
      <c r="CV35" s="202"/>
      <c r="CW35" s="202"/>
      <c r="CX35" s="237">
        <f>-CV35+CW35</f>
        <v>0</v>
      </c>
      <c r="CY35" s="202"/>
      <c r="CZ35" s="202"/>
      <c r="DA35" s="202"/>
      <c r="DB35" s="237">
        <f>-CZ35+DA35</f>
        <v>0</v>
      </c>
      <c r="DC35" s="202"/>
      <c r="DD35" s="202"/>
      <c r="DE35" s="202"/>
      <c r="DF35" s="237">
        <f>-DD35+DE35</f>
        <v>0</v>
      </c>
      <c r="DG35" s="202"/>
      <c r="DH35" s="202"/>
      <c r="DI35" s="202"/>
      <c r="DJ35" s="237">
        <f>-DH35+DI35</f>
        <v>0</v>
      </c>
      <c r="DK35" s="202"/>
      <c r="DL35" s="202"/>
      <c r="DM35" s="202"/>
      <c r="DN35" s="237">
        <f>-DL35+DM35</f>
        <v>0</v>
      </c>
      <c r="DO35" s="202"/>
      <c r="DP35" s="202"/>
      <c r="DQ35" s="202"/>
      <c r="DR35" s="237">
        <f>-DP35+DQ35</f>
        <v>0</v>
      </c>
      <c r="DS35" s="202"/>
      <c r="DT35" s="202"/>
      <c r="DU35" s="202"/>
      <c r="DV35" s="237">
        <f>-DT35+DU35</f>
        <v>0</v>
      </c>
      <c r="DW35" s="202"/>
      <c r="DX35" s="202"/>
      <c r="DY35" s="202"/>
      <c r="DZ35" s="237">
        <f>-DX35+DY35</f>
        <v>0</v>
      </c>
      <c r="EA35" s="202"/>
      <c r="EB35" s="202"/>
      <c r="EC35" s="202"/>
      <c r="ED35" s="237">
        <f>-EB35+EC35</f>
        <v>0</v>
      </c>
      <c r="EE35" s="202"/>
      <c r="EF35" s="202"/>
      <c r="EG35" s="202"/>
      <c r="EH35" s="237">
        <f>-EF35+EG35</f>
        <v>0</v>
      </c>
      <c r="EI35" s="202"/>
      <c r="EJ35" s="202"/>
      <c r="EK35" s="202"/>
      <c r="EL35" s="237">
        <f>-EJ35+EK35</f>
        <v>0</v>
      </c>
      <c r="EM35" s="202"/>
      <c r="EN35" s="202"/>
      <c r="EO35" s="202"/>
      <c r="EP35" s="237">
        <f>-EN35+EO35</f>
        <v>0</v>
      </c>
      <c r="EQ35" s="202"/>
      <c r="ER35" s="202"/>
      <c r="ES35" s="202"/>
      <c r="ET35" s="237">
        <f>-ER35+ES35</f>
        <v>0</v>
      </c>
      <c r="EU35" s="202"/>
      <c r="EV35" s="202"/>
      <c r="EW35" s="202"/>
      <c r="EX35" s="237">
        <f>-EV35+EW35</f>
        <v>0</v>
      </c>
      <c r="EY35" s="202"/>
      <c r="EZ35" s="202"/>
      <c r="FA35" s="202"/>
      <c r="FB35" s="237">
        <f>-EZ35+FA35</f>
        <v>0</v>
      </c>
      <c r="FC35" s="202"/>
      <c r="FD35" s="202"/>
      <c r="FE35" s="202"/>
      <c r="FF35" s="237">
        <f>-FD35+FE35</f>
        <v>0</v>
      </c>
      <c r="FG35" s="202"/>
      <c r="FH35" s="202"/>
      <c r="FI35" s="202"/>
      <c r="FJ35" s="237">
        <f>-FH35+FI35</f>
        <v>0</v>
      </c>
      <c r="FK35" s="202"/>
      <c r="FL35" s="202"/>
      <c r="FM35" s="202"/>
      <c r="FN35" s="237">
        <f>-FL35+FM35</f>
        <v>0</v>
      </c>
      <c r="FO35" s="202"/>
      <c r="FP35" s="202"/>
      <c r="FQ35" s="202"/>
      <c r="FR35" s="237">
        <f>-FP35+FQ35</f>
        <v>0</v>
      </c>
      <c r="FS35" s="202"/>
      <c r="FT35" s="202"/>
      <c r="FU35" s="202"/>
      <c r="FV35" s="237">
        <f>-FT35+FU35</f>
        <v>0</v>
      </c>
      <c r="FW35" s="202"/>
      <c r="FX35" s="202"/>
      <c r="FY35" s="202"/>
      <c r="FZ35" s="237">
        <f>-FX35+FY35</f>
        <v>0</v>
      </c>
      <c r="GA35" s="202"/>
      <c r="GB35" s="202"/>
      <c r="GC35" s="202"/>
      <c r="GD35" s="237">
        <f>-GB35+GC35</f>
        <v>0</v>
      </c>
      <c r="GE35" s="202"/>
      <c r="GF35" s="202"/>
      <c r="GG35" s="202"/>
      <c r="GH35" s="237">
        <f>-GF35+GG35</f>
        <v>0</v>
      </c>
      <c r="GI35" s="202"/>
      <c r="GJ35" s="202"/>
      <c r="GK35" s="202"/>
      <c r="GL35" s="237">
        <f>-GJ35+GK35</f>
        <v>0</v>
      </c>
      <c r="GM35" s="202"/>
      <c r="GN35" s="202"/>
      <c r="GO35" s="202"/>
      <c r="GP35" s="237">
        <f>-GN35+GO35</f>
        <v>0</v>
      </c>
      <c r="GQ35" s="202"/>
      <c r="GR35" s="202"/>
      <c r="GS35" s="202"/>
      <c r="GT35" s="237">
        <f>-GR35+GS35</f>
        <v>0</v>
      </c>
      <c r="GU35" s="202"/>
      <c r="GV35" s="202"/>
      <c r="GW35" s="202"/>
      <c r="GX35" s="237">
        <f>-GV35+GW35</f>
        <v>0</v>
      </c>
      <c r="GY35" s="202"/>
      <c r="GZ35" s="202"/>
      <c r="HA35" s="202"/>
      <c r="HB35" s="237">
        <f>-GZ35+HA35</f>
        <v>0</v>
      </c>
      <c r="HC35" s="202"/>
      <c r="HD35" s="202"/>
      <c r="HE35" s="202"/>
      <c r="HF35" s="237">
        <f>-HD35+HE35</f>
        <v>0</v>
      </c>
      <c r="HG35" s="202"/>
      <c r="HH35" s="202"/>
      <c r="HI35" s="202"/>
      <c r="HJ35" s="237">
        <f>-HH35+HI35</f>
        <v>0</v>
      </c>
      <c r="HK35" s="202"/>
      <c r="HL35" s="202"/>
      <c r="HM35" s="202"/>
      <c r="HN35" s="237">
        <f>-HL35+HM35</f>
        <v>0</v>
      </c>
      <c r="HO35" s="202"/>
      <c r="HP35" s="202"/>
      <c r="HQ35" s="202"/>
      <c r="HR35" s="237">
        <f>-HP35+HQ35</f>
        <v>0</v>
      </c>
      <c r="HS35" s="202"/>
      <c r="HT35" s="202"/>
      <c r="HU35" s="202"/>
      <c r="HV35" s="237">
        <f>-HT35+HU35</f>
        <v>0</v>
      </c>
      <c r="HW35" s="202"/>
      <c r="HX35" s="202"/>
      <c r="HY35" s="202"/>
      <c r="HZ35" s="237">
        <f>-HX35+HY35</f>
        <v>0</v>
      </c>
      <c r="IA35" s="202"/>
      <c r="IB35" s="202"/>
      <c r="IC35" s="202"/>
      <c r="ID35" s="237">
        <f>-IB35+IC35</f>
        <v>0</v>
      </c>
      <c r="IE35" s="202"/>
      <c r="IF35" s="202"/>
      <c r="IG35" s="202"/>
      <c r="IH35" s="237">
        <f>-IF35+IG35</f>
        <v>0</v>
      </c>
      <c r="II35" s="202"/>
      <c r="IJ35" s="202"/>
      <c r="IK35" s="202"/>
      <c r="IL35" s="237">
        <f>-IJ35+IK35</f>
        <v>0</v>
      </c>
      <c r="IM35" s="202"/>
      <c r="IN35" s="202"/>
      <c r="IO35" s="202"/>
      <c r="IP35" s="237">
        <f>-IN35+IO35</f>
        <v>0</v>
      </c>
      <c r="IQ35" s="210">
        <f t="shared" si="132"/>
        <v>0</v>
      </c>
      <c r="IR35" s="210">
        <f t="shared" si="132"/>
        <v>0</v>
      </c>
      <c r="IS35" s="210">
        <f t="shared" si="132"/>
        <v>0</v>
      </c>
      <c r="IT35" s="210">
        <f t="shared" si="132"/>
        <v>0</v>
      </c>
    </row>
    <row r="36" spans="1:254" ht="21.95" customHeight="1" x14ac:dyDescent="0.2">
      <c r="A36" s="229">
        <v>351030</v>
      </c>
      <c r="B36" s="196" t="s">
        <v>240</v>
      </c>
      <c r="C36" s="202"/>
      <c r="D36" s="202"/>
      <c r="E36" s="202"/>
      <c r="F36" s="237">
        <f>-D36+E36</f>
        <v>0</v>
      </c>
      <c r="G36" s="202"/>
      <c r="H36" s="202"/>
      <c r="I36" s="202"/>
      <c r="J36" s="237">
        <f>-H36+I36</f>
        <v>0</v>
      </c>
      <c r="K36" s="202"/>
      <c r="L36" s="202"/>
      <c r="M36" s="202"/>
      <c r="N36" s="237">
        <f>-L36+M36</f>
        <v>0</v>
      </c>
      <c r="O36" s="202"/>
      <c r="P36" s="202"/>
      <c r="Q36" s="202"/>
      <c r="R36" s="237">
        <f>-P36+Q36</f>
        <v>0</v>
      </c>
      <c r="S36" s="202"/>
      <c r="T36" s="202"/>
      <c r="U36" s="202"/>
      <c r="V36" s="237">
        <f>-T36+U36</f>
        <v>0</v>
      </c>
      <c r="W36" s="202"/>
      <c r="X36" s="202"/>
      <c r="Y36" s="202"/>
      <c r="Z36" s="237">
        <f>-X36+Y36</f>
        <v>0</v>
      </c>
      <c r="AA36" s="202"/>
      <c r="AB36" s="202"/>
      <c r="AC36" s="202"/>
      <c r="AD36" s="237">
        <f>-AB36+AC36</f>
        <v>0</v>
      </c>
      <c r="AE36" s="202"/>
      <c r="AF36" s="202"/>
      <c r="AG36" s="202"/>
      <c r="AH36" s="237">
        <f>-AF36+AG36</f>
        <v>0</v>
      </c>
      <c r="AI36" s="202"/>
      <c r="AJ36" s="202"/>
      <c r="AK36" s="202"/>
      <c r="AL36" s="237">
        <f>-AJ36+AK36</f>
        <v>0</v>
      </c>
      <c r="AM36" s="202"/>
      <c r="AN36" s="202"/>
      <c r="AO36" s="202"/>
      <c r="AP36" s="237">
        <f>-AN36+AO36</f>
        <v>0</v>
      </c>
      <c r="AQ36" s="202"/>
      <c r="AR36" s="202"/>
      <c r="AS36" s="202"/>
      <c r="AT36" s="237">
        <f>-AR36+AS36</f>
        <v>0</v>
      </c>
      <c r="AU36" s="202"/>
      <c r="AV36" s="202"/>
      <c r="AW36" s="202"/>
      <c r="AX36" s="237">
        <f>-AV36+AW36</f>
        <v>0</v>
      </c>
      <c r="AY36" s="202"/>
      <c r="AZ36" s="202"/>
      <c r="BA36" s="202"/>
      <c r="BB36" s="237">
        <f>-AZ36+BA36</f>
        <v>0</v>
      </c>
      <c r="BC36" s="202"/>
      <c r="BD36" s="202"/>
      <c r="BE36" s="202"/>
      <c r="BF36" s="237">
        <f>-BD36+BE36</f>
        <v>0</v>
      </c>
      <c r="BG36" s="202"/>
      <c r="BH36" s="202"/>
      <c r="BI36" s="202"/>
      <c r="BJ36" s="237">
        <f>-BH36+BI36</f>
        <v>0</v>
      </c>
      <c r="BK36" s="202"/>
      <c r="BL36" s="202"/>
      <c r="BM36" s="202"/>
      <c r="BN36" s="237">
        <f>-BL36+BM36</f>
        <v>0</v>
      </c>
      <c r="BO36" s="202"/>
      <c r="BP36" s="202"/>
      <c r="BQ36" s="202"/>
      <c r="BR36" s="237">
        <f>-BP36+BQ36</f>
        <v>0</v>
      </c>
      <c r="BS36" s="202"/>
      <c r="BT36" s="202"/>
      <c r="BU36" s="202"/>
      <c r="BV36" s="237">
        <f>-BT36+BU36</f>
        <v>0</v>
      </c>
      <c r="BW36" s="202"/>
      <c r="BX36" s="202"/>
      <c r="BY36" s="202"/>
      <c r="BZ36" s="237">
        <f>-BX36+BY36</f>
        <v>0</v>
      </c>
      <c r="CA36" s="202"/>
      <c r="CB36" s="202"/>
      <c r="CC36" s="202"/>
      <c r="CD36" s="237">
        <f>-CB36+CC36</f>
        <v>0</v>
      </c>
      <c r="CE36" s="202"/>
      <c r="CF36" s="202"/>
      <c r="CG36" s="202"/>
      <c r="CH36" s="237">
        <f>-CF36+CG36</f>
        <v>0</v>
      </c>
      <c r="CI36" s="202"/>
      <c r="CJ36" s="202"/>
      <c r="CK36" s="202"/>
      <c r="CL36" s="237">
        <f>-CJ36+CK36</f>
        <v>0</v>
      </c>
      <c r="CM36" s="202"/>
      <c r="CN36" s="202"/>
      <c r="CO36" s="202"/>
      <c r="CP36" s="237">
        <f>-CN36+CO36</f>
        <v>0</v>
      </c>
      <c r="CQ36" s="202"/>
      <c r="CR36" s="202"/>
      <c r="CS36" s="202"/>
      <c r="CT36" s="237">
        <f>-CR36+CS36</f>
        <v>0</v>
      </c>
      <c r="CU36" s="202"/>
      <c r="CV36" s="202"/>
      <c r="CW36" s="202"/>
      <c r="CX36" s="237">
        <f>-CV36+CW36</f>
        <v>0</v>
      </c>
      <c r="CY36" s="202"/>
      <c r="CZ36" s="202"/>
      <c r="DA36" s="202"/>
      <c r="DB36" s="237">
        <f>-CZ36+DA36</f>
        <v>0</v>
      </c>
      <c r="DC36" s="202"/>
      <c r="DD36" s="202"/>
      <c r="DE36" s="202"/>
      <c r="DF36" s="237">
        <f>-DD36+DE36</f>
        <v>0</v>
      </c>
      <c r="DG36" s="202"/>
      <c r="DH36" s="202"/>
      <c r="DI36" s="202"/>
      <c r="DJ36" s="237">
        <f>-DH36+DI36</f>
        <v>0</v>
      </c>
      <c r="DK36" s="202"/>
      <c r="DL36" s="202"/>
      <c r="DM36" s="202"/>
      <c r="DN36" s="237">
        <f>-DL36+DM36</f>
        <v>0</v>
      </c>
      <c r="DO36" s="202"/>
      <c r="DP36" s="202"/>
      <c r="DQ36" s="202"/>
      <c r="DR36" s="237">
        <f>-DP36+DQ36</f>
        <v>0</v>
      </c>
      <c r="DS36" s="202"/>
      <c r="DT36" s="202"/>
      <c r="DU36" s="202"/>
      <c r="DV36" s="237">
        <f>-DT36+DU36</f>
        <v>0</v>
      </c>
      <c r="DW36" s="202"/>
      <c r="DX36" s="202"/>
      <c r="DY36" s="202"/>
      <c r="DZ36" s="237">
        <f>-DX36+DY36</f>
        <v>0</v>
      </c>
      <c r="EA36" s="202"/>
      <c r="EB36" s="202"/>
      <c r="EC36" s="202"/>
      <c r="ED36" s="237">
        <f>-EB36+EC36</f>
        <v>0</v>
      </c>
      <c r="EE36" s="202"/>
      <c r="EF36" s="202"/>
      <c r="EG36" s="202"/>
      <c r="EH36" s="237">
        <f>-EF36+EG36</f>
        <v>0</v>
      </c>
      <c r="EI36" s="202"/>
      <c r="EJ36" s="202"/>
      <c r="EK36" s="202"/>
      <c r="EL36" s="237">
        <f>-EJ36+EK36</f>
        <v>0</v>
      </c>
      <c r="EM36" s="202"/>
      <c r="EN36" s="202"/>
      <c r="EO36" s="202"/>
      <c r="EP36" s="237">
        <f>-EN36+EO36</f>
        <v>0</v>
      </c>
      <c r="EQ36" s="202"/>
      <c r="ER36" s="202"/>
      <c r="ES36" s="202"/>
      <c r="ET36" s="237">
        <f>-ER36+ES36</f>
        <v>0</v>
      </c>
      <c r="EU36" s="202"/>
      <c r="EV36" s="202"/>
      <c r="EW36" s="202"/>
      <c r="EX36" s="237">
        <f>-EV36+EW36</f>
        <v>0</v>
      </c>
      <c r="EY36" s="202"/>
      <c r="EZ36" s="202"/>
      <c r="FA36" s="202"/>
      <c r="FB36" s="237">
        <f>-EZ36+FA36</f>
        <v>0</v>
      </c>
      <c r="FC36" s="202"/>
      <c r="FD36" s="202"/>
      <c r="FE36" s="202"/>
      <c r="FF36" s="237">
        <f>-FD36+FE36</f>
        <v>0</v>
      </c>
      <c r="FG36" s="202"/>
      <c r="FH36" s="202"/>
      <c r="FI36" s="202"/>
      <c r="FJ36" s="237">
        <f>-FH36+FI36</f>
        <v>0</v>
      </c>
      <c r="FK36" s="202"/>
      <c r="FL36" s="202"/>
      <c r="FM36" s="202"/>
      <c r="FN36" s="237">
        <f>-FL36+FM36</f>
        <v>0</v>
      </c>
      <c r="FO36" s="202"/>
      <c r="FP36" s="202"/>
      <c r="FQ36" s="202"/>
      <c r="FR36" s="237">
        <f>-FP36+FQ36</f>
        <v>0</v>
      </c>
      <c r="FS36" s="202"/>
      <c r="FT36" s="202"/>
      <c r="FU36" s="202"/>
      <c r="FV36" s="237">
        <f>-FT36+FU36</f>
        <v>0</v>
      </c>
      <c r="FW36" s="202"/>
      <c r="FX36" s="202"/>
      <c r="FY36" s="202"/>
      <c r="FZ36" s="237">
        <f>-FX36+FY36</f>
        <v>0</v>
      </c>
      <c r="GA36" s="202"/>
      <c r="GB36" s="202"/>
      <c r="GC36" s="202"/>
      <c r="GD36" s="237">
        <f>-GB36+GC36</f>
        <v>0</v>
      </c>
      <c r="GE36" s="202"/>
      <c r="GF36" s="202"/>
      <c r="GG36" s="202"/>
      <c r="GH36" s="237">
        <f>-GF36+GG36</f>
        <v>0</v>
      </c>
      <c r="GI36" s="202"/>
      <c r="GJ36" s="202"/>
      <c r="GK36" s="202"/>
      <c r="GL36" s="237">
        <f>-GJ36+GK36</f>
        <v>0</v>
      </c>
      <c r="GM36" s="202"/>
      <c r="GN36" s="202"/>
      <c r="GO36" s="202"/>
      <c r="GP36" s="237">
        <f>-GN36+GO36</f>
        <v>0</v>
      </c>
      <c r="GQ36" s="202"/>
      <c r="GR36" s="202"/>
      <c r="GS36" s="202"/>
      <c r="GT36" s="237">
        <f>-GR36+GS36</f>
        <v>0</v>
      </c>
      <c r="GU36" s="202"/>
      <c r="GV36" s="202"/>
      <c r="GW36" s="202"/>
      <c r="GX36" s="237">
        <f>-GV36+GW36</f>
        <v>0</v>
      </c>
      <c r="GY36" s="202"/>
      <c r="GZ36" s="202"/>
      <c r="HA36" s="202"/>
      <c r="HB36" s="237">
        <f>-GZ36+HA36</f>
        <v>0</v>
      </c>
      <c r="HC36" s="202"/>
      <c r="HD36" s="202"/>
      <c r="HE36" s="202"/>
      <c r="HF36" s="237">
        <f>-HD36+HE36</f>
        <v>0</v>
      </c>
      <c r="HG36" s="202"/>
      <c r="HH36" s="202"/>
      <c r="HI36" s="202"/>
      <c r="HJ36" s="237">
        <f>-HH36+HI36</f>
        <v>0</v>
      </c>
      <c r="HK36" s="202"/>
      <c r="HL36" s="202"/>
      <c r="HM36" s="202"/>
      <c r="HN36" s="237">
        <f>-HL36+HM36</f>
        <v>0</v>
      </c>
      <c r="HO36" s="202"/>
      <c r="HP36" s="202"/>
      <c r="HQ36" s="202"/>
      <c r="HR36" s="237">
        <f>-HP36+HQ36</f>
        <v>0</v>
      </c>
      <c r="HS36" s="202"/>
      <c r="HT36" s="202"/>
      <c r="HU36" s="202"/>
      <c r="HV36" s="237">
        <f>-HT36+HU36</f>
        <v>0</v>
      </c>
      <c r="HW36" s="202"/>
      <c r="HX36" s="202"/>
      <c r="HY36" s="202"/>
      <c r="HZ36" s="237">
        <f>-HX36+HY36</f>
        <v>0</v>
      </c>
      <c r="IA36" s="202"/>
      <c r="IB36" s="202"/>
      <c r="IC36" s="202"/>
      <c r="ID36" s="237">
        <f>-IB36+IC36</f>
        <v>0</v>
      </c>
      <c r="IE36" s="202"/>
      <c r="IF36" s="202"/>
      <c r="IG36" s="202"/>
      <c r="IH36" s="237">
        <f>-IF36+IG36</f>
        <v>0</v>
      </c>
      <c r="II36" s="202"/>
      <c r="IJ36" s="202"/>
      <c r="IK36" s="202"/>
      <c r="IL36" s="237">
        <f>-IJ36+IK36</f>
        <v>0</v>
      </c>
      <c r="IM36" s="202"/>
      <c r="IN36" s="202"/>
      <c r="IO36" s="202"/>
      <c r="IP36" s="237">
        <f>-IN36+IO36</f>
        <v>0</v>
      </c>
      <c r="IQ36" s="210">
        <f t="shared" si="132"/>
        <v>0</v>
      </c>
      <c r="IR36" s="210">
        <f t="shared" si="132"/>
        <v>0</v>
      </c>
      <c r="IS36" s="210">
        <f t="shared" si="132"/>
        <v>0</v>
      </c>
      <c r="IT36" s="210">
        <f t="shared" si="132"/>
        <v>0</v>
      </c>
    </row>
    <row r="37" spans="1:254" ht="21.95" customHeight="1" x14ac:dyDescent="0.25">
      <c r="A37" s="229">
        <v>360000</v>
      </c>
      <c r="B37" s="201" t="s">
        <v>160</v>
      </c>
      <c r="C37" s="202"/>
      <c r="D37" s="202"/>
      <c r="E37" s="202"/>
      <c r="F37" s="237">
        <f>-D37+E37</f>
        <v>0</v>
      </c>
      <c r="G37" s="202"/>
      <c r="H37" s="202"/>
      <c r="I37" s="202"/>
      <c r="J37" s="237">
        <f>-H37+I37</f>
        <v>0</v>
      </c>
      <c r="K37" s="202"/>
      <c r="L37" s="202"/>
      <c r="M37" s="202"/>
      <c r="N37" s="237">
        <f>-L37+M37</f>
        <v>0</v>
      </c>
      <c r="O37" s="202"/>
      <c r="P37" s="202"/>
      <c r="Q37" s="202"/>
      <c r="R37" s="237">
        <f>-P37+Q37</f>
        <v>0</v>
      </c>
      <c r="S37" s="202"/>
      <c r="T37" s="202"/>
      <c r="U37" s="202"/>
      <c r="V37" s="237">
        <f>-T37+U37</f>
        <v>0</v>
      </c>
      <c r="W37" s="202"/>
      <c r="X37" s="202"/>
      <c r="Y37" s="202"/>
      <c r="Z37" s="237">
        <f>-X37+Y37</f>
        <v>0</v>
      </c>
      <c r="AA37" s="202"/>
      <c r="AB37" s="202"/>
      <c r="AC37" s="202"/>
      <c r="AD37" s="237">
        <f>-AB37+AC37</f>
        <v>0</v>
      </c>
      <c r="AE37" s="202"/>
      <c r="AF37" s="202"/>
      <c r="AG37" s="202"/>
      <c r="AH37" s="237">
        <f>-AF37+AG37</f>
        <v>0</v>
      </c>
      <c r="AI37" s="202"/>
      <c r="AJ37" s="202"/>
      <c r="AK37" s="202"/>
      <c r="AL37" s="237">
        <f>-AJ37+AK37</f>
        <v>0</v>
      </c>
      <c r="AM37" s="202"/>
      <c r="AN37" s="202"/>
      <c r="AO37" s="202"/>
      <c r="AP37" s="237">
        <f>-AN37+AO37</f>
        <v>0</v>
      </c>
      <c r="AQ37" s="202"/>
      <c r="AR37" s="202"/>
      <c r="AS37" s="202"/>
      <c r="AT37" s="237">
        <f>-AR37+AS37</f>
        <v>0</v>
      </c>
      <c r="AU37" s="202"/>
      <c r="AV37" s="202"/>
      <c r="AW37" s="202"/>
      <c r="AX37" s="237">
        <f>-AV37+AW37</f>
        <v>0</v>
      </c>
      <c r="AY37" s="202"/>
      <c r="AZ37" s="202"/>
      <c r="BA37" s="202"/>
      <c r="BB37" s="237">
        <f>-AZ37+BA37</f>
        <v>0</v>
      </c>
      <c r="BC37" s="202"/>
      <c r="BD37" s="202"/>
      <c r="BE37" s="202"/>
      <c r="BF37" s="237">
        <f>-BD37+BE37</f>
        <v>0</v>
      </c>
      <c r="BG37" s="202"/>
      <c r="BH37" s="202"/>
      <c r="BI37" s="202"/>
      <c r="BJ37" s="237">
        <f>-BH37+BI37</f>
        <v>0</v>
      </c>
      <c r="BK37" s="202"/>
      <c r="BL37" s="202"/>
      <c r="BM37" s="202"/>
      <c r="BN37" s="237">
        <f>-BL37+BM37</f>
        <v>0</v>
      </c>
      <c r="BO37" s="202"/>
      <c r="BP37" s="202"/>
      <c r="BQ37" s="202"/>
      <c r="BR37" s="237">
        <f>-BP37+BQ37</f>
        <v>0</v>
      </c>
      <c r="BS37" s="202"/>
      <c r="BT37" s="202"/>
      <c r="BU37" s="202"/>
      <c r="BV37" s="237">
        <f>-BT37+BU37</f>
        <v>0</v>
      </c>
      <c r="BW37" s="202"/>
      <c r="BX37" s="202"/>
      <c r="BY37" s="202"/>
      <c r="BZ37" s="237">
        <f>-BX37+BY37</f>
        <v>0</v>
      </c>
      <c r="CA37" s="202"/>
      <c r="CB37" s="202"/>
      <c r="CC37" s="202"/>
      <c r="CD37" s="237">
        <f>-CB37+CC37</f>
        <v>0</v>
      </c>
      <c r="CE37" s="202"/>
      <c r="CF37" s="202"/>
      <c r="CG37" s="202"/>
      <c r="CH37" s="237">
        <f>-CF37+CG37</f>
        <v>0</v>
      </c>
      <c r="CI37" s="202"/>
      <c r="CJ37" s="202"/>
      <c r="CK37" s="202"/>
      <c r="CL37" s="237">
        <f>-CJ37+CK37</f>
        <v>0</v>
      </c>
      <c r="CM37" s="202"/>
      <c r="CN37" s="202"/>
      <c r="CO37" s="202"/>
      <c r="CP37" s="237">
        <f>-CN37+CO37</f>
        <v>0</v>
      </c>
      <c r="CQ37" s="202"/>
      <c r="CR37" s="202"/>
      <c r="CS37" s="202"/>
      <c r="CT37" s="237">
        <f>-CR37+CS37</f>
        <v>0</v>
      </c>
      <c r="CU37" s="202"/>
      <c r="CV37" s="202"/>
      <c r="CW37" s="202"/>
      <c r="CX37" s="237">
        <f>-CV37+CW37</f>
        <v>0</v>
      </c>
      <c r="CY37" s="202"/>
      <c r="CZ37" s="202"/>
      <c r="DA37" s="202"/>
      <c r="DB37" s="237">
        <f>-CZ37+DA37</f>
        <v>0</v>
      </c>
      <c r="DC37" s="202"/>
      <c r="DD37" s="202"/>
      <c r="DE37" s="202"/>
      <c r="DF37" s="237">
        <f>-DD37+DE37</f>
        <v>0</v>
      </c>
      <c r="DG37" s="202"/>
      <c r="DH37" s="202"/>
      <c r="DI37" s="202"/>
      <c r="DJ37" s="237">
        <f>-DH37+DI37</f>
        <v>0</v>
      </c>
      <c r="DK37" s="202"/>
      <c r="DL37" s="202"/>
      <c r="DM37" s="202"/>
      <c r="DN37" s="237">
        <f>-DL37+DM37</f>
        <v>0</v>
      </c>
      <c r="DO37" s="202"/>
      <c r="DP37" s="202"/>
      <c r="DQ37" s="202"/>
      <c r="DR37" s="237">
        <f>-DP37+DQ37</f>
        <v>0</v>
      </c>
      <c r="DS37" s="202"/>
      <c r="DT37" s="202"/>
      <c r="DU37" s="202"/>
      <c r="DV37" s="237">
        <f>-DT37+DU37</f>
        <v>0</v>
      </c>
      <c r="DW37" s="202"/>
      <c r="DX37" s="202"/>
      <c r="DY37" s="202"/>
      <c r="DZ37" s="237">
        <f>-DX37+DY37</f>
        <v>0</v>
      </c>
      <c r="EA37" s="202"/>
      <c r="EB37" s="202"/>
      <c r="EC37" s="202"/>
      <c r="ED37" s="237">
        <f>-EB37+EC37</f>
        <v>0</v>
      </c>
      <c r="EE37" s="202"/>
      <c r="EF37" s="202"/>
      <c r="EG37" s="202"/>
      <c r="EH37" s="237">
        <f>-EF37+EG37</f>
        <v>0</v>
      </c>
      <c r="EI37" s="202"/>
      <c r="EJ37" s="202"/>
      <c r="EK37" s="202"/>
      <c r="EL37" s="237">
        <f>-EJ37+EK37</f>
        <v>0</v>
      </c>
      <c r="EM37" s="202"/>
      <c r="EN37" s="202"/>
      <c r="EO37" s="202"/>
      <c r="EP37" s="237">
        <f>-EN37+EO37</f>
        <v>0</v>
      </c>
      <c r="EQ37" s="202"/>
      <c r="ER37" s="202"/>
      <c r="ES37" s="202"/>
      <c r="ET37" s="237">
        <f>-ER37+ES37</f>
        <v>0</v>
      </c>
      <c r="EU37" s="202"/>
      <c r="EV37" s="202"/>
      <c r="EW37" s="202"/>
      <c r="EX37" s="237">
        <f>-EV37+EW37</f>
        <v>0</v>
      </c>
      <c r="EY37" s="202"/>
      <c r="EZ37" s="202"/>
      <c r="FA37" s="202"/>
      <c r="FB37" s="237">
        <f>-EZ37+FA37</f>
        <v>0</v>
      </c>
      <c r="FC37" s="202"/>
      <c r="FD37" s="202"/>
      <c r="FE37" s="202"/>
      <c r="FF37" s="237">
        <f>-FD37+FE37</f>
        <v>0</v>
      </c>
      <c r="FG37" s="202"/>
      <c r="FH37" s="202"/>
      <c r="FI37" s="202"/>
      <c r="FJ37" s="237">
        <f>-FH37+FI37</f>
        <v>0</v>
      </c>
      <c r="FK37" s="202"/>
      <c r="FL37" s="202"/>
      <c r="FM37" s="202"/>
      <c r="FN37" s="237">
        <f>-FL37+FM37</f>
        <v>0</v>
      </c>
      <c r="FO37" s="202"/>
      <c r="FP37" s="202"/>
      <c r="FQ37" s="202"/>
      <c r="FR37" s="237">
        <f>-FP37+FQ37</f>
        <v>0</v>
      </c>
      <c r="FS37" s="202"/>
      <c r="FT37" s="202"/>
      <c r="FU37" s="202"/>
      <c r="FV37" s="237">
        <f>-FT37+FU37</f>
        <v>0</v>
      </c>
      <c r="FW37" s="202"/>
      <c r="FX37" s="202"/>
      <c r="FY37" s="202"/>
      <c r="FZ37" s="237">
        <f>-FX37+FY37</f>
        <v>0</v>
      </c>
      <c r="GA37" s="202"/>
      <c r="GB37" s="202"/>
      <c r="GC37" s="202"/>
      <c r="GD37" s="237">
        <f>-GB37+GC37</f>
        <v>0</v>
      </c>
      <c r="GE37" s="202"/>
      <c r="GF37" s="202"/>
      <c r="GG37" s="202"/>
      <c r="GH37" s="237">
        <f>-GF37+GG37</f>
        <v>0</v>
      </c>
      <c r="GI37" s="202"/>
      <c r="GJ37" s="202"/>
      <c r="GK37" s="202"/>
      <c r="GL37" s="237">
        <f>-GJ37+GK37</f>
        <v>0</v>
      </c>
      <c r="GM37" s="202"/>
      <c r="GN37" s="202"/>
      <c r="GO37" s="202"/>
      <c r="GP37" s="237">
        <f>-GN37+GO37</f>
        <v>0</v>
      </c>
      <c r="GQ37" s="202"/>
      <c r="GR37" s="202"/>
      <c r="GS37" s="202"/>
      <c r="GT37" s="237">
        <f>-GR37+GS37</f>
        <v>0</v>
      </c>
      <c r="GU37" s="202"/>
      <c r="GV37" s="202"/>
      <c r="GW37" s="202"/>
      <c r="GX37" s="237">
        <f>-GV37+GW37</f>
        <v>0</v>
      </c>
      <c r="GY37" s="202"/>
      <c r="GZ37" s="202"/>
      <c r="HA37" s="202"/>
      <c r="HB37" s="237">
        <f>-GZ37+HA37</f>
        <v>0</v>
      </c>
      <c r="HC37" s="202"/>
      <c r="HD37" s="202"/>
      <c r="HE37" s="202"/>
      <c r="HF37" s="237">
        <f>-HD37+HE37</f>
        <v>0</v>
      </c>
      <c r="HG37" s="202"/>
      <c r="HH37" s="202"/>
      <c r="HI37" s="202"/>
      <c r="HJ37" s="237">
        <f>-HH37+HI37</f>
        <v>0</v>
      </c>
      <c r="HK37" s="202"/>
      <c r="HL37" s="202"/>
      <c r="HM37" s="202"/>
      <c r="HN37" s="237">
        <f>-HL37+HM37</f>
        <v>0</v>
      </c>
      <c r="HO37" s="202"/>
      <c r="HP37" s="202"/>
      <c r="HQ37" s="202"/>
      <c r="HR37" s="237">
        <f>-HP37+HQ37</f>
        <v>0</v>
      </c>
      <c r="HS37" s="202"/>
      <c r="HT37" s="202"/>
      <c r="HU37" s="202"/>
      <c r="HV37" s="237">
        <f>-HT37+HU37</f>
        <v>0</v>
      </c>
      <c r="HW37" s="202"/>
      <c r="HX37" s="202"/>
      <c r="HY37" s="202"/>
      <c r="HZ37" s="237">
        <f>-HX37+HY37</f>
        <v>0</v>
      </c>
      <c r="IA37" s="202"/>
      <c r="IB37" s="202"/>
      <c r="IC37" s="202"/>
      <c r="ID37" s="237">
        <f>-IB37+IC37</f>
        <v>0</v>
      </c>
      <c r="IE37" s="202"/>
      <c r="IF37" s="202"/>
      <c r="IG37" s="202"/>
      <c r="IH37" s="237">
        <f>-IF37+IG37</f>
        <v>0</v>
      </c>
      <c r="II37" s="202"/>
      <c r="IJ37" s="202"/>
      <c r="IK37" s="202"/>
      <c r="IL37" s="237">
        <f>-IJ37+IK37</f>
        <v>0</v>
      </c>
      <c r="IM37" s="202"/>
      <c r="IN37" s="202"/>
      <c r="IO37" s="202"/>
      <c r="IP37" s="237">
        <f>-IN37+IO37</f>
        <v>0</v>
      </c>
      <c r="IQ37" s="210">
        <f t="shared" si="132"/>
        <v>0</v>
      </c>
      <c r="IR37" s="210">
        <f t="shared" si="132"/>
        <v>0</v>
      </c>
      <c r="IS37" s="210">
        <f t="shared" si="132"/>
        <v>0</v>
      </c>
      <c r="IT37" s="210">
        <f t="shared" si="132"/>
        <v>0</v>
      </c>
    </row>
    <row r="38" spans="1:254" ht="21.95" customHeight="1" x14ac:dyDescent="0.25">
      <c r="A38" s="229">
        <v>370000</v>
      </c>
      <c r="B38" s="201" t="s">
        <v>161</v>
      </c>
      <c r="C38" s="202"/>
      <c r="D38" s="202"/>
      <c r="E38" s="202"/>
      <c r="F38" s="237">
        <f>-D38+E38</f>
        <v>0</v>
      </c>
      <c r="G38" s="202"/>
      <c r="H38" s="202"/>
      <c r="I38" s="202"/>
      <c r="J38" s="237">
        <f>-H38+I38</f>
        <v>0</v>
      </c>
      <c r="K38" s="202"/>
      <c r="L38" s="202"/>
      <c r="M38" s="202"/>
      <c r="N38" s="237">
        <f>-L38+M38</f>
        <v>0</v>
      </c>
      <c r="O38" s="202"/>
      <c r="P38" s="202"/>
      <c r="Q38" s="202"/>
      <c r="R38" s="237">
        <f>-P38+Q38</f>
        <v>0</v>
      </c>
      <c r="S38" s="202"/>
      <c r="T38" s="202"/>
      <c r="U38" s="202"/>
      <c r="V38" s="237">
        <f>-T38+U38</f>
        <v>0</v>
      </c>
      <c r="W38" s="202"/>
      <c r="X38" s="202"/>
      <c r="Y38" s="202"/>
      <c r="Z38" s="237">
        <f>-X38+Y38</f>
        <v>0</v>
      </c>
      <c r="AA38" s="202"/>
      <c r="AB38" s="202"/>
      <c r="AC38" s="202"/>
      <c r="AD38" s="237">
        <f>-AB38+AC38</f>
        <v>0</v>
      </c>
      <c r="AE38" s="202"/>
      <c r="AF38" s="202"/>
      <c r="AG38" s="202"/>
      <c r="AH38" s="237">
        <f>-AF38+AG38</f>
        <v>0</v>
      </c>
      <c r="AI38" s="202"/>
      <c r="AJ38" s="202"/>
      <c r="AK38" s="202"/>
      <c r="AL38" s="237">
        <f>-AJ38+AK38</f>
        <v>0</v>
      </c>
      <c r="AM38" s="202"/>
      <c r="AN38" s="202"/>
      <c r="AO38" s="202"/>
      <c r="AP38" s="237">
        <f>-AN38+AO38</f>
        <v>0</v>
      </c>
      <c r="AQ38" s="202"/>
      <c r="AR38" s="202"/>
      <c r="AS38" s="202"/>
      <c r="AT38" s="237">
        <f>-AR38+AS38</f>
        <v>0</v>
      </c>
      <c r="AU38" s="202"/>
      <c r="AV38" s="202"/>
      <c r="AW38" s="202"/>
      <c r="AX38" s="237">
        <f>-AV38+AW38</f>
        <v>0</v>
      </c>
      <c r="AY38" s="202"/>
      <c r="AZ38" s="202"/>
      <c r="BA38" s="202"/>
      <c r="BB38" s="237">
        <f>-AZ38+BA38</f>
        <v>0</v>
      </c>
      <c r="BC38" s="202"/>
      <c r="BD38" s="202"/>
      <c r="BE38" s="202"/>
      <c r="BF38" s="237">
        <f>-BD38+BE38</f>
        <v>0</v>
      </c>
      <c r="BG38" s="202"/>
      <c r="BH38" s="202"/>
      <c r="BI38" s="202"/>
      <c r="BJ38" s="237">
        <f>-BH38+BI38</f>
        <v>0</v>
      </c>
      <c r="BK38" s="202"/>
      <c r="BL38" s="202"/>
      <c r="BM38" s="202"/>
      <c r="BN38" s="237">
        <f>-BL38+BM38</f>
        <v>0</v>
      </c>
      <c r="BO38" s="202"/>
      <c r="BP38" s="202"/>
      <c r="BQ38" s="202"/>
      <c r="BR38" s="237">
        <f>-BP38+BQ38</f>
        <v>0</v>
      </c>
      <c r="BS38" s="202"/>
      <c r="BT38" s="202"/>
      <c r="BU38" s="202"/>
      <c r="BV38" s="237">
        <f>-BT38+BU38</f>
        <v>0</v>
      </c>
      <c r="BW38" s="202"/>
      <c r="BX38" s="202"/>
      <c r="BY38" s="202"/>
      <c r="BZ38" s="237">
        <f>-BX38+BY38</f>
        <v>0</v>
      </c>
      <c r="CA38" s="202"/>
      <c r="CB38" s="202"/>
      <c r="CC38" s="202"/>
      <c r="CD38" s="237">
        <f>-CB38+CC38</f>
        <v>0</v>
      </c>
      <c r="CE38" s="202"/>
      <c r="CF38" s="202"/>
      <c r="CG38" s="202"/>
      <c r="CH38" s="237">
        <f>-CF38+CG38</f>
        <v>0</v>
      </c>
      <c r="CI38" s="202"/>
      <c r="CJ38" s="202"/>
      <c r="CK38" s="202"/>
      <c r="CL38" s="237">
        <f>-CJ38+CK38</f>
        <v>0</v>
      </c>
      <c r="CM38" s="202"/>
      <c r="CN38" s="202"/>
      <c r="CO38" s="202"/>
      <c r="CP38" s="237">
        <f>-CN38+CO38</f>
        <v>0</v>
      </c>
      <c r="CQ38" s="202"/>
      <c r="CR38" s="202"/>
      <c r="CS38" s="202"/>
      <c r="CT38" s="237">
        <f>-CR38+CS38</f>
        <v>0</v>
      </c>
      <c r="CU38" s="202"/>
      <c r="CV38" s="202"/>
      <c r="CW38" s="202"/>
      <c r="CX38" s="237">
        <f>-CV38+CW38</f>
        <v>0</v>
      </c>
      <c r="CY38" s="202"/>
      <c r="CZ38" s="202"/>
      <c r="DA38" s="202"/>
      <c r="DB38" s="237">
        <f>-CZ38+DA38</f>
        <v>0</v>
      </c>
      <c r="DC38" s="202"/>
      <c r="DD38" s="202"/>
      <c r="DE38" s="202"/>
      <c r="DF38" s="237">
        <f>-DD38+DE38</f>
        <v>0</v>
      </c>
      <c r="DG38" s="202"/>
      <c r="DH38" s="202"/>
      <c r="DI38" s="202"/>
      <c r="DJ38" s="237">
        <f>-DH38+DI38</f>
        <v>0</v>
      </c>
      <c r="DK38" s="202"/>
      <c r="DL38" s="202"/>
      <c r="DM38" s="202"/>
      <c r="DN38" s="237">
        <f>-DL38+DM38</f>
        <v>0</v>
      </c>
      <c r="DO38" s="202"/>
      <c r="DP38" s="202"/>
      <c r="DQ38" s="202"/>
      <c r="DR38" s="237">
        <f>-DP38+DQ38</f>
        <v>0</v>
      </c>
      <c r="DS38" s="202"/>
      <c r="DT38" s="202"/>
      <c r="DU38" s="202"/>
      <c r="DV38" s="237">
        <f>-DT38+DU38</f>
        <v>0</v>
      </c>
      <c r="DW38" s="202"/>
      <c r="DX38" s="202"/>
      <c r="DY38" s="202"/>
      <c r="DZ38" s="237">
        <f>-DX38+DY38</f>
        <v>0</v>
      </c>
      <c r="EA38" s="202"/>
      <c r="EB38" s="202"/>
      <c r="EC38" s="202"/>
      <c r="ED38" s="237">
        <f>-EB38+EC38</f>
        <v>0</v>
      </c>
      <c r="EE38" s="202"/>
      <c r="EF38" s="202"/>
      <c r="EG38" s="202"/>
      <c r="EH38" s="237">
        <f>-EF38+EG38</f>
        <v>0</v>
      </c>
      <c r="EI38" s="202"/>
      <c r="EJ38" s="202"/>
      <c r="EK38" s="202"/>
      <c r="EL38" s="237">
        <f>-EJ38+EK38</f>
        <v>0</v>
      </c>
      <c r="EM38" s="202"/>
      <c r="EN38" s="202"/>
      <c r="EO38" s="202"/>
      <c r="EP38" s="237">
        <f>-EN38+EO38</f>
        <v>0</v>
      </c>
      <c r="EQ38" s="202"/>
      <c r="ER38" s="202"/>
      <c r="ES38" s="202"/>
      <c r="ET38" s="237">
        <f>-ER38+ES38</f>
        <v>0</v>
      </c>
      <c r="EU38" s="202"/>
      <c r="EV38" s="202"/>
      <c r="EW38" s="202"/>
      <c r="EX38" s="237">
        <f>-EV38+EW38</f>
        <v>0</v>
      </c>
      <c r="EY38" s="202"/>
      <c r="EZ38" s="202"/>
      <c r="FA38" s="202"/>
      <c r="FB38" s="237">
        <f>-EZ38+FA38</f>
        <v>0</v>
      </c>
      <c r="FC38" s="202"/>
      <c r="FD38" s="202"/>
      <c r="FE38" s="202"/>
      <c r="FF38" s="237">
        <f>-FD38+FE38</f>
        <v>0</v>
      </c>
      <c r="FG38" s="202"/>
      <c r="FH38" s="202"/>
      <c r="FI38" s="202"/>
      <c r="FJ38" s="237">
        <f>-FH38+FI38</f>
        <v>0</v>
      </c>
      <c r="FK38" s="202"/>
      <c r="FL38" s="202"/>
      <c r="FM38" s="202"/>
      <c r="FN38" s="237">
        <f>-FL38+FM38</f>
        <v>0</v>
      </c>
      <c r="FO38" s="202"/>
      <c r="FP38" s="202"/>
      <c r="FQ38" s="202"/>
      <c r="FR38" s="237">
        <f>-FP38+FQ38</f>
        <v>0</v>
      </c>
      <c r="FS38" s="202"/>
      <c r="FT38" s="202"/>
      <c r="FU38" s="202"/>
      <c r="FV38" s="237">
        <f>-FT38+FU38</f>
        <v>0</v>
      </c>
      <c r="FW38" s="202"/>
      <c r="FX38" s="202"/>
      <c r="FY38" s="202"/>
      <c r="FZ38" s="237">
        <f>-FX38+FY38</f>
        <v>0</v>
      </c>
      <c r="GA38" s="202"/>
      <c r="GB38" s="202"/>
      <c r="GC38" s="202"/>
      <c r="GD38" s="237">
        <f>-GB38+GC38</f>
        <v>0</v>
      </c>
      <c r="GE38" s="202"/>
      <c r="GF38" s="202"/>
      <c r="GG38" s="202"/>
      <c r="GH38" s="237">
        <f>-GF38+GG38</f>
        <v>0</v>
      </c>
      <c r="GI38" s="202"/>
      <c r="GJ38" s="202"/>
      <c r="GK38" s="202"/>
      <c r="GL38" s="237">
        <f>-GJ38+GK38</f>
        <v>0</v>
      </c>
      <c r="GM38" s="202"/>
      <c r="GN38" s="202"/>
      <c r="GO38" s="202"/>
      <c r="GP38" s="237">
        <f>-GN38+GO38</f>
        <v>0</v>
      </c>
      <c r="GQ38" s="202"/>
      <c r="GR38" s="202"/>
      <c r="GS38" s="202"/>
      <c r="GT38" s="237">
        <f>-GR38+GS38</f>
        <v>0</v>
      </c>
      <c r="GU38" s="202"/>
      <c r="GV38" s="202"/>
      <c r="GW38" s="202"/>
      <c r="GX38" s="237">
        <f>-GV38+GW38</f>
        <v>0</v>
      </c>
      <c r="GY38" s="202"/>
      <c r="GZ38" s="202"/>
      <c r="HA38" s="202"/>
      <c r="HB38" s="237">
        <f>-GZ38+HA38</f>
        <v>0</v>
      </c>
      <c r="HC38" s="202"/>
      <c r="HD38" s="202"/>
      <c r="HE38" s="202"/>
      <c r="HF38" s="237">
        <f>-HD38+HE38</f>
        <v>0</v>
      </c>
      <c r="HG38" s="202"/>
      <c r="HH38" s="202"/>
      <c r="HI38" s="202"/>
      <c r="HJ38" s="237">
        <f>-HH38+HI38</f>
        <v>0</v>
      </c>
      <c r="HK38" s="202"/>
      <c r="HL38" s="202"/>
      <c r="HM38" s="202"/>
      <c r="HN38" s="237">
        <f>-HL38+HM38</f>
        <v>0</v>
      </c>
      <c r="HO38" s="202"/>
      <c r="HP38" s="202"/>
      <c r="HQ38" s="202"/>
      <c r="HR38" s="237">
        <f>-HP38+HQ38</f>
        <v>0</v>
      </c>
      <c r="HS38" s="202"/>
      <c r="HT38" s="202"/>
      <c r="HU38" s="202"/>
      <c r="HV38" s="237">
        <f>-HT38+HU38</f>
        <v>0</v>
      </c>
      <c r="HW38" s="202"/>
      <c r="HX38" s="202"/>
      <c r="HY38" s="202"/>
      <c r="HZ38" s="237">
        <f>-HX38+HY38</f>
        <v>0</v>
      </c>
      <c r="IA38" s="202"/>
      <c r="IB38" s="202"/>
      <c r="IC38" s="202"/>
      <c r="ID38" s="237">
        <f>-IB38+IC38</f>
        <v>0</v>
      </c>
      <c r="IE38" s="202"/>
      <c r="IF38" s="202"/>
      <c r="IG38" s="202"/>
      <c r="IH38" s="237">
        <f>-IF38+IG38</f>
        <v>0</v>
      </c>
      <c r="II38" s="202"/>
      <c r="IJ38" s="202"/>
      <c r="IK38" s="202"/>
      <c r="IL38" s="237">
        <f>-IJ38+IK38</f>
        <v>0</v>
      </c>
      <c r="IM38" s="202"/>
      <c r="IN38" s="202"/>
      <c r="IO38" s="202"/>
      <c r="IP38" s="237">
        <f>-IN38+IO38</f>
        <v>0</v>
      </c>
      <c r="IQ38" s="210">
        <f t="shared" si="132"/>
        <v>0</v>
      </c>
      <c r="IR38" s="210">
        <f t="shared" si="132"/>
        <v>0</v>
      </c>
      <c r="IS38" s="210">
        <f t="shared" si="132"/>
        <v>0</v>
      </c>
      <c r="IT38" s="210">
        <f t="shared" si="132"/>
        <v>0</v>
      </c>
    </row>
    <row r="39" spans="1:254" ht="21.95" customHeight="1" thickBot="1" x14ac:dyDescent="0.25">
      <c r="A39" s="289"/>
      <c r="B39" s="6"/>
      <c r="C39" s="211"/>
      <c r="D39" s="211"/>
      <c r="E39" s="211"/>
      <c r="F39" s="211"/>
      <c r="G39" s="211"/>
      <c r="H39" s="211"/>
      <c r="I39" s="211"/>
      <c r="J39" s="211"/>
      <c r="K39" s="211"/>
      <c r="L39" s="211"/>
      <c r="M39" s="211"/>
      <c r="N39" s="211"/>
      <c r="O39" s="211"/>
      <c r="P39" s="211"/>
      <c r="Q39" s="211"/>
      <c r="R39" s="211"/>
      <c r="S39" s="211"/>
      <c r="T39" s="211"/>
      <c r="U39" s="211"/>
      <c r="V39" s="211"/>
      <c r="W39" s="211"/>
      <c r="X39" s="211"/>
      <c r="Y39" s="211"/>
      <c r="Z39" s="211"/>
      <c r="AA39" s="211"/>
      <c r="AB39" s="211"/>
      <c r="AC39" s="211"/>
      <c r="AD39" s="211"/>
      <c r="AE39" s="211"/>
      <c r="AF39" s="211"/>
      <c r="AG39" s="211"/>
      <c r="AH39" s="211"/>
      <c r="AI39" s="211"/>
      <c r="AJ39" s="211"/>
      <c r="AK39" s="211"/>
      <c r="AL39" s="211"/>
      <c r="AM39" s="211"/>
      <c r="AN39" s="211"/>
      <c r="AO39" s="211"/>
      <c r="AP39" s="211"/>
      <c r="AQ39" s="211"/>
      <c r="AR39" s="211"/>
      <c r="AS39" s="211"/>
      <c r="AT39" s="211"/>
      <c r="AU39" s="211"/>
      <c r="AV39" s="211"/>
      <c r="AW39" s="211"/>
      <c r="AX39" s="211"/>
      <c r="AY39" s="211"/>
      <c r="AZ39" s="211"/>
      <c r="BA39" s="211"/>
      <c r="BB39" s="211"/>
      <c r="BC39" s="211"/>
      <c r="BD39" s="211"/>
      <c r="BE39" s="211"/>
      <c r="BF39" s="211"/>
      <c r="BG39" s="211"/>
      <c r="BH39" s="211"/>
      <c r="BI39" s="211"/>
      <c r="BJ39" s="211"/>
      <c r="BK39" s="211"/>
      <c r="BL39" s="211"/>
      <c r="BM39" s="211"/>
      <c r="BN39" s="211"/>
      <c r="BO39" s="211"/>
      <c r="BP39" s="211"/>
      <c r="BQ39" s="211"/>
      <c r="BR39" s="211"/>
      <c r="BS39" s="211"/>
      <c r="BT39" s="211"/>
      <c r="BU39" s="211"/>
      <c r="BV39" s="211"/>
      <c r="BW39" s="211"/>
      <c r="BX39" s="211"/>
      <c r="BY39" s="211"/>
      <c r="BZ39" s="211"/>
      <c r="CA39" s="211"/>
      <c r="CB39" s="211"/>
      <c r="CC39" s="211"/>
      <c r="CD39" s="211"/>
      <c r="CE39" s="211"/>
      <c r="CF39" s="211"/>
      <c r="CG39" s="211"/>
      <c r="CH39" s="211"/>
      <c r="CI39" s="211"/>
      <c r="CJ39" s="211"/>
      <c r="CK39" s="211"/>
      <c r="CL39" s="211"/>
      <c r="CM39" s="211"/>
      <c r="CN39" s="211"/>
      <c r="CO39" s="211"/>
      <c r="CP39" s="211"/>
      <c r="CQ39" s="211"/>
      <c r="CR39" s="211"/>
      <c r="CS39" s="211"/>
      <c r="CT39" s="211"/>
      <c r="CU39" s="211"/>
      <c r="CV39" s="211"/>
      <c r="CW39" s="211"/>
      <c r="CX39" s="211"/>
      <c r="CY39" s="211"/>
      <c r="CZ39" s="211"/>
      <c r="DA39" s="211"/>
      <c r="DB39" s="211"/>
      <c r="DC39" s="211"/>
      <c r="DD39" s="211"/>
      <c r="DE39" s="211"/>
      <c r="DF39" s="211"/>
      <c r="DG39" s="211"/>
      <c r="DH39" s="211"/>
      <c r="DI39" s="211"/>
      <c r="DJ39" s="211"/>
      <c r="DK39" s="211"/>
      <c r="DL39" s="211"/>
      <c r="DM39" s="211"/>
      <c r="DN39" s="211"/>
      <c r="DO39" s="211"/>
      <c r="DP39" s="211"/>
      <c r="DQ39" s="211"/>
      <c r="DR39" s="211"/>
      <c r="DS39" s="211"/>
      <c r="DT39" s="211"/>
      <c r="DU39" s="211"/>
      <c r="DV39" s="211"/>
      <c r="DW39" s="211"/>
      <c r="DX39" s="211"/>
      <c r="DY39" s="211"/>
      <c r="DZ39" s="211"/>
      <c r="EA39" s="211"/>
      <c r="EB39" s="211"/>
      <c r="EC39" s="211"/>
      <c r="ED39" s="211"/>
      <c r="EE39" s="211"/>
      <c r="EF39" s="211"/>
      <c r="EG39" s="211"/>
      <c r="EH39" s="211"/>
      <c r="EI39" s="211"/>
      <c r="EJ39" s="211"/>
      <c r="EK39" s="211"/>
      <c r="EL39" s="211"/>
      <c r="EM39" s="211"/>
      <c r="EN39" s="211"/>
      <c r="EO39" s="211"/>
      <c r="EP39" s="211"/>
      <c r="EQ39" s="211"/>
      <c r="ER39" s="211"/>
      <c r="ES39" s="211"/>
      <c r="ET39" s="211"/>
      <c r="EU39" s="211"/>
      <c r="EV39" s="211"/>
      <c r="EW39" s="211"/>
      <c r="EX39" s="211"/>
      <c r="EY39" s="211"/>
      <c r="EZ39" s="211"/>
      <c r="FA39" s="211"/>
      <c r="FB39" s="211"/>
      <c r="FC39" s="211"/>
      <c r="FD39" s="211"/>
      <c r="FE39" s="211"/>
      <c r="FF39" s="211"/>
      <c r="FG39" s="211"/>
      <c r="FH39" s="211"/>
      <c r="FI39" s="211"/>
      <c r="FJ39" s="211"/>
      <c r="FK39" s="211"/>
      <c r="FL39" s="211"/>
      <c r="FM39" s="211"/>
      <c r="FN39" s="211"/>
      <c r="FO39" s="211"/>
      <c r="FP39" s="211"/>
      <c r="FQ39" s="211"/>
      <c r="FR39" s="211"/>
      <c r="FS39" s="211"/>
      <c r="FT39" s="211"/>
      <c r="FU39" s="211"/>
      <c r="FV39" s="211"/>
      <c r="FW39" s="211"/>
      <c r="FX39" s="211"/>
      <c r="FY39" s="211"/>
      <c r="FZ39" s="211"/>
      <c r="GA39" s="211"/>
      <c r="GB39" s="211"/>
      <c r="GC39" s="211"/>
      <c r="GD39" s="211"/>
      <c r="GE39" s="211"/>
      <c r="GF39" s="211"/>
      <c r="GG39" s="211"/>
      <c r="GH39" s="211"/>
      <c r="GI39" s="211"/>
      <c r="GJ39" s="211"/>
      <c r="GK39" s="211"/>
      <c r="GL39" s="211"/>
      <c r="GM39" s="211"/>
      <c r="GN39" s="211"/>
      <c r="GO39" s="211"/>
      <c r="GP39" s="211"/>
      <c r="GQ39" s="211"/>
      <c r="GR39" s="211"/>
      <c r="GS39" s="211"/>
      <c r="GT39" s="211"/>
      <c r="GU39" s="211"/>
      <c r="GV39" s="211"/>
      <c r="GW39" s="211"/>
      <c r="GX39" s="211"/>
      <c r="GY39" s="211"/>
      <c r="GZ39" s="211"/>
      <c r="HA39" s="211"/>
      <c r="HB39" s="211"/>
      <c r="HC39" s="211"/>
      <c r="HD39" s="211"/>
      <c r="HE39" s="211"/>
      <c r="HF39" s="211"/>
      <c r="HG39" s="211"/>
      <c r="HH39" s="211"/>
      <c r="HI39" s="211"/>
      <c r="HJ39" s="211"/>
      <c r="HK39" s="211"/>
      <c r="HL39" s="211"/>
      <c r="HM39" s="211"/>
      <c r="HN39" s="211"/>
      <c r="HO39" s="211"/>
      <c r="HP39" s="211"/>
      <c r="HQ39" s="211"/>
      <c r="HR39" s="211"/>
      <c r="HS39" s="211"/>
      <c r="HT39" s="211"/>
      <c r="HU39" s="211"/>
      <c r="HV39" s="211"/>
      <c r="HW39" s="211"/>
      <c r="HX39" s="211"/>
      <c r="HY39" s="211"/>
      <c r="HZ39" s="211"/>
      <c r="IA39" s="211"/>
      <c r="IB39" s="211"/>
      <c r="IC39" s="211"/>
      <c r="ID39" s="211"/>
      <c r="IE39" s="211"/>
      <c r="IF39" s="211"/>
      <c r="IG39" s="211"/>
      <c r="IH39" s="211"/>
      <c r="II39" s="211"/>
      <c r="IJ39" s="211"/>
      <c r="IK39" s="211"/>
      <c r="IL39" s="211"/>
      <c r="IM39" s="211"/>
      <c r="IN39" s="211"/>
      <c r="IO39" s="211"/>
      <c r="IP39" s="211"/>
      <c r="IQ39" s="211"/>
      <c r="IR39" s="211"/>
      <c r="IS39" s="211"/>
      <c r="IT39" s="211"/>
    </row>
    <row r="40" spans="1:254" ht="21.95" customHeight="1" x14ac:dyDescent="0.25">
      <c r="A40" s="289"/>
      <c r="B40" s="9" t="s">
        <v>88</v>
      </c>
      <c r="C40" s="210">
        <f t="shared" ref="C40:AH40" si="133">SUM(C9:C39)</f>
        <v>0</v>
      </c>
      <c r="D40" s="210">
        <f t="shared" si="133"/>
        <v>0</v>
      </c>
      <c r="E40" s="210">
        <f t="shared" si="133"/>
        <v>0</v>
      </c>
      <c r="F40" s="210">
        <f t="shared" si="133"/>
        <v>0</v>
      </c>
      <c r="G40" s="210">
        <f t="shared" si="133"/>
        <v>0</v>
      </c>
      <c r="H40" s="210">
        <f t="shared" si="133"/>
        <v>0</v>
      </c>
      <c r="I40" s="210">
        <f t="shared" si="133"/>
        <v>0</v>
      </c>
      <c r="J40" s="210">
        <f t="shared" si="133"/>
        <v>0</v>
      </c>
      <c r="K40" s="210">
        <f t="shared" si="133"/>
        <v>0</v>
      </c>
      <c r="L40" s="210">
        <f t="shared" si="133"/>
        <v>0</v>
      </c>
      <c r="M40" s="210">
        <f t="shared" si="133"/>
        <v>0</v>
      </c>
      <c r="N40" s="210">
        <f t="shared" si="133"/>
        <v>0</v>
      </c>
      <c r="O40" s="210">
        <f t="shared" si="133"/>
        <v>0</v>
      </c>
      <c r="P40" s="210">
        <f t="shared" si="133"/>
        <v>0</v>
      </c>
      <c r="Q40" s="210">
        <f t="shared" si="133"/>
        <v>0</v>
      </c>
      <c r="R40" s="210">
        <f t="shared" si="133"/>
        <v>0</v>
      </c>
      <c r="S40" s="210">
        <f t="shared" si="133"/>
        <v>0</v>
      </c>
      <c r="T40" s="210">
        <f t="shared" si="133"/>
        <v>0</v>
      </c>
      <c r="U40" s="210">
        <f t="shared" si="133"/>
        <v>0</v>
      </c>
      <c r="V40" s="210">
        <f t="shared" si="133"/>
        <v>0</v>
      </c>
      <c r="W40" s="210">
        <f t="shared" si="133"/>
        <v>0</v>
      </c>
      <c r="X40" s="210">
        <f t="shared" si="133"/>
        <v>0</v>
      </c>
      <c r="Y40" s="210">
        <f t="shared" si="133"/>
        <v>0</v>
      </c>
      <c r="Z40" s="210">
        <f t="shared" si="133"/>
        <v>0</v>
      </c>
      <c r="AA40" s="210">
        <f t="shared" si="133"/>
        <v>0</v>
      </c>
      <c r="AB40" s="210">
        <f t="shared" si="133"/>
        <v>0</v>
      </c>
      <c r="AC40" s="210">
        <f t="shared" si="133"/>
        <v>0</v>
      </c>
      <c r="AD40" s="210">
        <f t="shared" si="133"/>
        <v>0</v>
      </c>
      <c r="AE40" s="210">
        <f t="shared" si="133"/>
        <v>0</v>
      </c>
      <c r="AF40" s="210">
        <f t="shared" si="133"/>
        <v>0</v>
      </c>
      <c r="AG40" s="210">
        <f t="shared" si="133"/>
        <v>0</v>
      </c>
      <c r="AH40" s="210">
        <f t="shared" si="133"/>
        <v>0</v>
      </c>
      <c r="AI40" s="210">
        <f t="shared" ref="AI40:BN40" si="134">SUM(AI9:AI39)</f>
        <v>0</v>
      </c>
      <c r="AJ40" s="210">
        <f t="shared" si="134"/>
        <v>0</v>
      </c>
      <c r="AK40" s="210">
        <f t="shared" si="134"/>
        <v>0</v>
      </c>
      <c r="AL40" s="210">
        <f t="shared" si="134"/>
        <v>0</v>
      </c>
      <c r="AM40" s="210">
        <f t="shared" si="134"/>
        <v>0</v>
      </c>
      <c r="AN40" s="210">
        <f t="shared" si="134"/>
        <v>0</v>
      </c>
      <c r="AO40" s="210">
        <f t="shared" si="134"/>
        <v>0</v>
      </c>
      <c r="AP40" s="210">
        <f t="shared" si="134"/>
        <v>0</v>
      </c>
      <c r="AQ40" s="210">
        <f t="shared" si="134"/>
        <v>0</v>
      </c>
      <c r="AR40" s="210">
        <f t="shared" si="134"/>
        <v>0</v>
      </c>
      <c r="AS40" s="210">
        <f t="shared" si="134"/>
        <v>0</v>
      </c>
      <c r="AT40" s="210">
        <f t="shared" si="134"/>
        <v>0</v>
      </c>
      <c r="AU40" s="210">
        <f t="shared" si="134"/>
        <v>0</v>
      </c>
      <c r="AV40" s="210">
        <f t="shared" si="134"/>
        <v>0</v>
      </c>
      <c r="AW40" s="210">
        <f t="shared" si="134"/>
        <v>0</v>
      </c>
      <c r="AX40" s="210">
        <f t="shared" si="134"/>
        <v>0</v>
      </c>
      <c r="AY40" s="210">
        <f t="shared" si="134"/>
        <v>0</v>
      </c>
      <c r="AZ40" s="210">
        <f t="shared" si="134"/>
        <v>0</v>
      </c>
      <c r="BA40" s="210">
        <f t="shared" si="134"/>
        <v>0</v>
      </c>
      <c r="BB40" s="210">
        <f t="shared" si="134"/>
        <v>0</v>
      </c>
      <c r="BC40" s="210">
        <f t="shared" si="134"/>
        <v>0</v>
      </c>
      <c r="BD40" s="210">
        <f t="shared" si="134"/>
        <v>0</v>
      </c>
      <c r="BE40" s="210">
        <f t="shared" si="134"/>
        <v>0</v>
      </c>
      <c r="BF40" s="210">
        <f t="shared" si="134"/>
        <v>0</v>
      </c>
      <c r="BG40" s="210">
        <f t="shared" si="134"/>
        <v>0</v>
      </c>
      <c r="BH40" s="210">
        <f t="shared" si="134"/>
        <v>0</v>
      </c>
      <c r="BI40" s="210">
        <f t="shared" si="134"/>
        <v>0</v>
      </c>
      <c r="BJ40" s="210">
        <f t="shared" si="134"/>
        <v>0</v>
      </c>
      <c r="BK40" s="210">
        <f t="shared" si="134"/>
        <v>0</v>
      </c>
      <c r="BL40" s="210">
        <f t="shared" si="134"/>
        <v>0</v>
      </c>
      <c r="BM40" s="210">
        <f t="shared" si="134"/>
        <v>0</v>
      </c>
      <c r="BN40" s="210">
        <f t="shared" si="134"/>
        <v>0</v>
      </c>
      <c r="BO40" s="210">
        <f t="shared" ref="BO40:CT40" si="135">SUM(BO9:BO39)</f>
        <v>0</v>
      </c>
      <c r="BP40" s="210">
        <f t="shared" si="135"/>
        <v>0</v>
      </c>
      <c r="BQ40" s="210">
        <f t="shared" si="135"/>
        <v>0</v>
      </c>
      <c r="BR40" s="210">
        <f t="shared" si="135"/>
        <v>0</v>
      </c>
      <c r="BS40" s="210">
        <f t="shared" si="135"/>
        <v>0</v>
      </c>
      <c r="BT40" s="210">
        <f t="shared" si="135"/>
        <v>0</v>
      </c>
      <c r="BU40" s="210">
        <f t="shared" si="135"/>
        <v>0</v>
      </c>
      <c r="BV40" s="210">
        <f t="shared" si="135"/>
        <v>0</v>
      </c>
      <c r="BW40" s="210">
        <f t="shared" si="135"/>
        <v>0</v>
      </c>
      <c r="BX40" s="210">
        <f t="shared" si="135"/>
        <v>0</v>
      </c>
      <c r="BY40" s="210">
        <f t="shared" si="135"/>
        <v>0</v>
      </c>
      <c r="BZ40" s="210">
        <f t="shared" si="135"/>
        <v>0</v>
      </c>
      <c r="CA40" s="210">
        <f t="shared" si="135"/>
        <v>0</v>
      </c>
      <c r="CB40" s="210">
        <f t="shared" si="135"/>
        <v>0</v>
      </c>
      <c r="CC40" s="210">
        <f t="shared" si="135"/>
        <v>0</v>
      </c>
      <c r="CD40" s="210">
        <f t="shared" si="135"/>
        <v>0</v>
      </c>
      <c r="CE40" s="210">
        <f t="shared" si="135"/>
        <v>0</v>
      </c>
      <c r="CF40" s="210">
        <f t="shared" si="135"/>
        <v>0</v>
      </c>
      <c r="CG40" s="210">
        <f t="shared" si="135"/>
        <v>0</v>
      </c>
      <c r="CH40" s="210">
        <f t="shared" si="135"/>
        <v>0</v>
      </c>
      <c r="CI40" s="210">
        <f t="shared" si="135"/>
        <v>0</v>
      </c>
      <c r="CJ40" s="210">
        <f t="shared" si="135"/>
        <v>0</v>
      </c>
      <c r="CK40" s="210">
        <f t="shared" si="135"/>
        <v>0</v>
      </c>
      <c r="CL40" s="210">
        <f t="shared" si="135"/>
        <v>0</v>
      </c>
      <c r="CM40" s="210">
        <f t="shared" si="135"/>
        <v>0</v>
      </c>
      <c r="CN40" s="210">
        <f t="shared" si="135"/>
        <v>0</v>
      </c>
      <c r="CO40" s="210">
        <f t="shared" si="135"/>
        <v>0</v>
      </c>
      <c r="CP40" s="210">
        <f t="shared" si="135"/>
        <v>0</v>
      </c>
      <c r="CQ40" s="210">
        <f t="shared" si="135"/>
        <v>0</v>
      </c>
      <c r="CR40" s="210">
        <f t="shared" si="135"/>
        <v>0</v>
      </c>
      <c r="CS40" s="210">
        <f t="shared" si="135"/>
        <v>0</v>
      </c>
      <c r="CT40" s="210">
        <f t="shared" si="135"/>
        <v>0</v>
      </c>
      <c r="CU40" s="210">
        <f t="shared" ref="CU40:DZ40" si="136">SUM(CU9:CU39)</f>
        <v>0</v>
      </c>
      <c r="CV40" s="210">
        <f t="shared" si="136"/>
        <v>0</v>
      </c>
      <c r="CW40" s="210">
        <f t="shared" si="136"/>
        <v>0</v>
      </c>
      <c r="CX40" s="210">
        <f t="shared" si="136"/>
        <v>0</v>
      </c>
      <c r="CY40" s="210">
        <f t="shared" si="136"/>
        <v>0</v>
      </c>
      <c r="CZ40" s="210">
        <f t="shared" si="136"/>
        <v>0</v>
      </c>
      <c r="DA40" s="210">
        <f t="shared" si="136"/>
        <v>0</v>
      </c>
      <c r="DB40" s="210">
        <f t="shared" si="136"/>
        <v>0</v>
      </c>
      <c r="DC40" s="210">
        <f t="shared" si="136"/>
        <v>0</v>
      </c>
      <c r="DD40" s="210">
        <f t="shared" si="136"/>
        <v>0</v>
      </c>
      <c r="DE40" s="210">
        <f t="shared" si="136"/>
        <v>0</v>
      </c>
      <c r="DF40" s="210">
        <f t="shared" si="136"/>
        <v>0</v>
      </c>
      <c r="DG40" s="210">
        <f t="shared" si="136"/>
        <v>0</v>
      </c>
      <c r="DH40" s="210">
        <f t="shared" si="136"/>
        <v>0</v>
      </c>
      <c r="DI40" s="210">
        <f t="shared" si="136"/>
        <v>0</v>
      </c>
      <c r="DJ40" s="210">
        <f t="shared" si="136"/>
        <v>0</v>
      </c>
      <c r="DK40" s="210">
        <f t="shared" si="136"/>
        <v>0</v>
      </c>
      <c r="DL40" s="210">
        <f t="shared" si="136"/>
        <v>0</v>
      </c>
      <c r="DM40" s="210">
        <f t="shared" si="136"/>
        <v>0</v>
      </c>
      <c r="DN40" s="210">
        <f t="shared" si="136"/>
        <v>0</v>
      </c>
      <c r="DO40" s="210">
        <f t="shared" si="136"/>
        <v>0</v>
      </c>
      <c r="DP40" s="210">
        <f t="shared" si="136"/>
        <v>0</v>
      </c>
      <c r="DQ40" s="210">
        <f t="shared" si="136"/>
        <v>0</v>
      </c>
      <c r="DR40" s="210">
        <f t="shared" si="136"/>
        <v>0</v>
      </c>
      <c r="DS40" s="210">
        <f t="shared" si="136"/>
        <v>0</v>
      </c>
      <c r="DT40" s="210">
        <f t="shared" si="136"/>
        <v>0</v>
      </c>
      <c r="DU40" s="210">
        <f t="shared" si="136"/>
        <v>0</v>
      </c>
      <c r="DV40" s="210">
        <f t="shared" si="136"/>
        <v>0</v>
      </c>
      <c r="DW40" s="210">
        <f t="shared" si="136"/>
        <v>0</v>
      </c>
      <c r="DX40" s="210">
        <f t="shared" si="136"/>
        <v>0</v>
      </c>
      <c r="DY40" s="210">
        <f t="shared" si="136"/>
        <v>0</v>
      </c>
      <c r="DZ40" s="210">
        <f t="shared" si="136"/>
        <v>0</v>
      </c>
      <c r="EA40" s="210">
        <f t="shared" ref="EA40:FF40" si="137">SUM(EA9:EA39)</f>
        <v>0</v>
      </c>
      <c r="EB40" s="210">
        <f t="shared" si="137"/>
        <v>0</v>
      </c>
      <c r="EC40" s="210">
        <f t="shared" si="137"/>
        <v>0</v>
      </c>
      <c r="ED40" s="210">
        <f t="shared" si="137"/>
        <v>0</v>
      </c>
      <c r="EE40" s="210">
        <f t="shared" si="137"/>
        <v>0</v>
      </c>
      <c r="EF40" s="210">
        <f t="shared" si="137"/>
        <v>0</v>
      </c>
      <c r="EG40" s="210">
        <f t="shared" si="137"/>
        <v>0</v>
      </c>
      <c r="EH40" s="210">
        <f t="shared" si="137"/>
        <v>0</v>
      </c>
      <c r="EI40" s="210">
        <f t="shared" si="137"/>
        <v>0</v>
      </c>
      <c r="EJ40" s="210">
        <f t="shared" si="137"/>
        <v>0</v>
      </c>
      <c r="EK40" s="210">
        <f t="shared" si="137"/>
        <v>0</v>
      </c>
      <c r="EL40" s="210">
        <f t="shared" si="137"/>
        <v>0</v>
      </c>
      <c r="EM40" s="210">
        <f t="shared" si="137"/>
        <v>0</v>
      </c>
      <c r="EN40" s="210">
        <f t="shared" si="137"/>
        <v>0</v>
      </c>
      <c r="EO40" s="210">
        <f t="shared" si="137"/>
        <v>0</v>
      </c>
      <c r="EP40" s="210">
        <f t="shared" si="137"/>
        <v>0</v>
      </c>
      <c r="EQ40" s="210">
        <f t="shared" si="137"/>
        <v>0</v>
      </c>
      <c r="ER40" s="210">
        <f t="shared" si="137"/>
        <v>0</v>
      </c>
      <c r="ES40" s="210">
        <f t="shared" si="137"/>
        <v>0</v>
      </c>
      <c r="ET40" s="210">
        <f t="shared" si="137"/>
        <v>0</v>
      </c>
      <c r="EU40" s="210">
        <f t="shared" si="137"/>
        <v>0</v>
      </c>
      <c r="EV40" s="210">
        <f t="shared" si="137"/>
        <v>0</v>
      </c>
      <c r="EW40" s="210">
        <f t="shared" si="137"/>
        <v>0</v>
      </c>
      <c r="EX40" s="210">
        <f t="shared" si="137"/>
        <v>0</v>
      </c>
      <c r="EY40" s="210">
        <f t="shared" si="137"/>
        <v>0</v>
      </c>
      <c r="EZ40" s="210">
        <f t="shared" si="137"/>
        <v>0</v>
      </c>
      <c r="FA40" s="210">
        <f t="shared" si="137"/>
        <v>0</v>
      </c>
      <c r="FB40" s="210">
        <f t="shared" si="137"/>
        <v>0</v>
      </c>
      <c r="FC40" s="210">
        <f t="shared" si="137"/>
        <v>0</v>
      </c>
      <c r="FD40" s="210">
        <f t="shared" si="137"/>
        <v>0</v>
      </c>
      <c r="FE40" s="210">
        <f t="shared" si="137"/>
        <v>0</v>
      </c>
      <c r="FF40" s="210">
        <f t="shared" si="137"/>
        <v>0</v>
      </c>
      <c r="FG40" s="210">
        <f t="shared" ref="FG40:GL40" si="138">SUM(FG9:FG39)</f>
        <v>0</v>
      </c>
      <c r="FH40" s="210">
        <f t="shared" si="138"/>
        <v>0</v>
      </c>
      <c r="FI40" s="210">
        <f t="shared" si="138"/>
        <v>0</v>
      </c>
      <c r="FJ40" s="210">
        <f t="shared" si="138"/>
        <v>0</v>
      </c>
      <c r="FK40" s="210">
        <f t="shared" si="138"/>
        <v>0</v>
      </c>
      <c r="FL40" s="210">
        <f t="shared" si="138"/>
        <v>0</v>
      </c>
      <c r="FM40" s="210">
        <f t="shared" si="138"/>
        <v>0</v>
      </c>
      <c r="FN40" s="210">
        <f t="shared" si="138"/>
        <v>0</v>
      </c>
      <c r="FO40" s="210">
        <f t="shared" si="138"/>
        <v>0</v>
      </c>
      <c r="FP40" s="210">
        <f t="shared" si="138"/>
        <v>0</v>
      </c>
      <c r="FQ40" s="210">
        <f t="shared" si="138"/>
        <v>0</v>
      </c>
      <c r="FR40" s="210">
        <f t="shared" si="138"/>
        <v>0</v>
      </c>
      <c r="FS40" s="210">
        <f t="shared" si="138"/>
        <v>0</v>
      </c>
      <c r="FT40" s="210">
        <f t="shared" si="138"/>
        <v>0</v>
      </c>
      <c r="FU40" s="210">
        <f t="shared" si="138"/>
        <v>0</v>
      </c>
      <c r="FV40" s="210">
        <f t="shared" si="138"/>
        <v>0</v>
      </c>
      <c r="FW40" s="210">
        <f t="shared" si="138"/>
        <v>0</v>
      </c>
      <c r="FX40" s="210">
        <f t="shared" si="138"/>
        <v>0</v>
      </c>
      <c r="FY40" s="210">
        <f t="shared" si="138"/>
        <v>0</v>
      </c>
      <c r="FZ40" s="210">
        <f t="shared" si="138"/>
        <v>0</v>
      </c>
      <c r="GA40" s="210">
        <f t="shared" si="138"/>
        <v>0</v>
      </c>
      <c r="GB40" s="210">
        <f t="shared" si="138"/>
        <v>0</v>
      </c>
      <c r="GC40" s="210">
        <f t="shared" si="138"/>
        <v>0</v>
      </c>
      <c r="GD40" s="210">
        <f t="shared" si="138"/>
        <v>0</v>
      </c>
      <c r="GE40" s="210">
        <f t="shared" si="138"/>
        <v>0</v>
      </c>
      <c r="GF40" s="210">
        <f t="shared" si="138"/>
        <v>0</v>
      </c>
      <c r="GG40" s="210">
        <f t="shared" si="138"/>
        <v>0</v>
      </c>
      <c r="GH40" s="210">
        <f t="shared" si="138"/>
        <v>0</v>
      </c>
      <c r="GI40" s="210">
        <f t="shared" si="138"/>
        <v>0</v>
      </c>
      <c r="GJ40" s="210">
        <f t="shared" si="138"/>
        <v>0</v>
      </c>
      <c r="GK40" s="210">
        <f t="shared" si="138"/>
        <v>0</v>
      </c>
      <c r="GL40" s="210">
        <f t="shared" si="138"/>
        <v>0</v>
      </c>
      <c r="GM40" s="210">
        <f t="shared" ref="GM40:HR40" si="139">SUM(GM9:GM39)</f>
        <v>0</v>
      </c>
      <c r="GN40" s="210">
        <f t="shared" si="139"/>
        <v>0</v>
      </c>
      <c r="GO40" s="210">
        <f t="shared" si="139"/>
        <v>0</v>
      </c>
      <c r="GP40" s="210">
        <f t="shared" si="139"/>
        <v>0</v>
      </c>
      <c r="GQ40" s="210">
        <f t="shared" si="139"/>
        <v>0</v>
      </c>
      <c r="GR40" s="210">
        <f t="shared" si="139"/>
        <v>0</v>
      </c>
      <c r="GS40" s="210">
        <f t="shared" si="139"/>
        <v>0</v>
      </c>
      <c r="GT40" s="210">
        <f t="shared" si="139"/>
        <v>0</v>
      </c>
      <c r="GU40" s="210">
        <f t="shared" si="139"/>
        <v>0</v>
      </c>
      <c r="GV40" s="210">
        <f t="shared" si="139"/>
        <v>0</v>
      </c>
      <c r="GW40" s="210">
        <f t="shared" si="139"/>
        <v>0</v>
      </c>
      <c r="GX40" s="210">
        <f t="shared" si="139"/>
        <v>0</v>
      </c>
      <c r="GY40" s="210">
        <f t="shared" si="139"/>
        <v>0</v>
      </c>
      <c r="GZ40" s="210">
        <f t="shared" si="139"/>
        <v>0</v>
      </c>
      <c r="HA40" s="210">
        <f t="shared" si="139"/>
        <v>0</v>
      </c>
      <c r="HB40" s="210">
        <f t="shared" si="139"/>
        <v>0</v>
      </c>
      <c r="HC40" s="210">
        <f t="shared" si="139"/>
        <v>0</v>
      </c>
      <c r="HD40" s="210">
        <f t="shared" si="139"/>
        <v>0</v>
      </c>
      <c r="HE40" s="210">
        <f t="shared" si="139"/>
        <v>0</v>
      </c>
      <c r="HF40" s="210">
        <f t="shared" si="139"/>
        <v>0</v>
      </c>
      <c r="HG40" s="210">
        <f t="shared" si="139"/>
        <v>0</v>
      </c>
      <c r="HH40" s="210">
        <f t="shared" si="139"/>
        <v>0</v>
      </c>
      <c r="HI40" s="210">
        <f t="shared" si="139"/>
        <v>0</v>
      </c>
      <c r="HJ40" s="210">
        <f t="shared" si="139"/>
        <v>0</v>
      </c>
      <c r="HK40" s="210">
        <f t="shared" si="139"/>
        <v>0</v>
      </c>
      <c r="HL40" s="210">
        <f t="shared" si="139"/>
        <v>0</v>
      </c>
      <c r="HM40" s="210">
        <f t="shared" si="139"/>
        <v>0</v>
      </c>
      <c r="HN40" s="210">
        <f t="shared" si="139"/>
        <v>0</v>
      </c>
      <c r="HO40" s="210">
        <f t="shared" si="139"/>
        <v>0</v>
      </c>
      <c r="HP40" s="210">
        <f t="shared" si="139"/>
        <v>0</v>
      </c>
      <c r="HQ40" s="210">
        <f t="shared" si="139"/>
        <v>0</v>
      </c>
      <c r="HR40" s="210">
        <f t="shared" si="139"/>
        <v>0</v>
      </c>
      <c r="HS40" s="210">
        <f t="shared" ref="HS40:IP40" si="140">SUM(HS9:HS39)</f>
        <v>0</v>
      </c>
      <c r="HT40" s="210">
        <f t="shared" si="140"/>
        <v>0</v>
      </c>
      <c r="HU40" s="210">
        <f t="shared" si="140"/>
        <v>0</v>
      </c>
      <c r="HV40" s="210">
        <f t="shared" si="140"/>
        <v>0</v>
      </c>
      <c r="HW40" s="210">
        <f t="shared" si="140"/>
        <v>0</v>
      </c>
      <c r="HX40" s="210">
        <f t="shared" si="140"/>
        <v>0</v>
      </c>
      <c r="HY40" s="210">
        <f t="shared" si="140"/>
        <v>0</v>
      </c>
      <c r="HZ40" s="210">
        <f t="shared" si="140"/>
        <v>0</v>
      </c>
      <c r="IA40" s="210">
        <f t="shared" si="140"/>
        <v>0</v>
      </c>
      <c r="IB40" s="210">
        <f t="shared" si="140"/>
        <v>0</v>
      </c>
      <c r="IC40" s="210">
        <f t="shared" si="140"/>
        <v>0</v>
      </c>
      <c r="ID40" s="210">
        <f t="shared" si="140"/>
        <v>0</v>
      </c>
      <c r="IE40" s="210">
        <f t="shared" si="140"/>
        <v>0</v>
      </c>
      <c r="IF40" s="210">
        <f t="shared" si="140"/>
        <v>0</v>
      </c>
      <c r="IG40" s="210">
        <f t="shared" si="140"/>
        <v>0</v>
      </c>
      <c r="IH40" s="210">
        <f t="shared" si="140"/>
        <v>0</v>
      </c>
      <c r="II40" s="210">
        <f t="shared" si="140"/>
        <v>0</v>
      </c>
      <c r="IJ40" s="210">
        <f t="shared" si="140"/>
        <v>0</v>
      </c>
      <c r="IK40" s="210">
        <f t="shared" si="140"/>
        <v>0</v>
      </c>
      <c r="IL40" s="210">
        <f t="shared" si="140"/>
        <v>0</v>
      </c>
      <c r="IM40" s="210">
        <f t="shared" si="140"/>
        <v>0</v>
      </c>
      <c r="IN40" s="210">
        <f t="shared" si="140"/>
        <v>0</v>
      </c>
      <c r="IO40" s="210">
        <f t="shared" si="140"/>
        <v>0</v>
      </c>
      <c r="IP40" s="210">
        <f t="shared" si="140"/>
        <v>0</v>
      </c>
      <c r="IQ40" s="210">
        <f>+C40+G40+K40+O40+S40+W40+AA40+AE40+AI40+AM40+AQ40+AU40+AY40+BC40+BG40+BK40+BO40+BS40+BW40+CA40+CE40+CI40+CM40+CQ40+CU40+CY40+DC40+DG40+DK40+DO40+DS40+DW40+EA40+EE40+EI40+EM40+EQ40+EU40+EY40+FC40+FG40+FK40+FO40+FS40+FW40+GA40+GE40+GI40+GM40+GQ40+GU40+GY40+HC40+HG40+HK40+HO40+HS40+HW40+IA40+IE40+II40+IM40</f>
        <v>0</v>
      </c>
      <c r="IR40" s="210">
        <f>+D40+H40+L40+P40+T40+X40+AB40+AF40+AJ40+AN40+AR40+AV40+AZ40+BD40+BH40+BL40+BP40+BT40+BX40+CB40+CF40+CJ40+CN40+CR40+CV40+CZ40+DD40+DH40+DL40+DP40+DT40+DX40+EB40+EF40+EJ40+EN40+ER40+EV40+EZ40+FD40+FH40+FL40+FP40+FT40+FX40+GB40+GF40+GJ40+GN40+GR40+GV40+GZ40+HD40+HH40+HL40+HP40+HT40+HX40+IB40+IF40+IJ40+IN40</f>
        <v>0</v>
      </c>
      <c r="IS40" s="210">
        <f>+E40+I40+M40+Q40+U40+Y40+AC40+AG40+AK40+AO40+AS40+AW40+BA40+BE40+BI40+BM40+BQ40+BU40+BY40+CC40+CG40+CK40+CO40+CS40+CW40+DA40+DE40+DI40+DM40+DQ40+DU40+DY40+EC40+EG40+EK40+EO40+ES40+EW40+FA40+FE40+FI40+FM40+FQ40+FU40+FY40+GC40+GG40+GK40+GO40+GS40+GW40+HA40+HE40+HI40+HM40+HQ40+HU40+HY40+IC40+IG40+IK40+IO40</f>
        <v>0</v>
      </c>
      <c r="IT40" s="210">
        <f>+F40+J40+N40+R40+V40+Z40+AD40+AH40+AL40+AP40+AT40+AX40+BB40+BF40+BJ40+BN40+BR40+BV40+BZ40+CD40+CH40+CL40+CP40+CT40+CX40+DB40+DF40+DJ40+DN40+DR40+DV40+DZ40+ED40+EH40+EL40+EP40+ET40+EX40+FB40+FF40+FJ40+FN40+FR40+FV40+FZ40+GD40+GH40+GL40+GP40+GT40+GX40+HB40+HF40+HJ40+HN40+HR40+HV40+HZ40+ID40+IH40+IL40+IP40</f>
        <v>0</v>
      </c>
    </row>
    <row r="41" spans="1:254" ht="20.100000000000001" customHeight="1" x14ac:dyDescent="0.25">
      <c r="A41" s="228"/>
      <c r="B41" s="196"/>
      <c r="C41" s="282" t="s">
        <v>958</v>
      </c>
      <c r="D41" s="287"/>
      <c r="E41" s="287"/>
      <c r="F41" s="287"/>
      <c r="G41" s="282" t="s">
        <v>958</v>
      </c>
      <c r="H41" s="287"/>
      <c r="I41" s="287"/>
      <c r="J41" s="287"/>
      <c r="K41" s="282" t="s">
        <v>958</v>
      </c>
      <c r="L41" s="287"/>
      <c r="M41" s="287"/>
      <c r="N41" s="287"/>
      <c r="O41" s="282" t="s">
        <v>958</v>
      </c>
      <c r="P41" s="287"/>
      <c r="Q41" s="287"/>
      <c r="R41" s="287"/>
      <c r="S41" s="282" t="s">
        <v>958</v>
      </c>
      <c r="T41" s="287"/>
      <c r="U41" s="287"/>
      <c r="V41" s="287"/>
      <c r="W41" s="282" t="s">
        <v>958</v>
      </c>
      <c r="X41" s="287"/>
      <c r="Y41" s="287"/>
      <c r="Z41" s="287"/>
      <c r="AA41" s="282" t="s">
        <v>958</v>
      </c>
      <c r="AB41" s="287"/>
      <c r="AC41" s="287"/>
      <c r="AD41" s="287"/>
      <c r="AE41" s="282" t="s">
        <v>958</v>
      </c>
      <c r="AF41" s="287"/>
      <c r="AG41" s="287"/>
      <c r="AH41" s="287"/>
      <c r="AI41" s="282" t="s">
        <v>958</v>
      </c>
      <c r="AJ41" s="287"/>
      <c r="AK41" s="287"/>
      <c r="AL41" s="287"/>
      <c r="AM41" s="282" t="s">
        <v>958</v>
      </c>
      <c r="AN41" s="287"/>
      <c r="AO41" s="287"/>
      <c r="AP41" s="287"/>
      <c r="AQ41" s="282" t="s">
        <v>958</v>
      </c>
      <c r="AR41" s="287"/>
      <c r="AS41" s="287"/>
      <c r="AT41" s="287"/>
      <c r="AU41" s="282" t="s">
        <v>958</v>
      </c>
      <c r="AV41" s="287"/>
      <c r="AW41" s="287"/>
      <c r="AX41" s="287"/>
      <c r="AY41" s="282" t="s">
        <v>958</v>
      </c>
      <c r="AZ41" s="287"/>
      <c r="BA41" s="287"/>
      <c r="BB41" s="287"/>
      <c r="BC41" s="282" t="s">
        <v>958</v>
      </c>
      <c r="BD41" s="287"/>
      <c r="BE41" s="287"/>
      <c r="BF41" s="287"/>
      <c r="BG41" s="282" t="s">
        <v>958</v>
      </c>
      <c r="BH41" s="287"/>
      <c r="BI41" s="287"/>
      <c r="BJ41" s="287"/>
      <c r="BK41" s="282" t="s">
        <v>958</v>
      </c>
      <c r="BL41" s="287"/>
      <c r="BM41" s="287"/>
      <c r="BN41" s="287"/>
      <c r="BO41" s="282" t="s">
        <v>958</v>
      </c>
      <c r="BP41" s="287"/>
      <c r="BQ41" s="287"/>
      <c r="BR41" s="287"/>
      <c r="BS41" s="282" t="s">
        <v>958</v>
      </c>
      <c r="BT41" s="287"/>
      <c r="BU41" s="287"/>
      <c r="BV41" s="287"/>
      <c r="BW41" s="282" t="s">
        <v>958</v>
      </c>
      <c r="BX41" s="287"/>
      <c r="BY41" s="287"/>
      <c r="BZ41" s="287"/>
      <c r="CA41" s="282" t="s">
        <v>958</v>
      </c>
      <c r="CB41" s="287"/>
      <c r="CC41" s="287"/>
      <c r="CD41" s="287"/>
      <c r="CE41" s="282" t="s">
        <v>958</v>
      </c>
      <c r="CF41" s="287"/>
      <c r="CG41" s="287"/>
      <c r="CH41" s="287"/>
      <c r="CI41" s="282" t="s">
        <v>958</v>
      </c>
      <c r="CJ41" s="287"/>
      <c r="CK41" s="287"/>
      <c r="CL41" s="287"/>
      <c r="CM41" s="282" t="s">
        <v>958</v>
      </c>
      <c r="CN41" s="287"/>
      <c r="CO41" s="287"/>
      <c r="CP41" s="287"/>
      <c r="CQ41" s="282" t="s">
        <v>958</v>
      </c>
      <c r="CR41" s="287"/>
      <c r="CS41" s="287"/>
      <c r="CT41" s="287"/>
      <c r="CU41" s="282" t="s">
        <v>958</v>
      </c>
      <c r="CV41" s="287"/>
      <c r="CW41" s="287"/>
      <c r="CX41" s="287"/>
      <c r="CY41" s="282" t="s">
        <v>958</v>
      </c>
      <c r="CZ41" s="287"/>
      <c r="DA41" s="287"/>
      <c r="DB41" s="287"/>
      <c r="DC41" s="282" t="s">
        <v>958</v>
      </c>
      <c r="DD41" s="287"/>
      <c r="DE41" s="287"/>
      <c r="DF41" s="287"/>
      <c r="DG41" s="282" t="s">
        <v>958</v>
      </c>
      <c r="DH41" s="287"/>
      <c r="DI41" s="287"/>
      <c r="DJ41" s="287"/>
      <c r="DK41" s="282" t="s">
        <v>958</v>
      </c>
      <c r="DL41" s="287"/>
      <c r="DM41" s="287"/>
      <c r="DN41" s="287"/>
      <c r="DO41" s="282" t="s">
        <v>958</v>
      </c>
      <c r="DP41" s="287"/>
      <c r="DQ41" s="287"/>
      <c r="DR41" s="287"/>
      <c r="DS41" s="282" t="s">
        <v>958</v>
      </c>
      <c r="DT41" s="287"/>
      <c r="DU41" s="287"/>
      <c r="DV41" s="287"/>
      <c r="DW41" s="282" t="s">
        <v>958</v>
      </c>
      <c r="DX41" s="287"/>
      <c r="DY41" s="287"/>
      <c r="DZ41" s="287"/>
      <c r="EA41" s="282" t="s">
        <v>958</v>
      </c>
      <c r="EB41" s="287"/>
      <c r="EC41" s="287"/>
      <c r="ED41" s="287"/>
      <c r="EE41" s="282" t="s">
        <v>958</v>
      </c>
      <c r="EF41" s="287"/>
      <c r="EG41" s="287"/>
      <c r="EH41" s="287"/>
      <c r="EI41" s="282" t="s">
        <v>958</v>
      </c>
      <c r="EJ41" s="287"/>
      <c r="EK41" s="287"/>
      <c r="EL41" s="287"/>
      <c r="EM41" s="282" t="s">
        <v>958</v>
      </c>
      <c r="EN41" s="287"/>
      <c r="EO41" s="287"/>
      <c r="EP41" s="287"/>
      <c r="EQ41" s="282" t="s">
        <v>958</v>
      </c>
      <c r="ER41" s="287"/>
      <c r="ES41" s="287"/>
      <c r="ET41" s="287"/>
      <c r="EU41" s="282" t="s">
        <v>958</v>
      </c>
      <c r="EV41" s="287"/>
      <c r="EW41" s="287"/>
      <c r="EX41" s="287"/>
      <c r="EY41" s="282" t="s">
        <v>958</v>
      </c>
      <c r="EZ41" s="287"/>
      <c r="FA41" s="287"/>
      <c r="FB41" s="287"/>
      <c r="FC41" s="282" t="s">
        <v>958</v>
      </c>
      <c r="FD41" s="287"/>
      <c r="FE41" s="287"/>
      <c r="FF41" s="287"/>
      <c r="FG41" s="282" t="s">
        <v>958</v>
      </c>
      <c r="FH41" s="287"/>
      <c r="FI41" s="287"/>
      <c r="FJ41" s="287"/>
      <c r="FK41" s="282" t="s">
        <v>958</v>
      </c>
      <c r="FL41" s="287"/>
      <c r="FM41" s="287"/>
      <c r="FN41" s="287"/>
      <c r="FO41" s="282" t="s">
        <v>958</v>
      </c>
      <c r="FP41" s="287"/>
      <c r="FQ41" s="287"/>
      <c r="FR41" s="287"/>
      <c r="FS41" s="282" t="s">
        <v>958</v>
      </c>
      <c r="FT41" s="287"/>
      <c r="FU41" s="287"/>
      <c r="FV41" s="287"/>
      <c r="FW41" s="282" t="s">
        <v>958</v>
      </c>
      <c r="FX41" s="287"/>
      <c r="FY41" s="287"/>
      <c r="FZ41" s="287"/>
      <c r="GA41" s="282" t="s">
        <v>958</v>
      </c>
      <c r="GB41" s="287"/>
      <c r="GC41" s="287"/>
      <c r="GD41" s="287"/>
      <c r="GE41" s="282" t="s">
        <v>958</v>
      </c>
      <c r="GF41" s="287"/>
      <c r="GG41" s="287"/>
      <c r="GH41" s="287"/>
      <c r="GI41" s="282" t="s">
        <v>958</v>
      </c>
      <c r="GJ41" s="287"/>
      <c r="GK41" s="287"/>
      <c r="GL41" s="287"/>
      <c r="GM41" s="282" t="s">
        <v>958</v>
      </c>
      <c r="GN41" s="287"/>
      <c r="GO41" s="287"/>
      <c r="GP41" s="287"/>
      <c r="GQ41" s="282" t="s">
        <v>958</v>
      </c>
      <c r="GR41" s="287"/>
      <c r="GS41" s="287"/>
      <c r="GT41" s="287"/>
      <c r="GU41" s="282" t="s">
        <v>958</v>
      </c>
      <c r="GV41" s="287"/>
      <c r="GW41" s="287"/>
      <c r="GX41" s="287"/>
      <c r="GY41" s="282" t="s">
        <v>958</v>
      </c>
      <c r="GZ41" s="287"/>
      <c r="HA41" s="287"/>
      <c r="HB41" s="287"/>
      <c r="HC41" s="282" t="s">
        <v>958</v>
      </c>
      <c r="HD41" s="287"/>
      <c r="HE41" s="287"/>
      <c r="HF41" s="287"/>
      <c r="HG41" s="282" t="s">
        <v>958</v>
      </c>
      <c r="HH41" s="287"/>
      <c r="HI41" s="287"/>
      <c r="HJ41" s="287"/>
      <c r="HK41" s="282" t="s">
        <v>958</v>
      </c>
      <c r="HL41" s="287"/>
      <c r="HM41" s="287"/>
      <c r="HN41" s="287"/>
      <c r="HO41" s="282" t="s">
        <v>958</v>
      </c>
      <c r="HP41" s="287"/>
      <c r="HQ41" s="287"/>
      <c r="HR41" s="287"/>
      <c r="HS41" s="282" t="s">
        <v>958</v>
      </c>
      <c r="HT41" s="287"/>
      <c r="HU41" s="287"/>
      <c r="HV41" s="287"/>
      <c r="HW41" s="282" t="s">
        <v>958</v>
      </c>
      <c r="HX41" s="287"/>
      <c r="HY41" s="287"/>
      <c r="HZ41" s="287"/>
      <c r="IA41" s="282" t="s">
        <v>958</v>
      </c>
      <c r="IB41" s="287"/>
      <c r="IC41" s="287"/>
      <c r="ID41" s="287"/>
      <c r="IE41" s="282" t="s">
        <v>958</v>
      </c>
      <c r="IF41" s="287"/>
      <c r="IG41" s="287"/>
      <c r="IH41" s="287"/>
      <c r="II41" s="282" t="s">
        <v>958</v>
      </c>
      <c r="IJ41" s="287"/>
      <c r="IK41" s="287"/>
      <c r="IL41" s="287"/>
      <c r="IM41" s="282" t="s">
        <v>958</v>
      </c>
      <c r="IN41" s="287"/>
      <c r="IO41" s="287"/>
      <c r="IP41" s="287"/>
      <c r="IQ41" s="282" t="s">
        <v>1561</v>
      </c>
    </row>
    <row r="42" spans="1:254" ht="15" x14ac:dyDescent="0.2">
      <c r="A42" s="228"/>
      <c r="B42" s="196"/>
      <c r="C42" s="196"/>
      <c r="D42" s="196"/>
      <c r="E42" s="196"/>
      <c r="F42" s="196"/>
      <c r="G42" s="196"/>
      <c r="H42" s="196"/>
      <c r="I42" s="196"/>
      <c r="J42" s="196"/>
      <c r="K42" s="196"/>
      <c r="L42" s="196"/>
      <c r="M42" s="196"/>
      <c r="N42" s="196"/>
      <c r="O42" s="196"/>
      <c r="P42" s="196"/>
      <c r="Q42" s="196"/>
      <c r="R42" s="196"/>
      <c r="S42" s="196"/>
      <c r="T42" s="196"/>
      <c r="U42" s="196"/>
      <c r="V42" s="196"/>
      <c r="W42" s="196"/>
      <c r="X42" s="196"/>
      <c r="Y42" s="196"/>
      <c r="Z42" s="196"/>
      <c r="AA42" s="196"/>
      <c r="AB42" s="196"/>
      <c r="AC42" s="196"/>
      <c r="AD42" s="196"/>
      <c r="AE42" s="196"/>
      <c r="AF42" s="196"/>
      <c r="AG42" s="196"/>
      <c r="AH42" s="196"/>
      <c r="AI42" s="196"/>
      <c r="AJ42" s="196"/>
      <c r="AK42" s="196"/>
      <c r="AL42" s="196"/>
      <c r="AM42" s="196"/>
      <c r="AN42" s="196"/>
      <c r="AO42" s="196"/>
      <c r="AP42" s="196"/>
      <c r="AQ42" s="196"/>
      <c r="AR42" s="196"/>
      <c r="AS42" s="196"/>
      <c r="AT42" s="196"/>
      <c r="AU42" s="196"/>
      <c r="AV42" s="196"/>
      <c r="AW42" s="196"/>
      <c r="AX42" s="196"/>
      <c r="AY42" s="196"/>
      <c r="AZ42" s="196"/>
      <c r="BA42" s="196"/>
      <c r="BB42" s="196"/>
      <c r="BC42" s="196"/>
      <c r="BD42" s="196"/>
      <c r="BE42" s="196"/>
      <c r="BF42" s="196"/>
      <c r="BG42" s="196"/>
      <c r="BH42" s="196"/>
      <c r="BI42" s="196"/>
      <c r="BJ42" s="196"/>
      <c r="BK42" s="196"/>
      <c r="BL42" s="196"/>
      <c r="BM42" s="196"/>
      <c r="BN42" s="196"/>
      <c r="BO42" s="196"/>
      <c r="BP42" s="196"/>
      <c r="BQ42" s="196"/>
      <c r="BR42" s="196"/>
      <c r="BS42" s="196"/>
      <c r="BT42" s="196"/>
      <c r="BU42" s="196"/>
      <c r="BV42" s="196"/>
      <c r="BW42" s="196"/>
      <c r="BX42" s="196"/>
      <c r="BY42" s="196"/>
      <c r="BZ42" s="196"/>
      <c r="CA42" s="196"/>
      <c r="CB42" s="196"/>
      <c r="CC42" s="196"/>
      <c r="CD42" s="196"/>
      <c r="CE42" s="196"/>
      <c r="CF42" s="196"/>
      <c r="CG42" s="196"/>
      <c r="CH42" s="196"/>
      <c r="CI42" s="196"/>
      <c r="CJ42" s="196"/>
    </row>
    <row r="43" spans="1:254" ht="15" x14ac:dyDescent="0.2">
      <c r="A43" s="228"/>
      <c r="B43" s="196"/>
      <c r="C43" s="196"/>
      <c r="D43" s="196"/>
      <c r="E43" s="196"/>
      <c r="F43" s="196"/>
      <c r="G43" s="196"/>
      <c r="H43" s="196"/>
      <c r="I43" s="196"/>
      <c r="J43" s="196"/>
      <c r="K43" s="196"/>
      <c r="L43" s="196"/>
      <c r="M43" s="196"/>
      <c r="N43" s="196"/>
      <c r="O43" s="196"/>
      <c r="P43" s="196"/>
      <c r="Q43" s="196"/>
      <c r="R43" s="196"/>
      <c r="S43" s="196"/>
      <c r="T43" s="196"/>
      <c r="U43" s="196"/>
      <c r="V43" s="196"/>
      <c r="W43" s="196"/>
      <c r="X43" s="196"/>
      <c r="Y43" s="196"/>
      <c r="Z43" s="196"/>
      <c r="AA43" s="196"/>
      <c r="AB43" s="196"/>
      <c r="AC43" s="196"/>
      <c r="AD43" s="196"/>
      <c r="AE43" s="196"/>
      <c r="AF43" s="196"/>
      <c r="AG43" s="196"/>
      <c r="AH43" s="196"/>
      <c r="AI43" s="196"/>
      <c r="AJ43" s="196"/>
      <c r="AK43" s="196"/>
      <c r="AL43" s="196"/>
      <c r="AM43" s="196"/>
      <c r="AN43" s="196"/>
      <c r="AO43" s="196"/>
      <c r="AP43" s="196"/>
      <c r="AQ43" s="196"/>
      <c r="AR43" s="196"/>
      <c r="AS43" s="196"/>
      <c r="AT43" s="196"/>
      <c r="AU43" s="196"/>
      <c r="AV43" s="196"/>
      <c r="AW43" s="196"/>
      <c r="AX43" s="196"/>
      <c r="AY43" s="196"/>
      <c r="AZ43" s="196"/>
      <c r="BA43" s="196"/>
      <c r="BB43" s="196"/>
      <c r="BC43" s="196"/>
      <c r="BD43" s="196"/>
      <c r="BE43" s="196"/>
      <c r="BF43" s="196"/>
      <c r="BG43" s="196"/>
      <c r="BH43" s="196"/>
      <c r="BI43" s="196"/>
      <c r="BJ43" s="196"/>
      <c r="BK43" s="196"/>
      <c r="BL43" s="196"/>
      <c r="BM43" s="196"/>
      <c r="BN43" s="196"/>
      <c r="BO43" s="196"/>
      <c r="BP43" s="196"/>
      <c r="BQ43" s="196"/>
      <c r="BR43" s="196"/>
      <c r="BS43" s="196"/>
      <c r="BT43" s="196"/>
      <c r="BU43" s="196"/>
      <c r="BV43" s="196"/>
      <c r="BW43" s="196"/>
      <c r="BX43" s="196"/>
      <c r="BY43" s="196"/>
      <c r="BZ43" s="196"/>
      <c r="CA43" s="196"/>
      <c r="CB43" s="196"/>
      <c r="CC43" s="196"/>
      <c r="CD43" s="196"/>
      <c r="CE43" s="196"/>
      <c r="CF43" s="196"/>
      <c r="CG43" s="196"/>
      <c r="CH43" s="196"/>
      <c r="CI43" s="196"/>
      <c r="CJ43" s="196"/>
    </row>
    <row r="44" spans="1:254" ht="15" x14ac:dyDescent="0.2">
      <c r="A44" s="228"/>
      <c r="B44" s="196"/>
      <c r="C44" s="196"/>
      <c r="D44" s="196"/>
      <c r="E44" s="196"/>
      <c r="F44" s="196"/>
      <c r="G44" s="196"/>
      <c r="H44" s="196"/>
      <c r="I44" s="196"/>
      <c r="J44" s="196"/>
      <c r="K44" s="196"/>
      <c r="L44" s="196"/>
      <c r="M44" s="196"/>
      <c r="N44" s="196"/>
      <c r="O44" s="196"/>
      <c r="P44" s="196"/>
      <c r="Q44" s="196"/>
      <c r="R44" s="196"/>
      <c r="S44" s="196"/>
      <c r="T44" s="196"/>
      <c r="U44" s="196"/>
      <c r="V44" s="196"/>
      <c r="W44" s="196"/>
      <c r="X44" s="196"/>
      <c r="Y44" s="196"/>
      <c r="Z44" s="196"/>
      <c r="AA44" s="196"/>
      <c r="AB44" s="196"/>
      <c r="AC44" s="196"/>
      <c r="AD44" s="196"/>
      <c r="AE44" s="196"/>
      <c r="AF44" s="196"/>
      <c r="AG44" s="196"/>
      <c r="AH44" s="196"/>
      <c r="AI44" s="196"/>
      <c r="AJ44" s="196"/>
      <c r="AK44" s="196"/>
      <c r="AL44" s="196"/>
      <c r="AM44" s="196"/>
      <c r="AN44" s="196"/>
      <c r="AO44" s="196"/>
      <c r="AP44" s="196"/>
      <c r="AQ44" s="196"/>
      <c r="AR44" s="196"/>
      <c r="AS44" s="196"/>
      <c r="AT44" s="196"/>
      <c r="AU44" s="196"/>
      <c r="AV44" s="196"/>
      <c r="AW44" s="196"/>
      <c r="AX44" s="196"/>
      <c r="AY44" s="196"/>
      <c r="AZ44" s="196"/>
      <c r="BA44" s="196"/>
      <c r="BB44" s="196"/>
      <c r="BC44" s="196"/>
      <c r="BD44" s="196"/>
      <c r="BE44" s="196"/>
      <c r="BF44" s="196"/>
      <c r="BG44" s="196"/>
      <c r="BH44" s="196"/>
      <c r="BI44" s="196"/>
      <c r="BJ44" s="196"/>
      <c r="BK44" s="196"/>
      <c r="BL44" s="196"/>
      <c r="BM44" s="196"/>
      <c r="BN44" s="196"/>
      <c r="BO44" s="196"/>
      <c r="BP44" s="196"/>
      <c r="BQ44" s="196"/>
      <c r="BR44" s="196"/>
      <c r="BS44" s="196"/>
      <c r="BT44" s="196"/>
      <c r="BU44" s="196"/>
      <c r="BV44" s="196"/>
      <c r="BW44" s="196"/>
      <c r="BX44" s="196"/>
      <c r="BY44" s="196"/>
      <c r="BZ44" s="196"/>
      <c r="CA44" s="196"/>
      <c r="CB44" s="196"/>
      <c r="CC44" s="196"/>
      <c r="CD44" s="196"/>
      <c r="CE44" s="196"/>
      <c r="CF44" s="196"/>
      <c r="CG44" s="196"/>
      <c r="CH44" s="196"/>
      <c r="CI44" s="196"/>
      <c r="CJ44" s="196"/>
    </row>
    <row r="45" spans="1:254" ht="15" x14ac:dyDescent="0.2">
      <c r="A45" s="228"/>
      <c r="B45" s="196"/>
      <c r="C45" s="196"/>
      <c r="D45" s="196"/>
      <c r="E45" s="196"/>
      <c r="F45" s="196"/>
      <c r="G45" s="196"/>
      <c r="H45" s="196"/>
      <c r="I45" s="196"/>
      <c r="J45" s="196"/>
      <c r="K45" s="196"/>
      <c r="L45" s="196"/>
      <c r="M45" s="196"/>
      <c r="N45" s="196"/>
      <c r="O45" s="196"/>
      <c r="P45" s="196"/>
      <c r="Q45" s="196"/>
      <c r="R45" s="196"/>
      <c r="S45" s="196"/>
      <c r="T45" s="196"/>
      <c r="U45" s="196"/>
      <c r="V45" s="196"/>
      <c r="W45" s="196"/>
      <c r="X45" s="196"/>
      <c r="Y45" s="196"/>
      <c r="Z45" s="196"/>
      <c r="AA45" s="196"/>
      <c r="AB45" s="196"/>
      <c r="AC45" s="196"/>
      <c r="AD45" s="196"/>
      <c r="AE45" s="196"/>
      <c r="AF45" s="196"/>
      <c r="AG45" s="196"/>
      <c r="AH45" s="196"/>
      <c r="AI45" s="196"/>
      <c r="AJ45" s="196"/>
      <c r="AK45" s="196"/>
      <c r="AL45" s="196"/>
      <c r="AM45" s="196"/>
      <c r="AN45" s="196"/>
      <c r="AO45" s="196"/>
      <c r="AP45" s="196"/>
      <c r="AQ45" s="196"/>
      <c r="AR45" s="196"/>
      <c r="AS45" s="196"/>
      <c r="AT45" s="196"/>
      <c r="AU45" s="196"/>
      <c r="AV45" s="196"/>
      <c r="AW45" s="196"/>
      <c r="AX45" s="196"/>
      <c r="AY45" s="196"/>
      <c r="AZ45" s="196"/>
      <c r="BA45" s="196"/>
      <c r="BB45" s="196"/>
      <c r="BC45" s="196"/>
      <c r="BD45" s="196"/>
      <c r="BE45" s="196"/>
      <c r="BF45" s="196"/>
      <c r="BG45" s="196"/>
      <c r="BH45" s="196"/>
      <c r="BI45" s="196"/>
      <c r="BJ45" s="196"/>
      <c r="BK45" s="196"/>
      <c r="BL45" s="196"/>
      <c r="BM45" s="196"/>
      <c r="BN45" s="196"/>
      <c r="BO45" s="196"/>
      <c r="BP45" s="196"/>
      <c r="BQ45" s="196"/>
      <c r="BR45" s="196"/>
      <c r="BS45" s="196"/>
      <c r="BT45" s="196"/>
      <c r="BU45" s="196"/>
      <c r="BV45" s="196"/>
      <c r="BW45" s="196"/>
      <c r="BX45" s="196"/>
      <c r="BY45" s="196"/>
      <c r="BZ45" s="196"/>
      <c r="CA45" s="196"/>
      <c r="CB45" s="196"/>
      <c r="CC45" s="196"/>
      <c r="CD45" s="196"/>
      <c r="CE45" s="196"/>
      <c r="CF45" s="196"/>
      <c r="CG45" s="196"/>
      <c r="CH45" s="196"/>
      <c r="CI45" s="196"/>
      <c r="CJ45" s="196"/>
    </row>
    <row r="46" spans="1:254" ht="15" x14ac:dyDescent="0.2">
      <c r="A46" s="228"/>
      <c r="B46" s="196"/>
      <c r="C46" s="196"/>
      <c r="D46" s="196"/>
      <c r="E46" s="196"/>
      <c r="F46" s="196"/>
      <c r="G46" s="196"/>
      <c r="H46" s="196"/>
      <c r="I46" s="196"/>
      <c r="J46" s="196"/>
      <c r="K46" s="196"/>
      <c r="L46" s="196"/>
      <c r="M46" s="196"/>
      <c r="N46" s="196"/>
      <c r="O46" s="196"/>
      <c r="P46" s="196"/>
      <c r="Q46" s="196"/>
      <c r="R46" s="196"/>
      <c r="S46" s="196"/>
      <c r="T46" s="196"/>
      <c r="U46" s="196"/>
      <c r="V46" s="196"/>
      <c r="W46" s="196"/>
      <c r="X46" s="196"/>
      <c r="Y46" s="196"/>
      <c r="Z46" s="196"/>
      <c r="AA46" s="196"/>
      <c r="AB46" s="196"/>
      <c r="AC46" s="196"/>
      <c r="AD46" s="196"/>
      <c r="AE46" s="196"/>
      <c r="AF46" s="196"/>
      <c r="AG46" s="196"/>
      <c r="AH46" s="196"/>
      <c r="AI46" s="196"/>
      <c r="AJ46" s="196"/>
      <c r="AK46" s="196"/>
      <c r="AL46" s="196"/>
      <c r="AM46" s="196"/>
      <c r="AN46" s="196"/>
      <c r="AO46" s="196"/>
      <c r="AP46" s="196"/>
      <c r="AQ46" s="196"/>
      <c r="AR46" s="196"/>
      <c r="AS46" s="196"/>
      <c r="AT46" s="196"/>
      <c r="AU46" s="196"/>
      <c r="AV46" s="196"/>
      <c r="AW46" s="196"/>
      <c r="AX46" s="196"/>
      <c r="AY46" s="196"/>
      <c r="AZ46" s="196"/>
      <c r="BA46" s="196"/>
      <c r="BB46" s="196"/>
      <c r="BC46" s="196"/>
      <c r="BD46" s="196"/>
      <c r="BE46" s="196"/>
      <c r="BF46" s="196"/>
      <c r="BG46" s="196"/>
      <c r="BH46" s="196"/>
      <c r="BI46" s="196"/>
      <c r="BJ46" s="196"/>
      <c r="BK46" s="196"/>
      <c r="BL46" s="196"/>
      <c r="BM46" s="196"/>
      <c r="BN46" s="196"/>
      <c r="BO46" s="196"/>
      <c r="BP46" s="196"/>
      <c r="BQ46" s="196"/>
      <c r="BR46" s="196"/>
      <c r="BS46" s="196"/>
      <c r="BT46" s="196"/>
      <c r="BU46" s="196"/>
      <c r="BV46" s="196"/>
      <c r="BW46" s="196"/>
      <c r="BX46" s="196"/>
      <c r="BY46" s="196"/>
      <c r="BZ46" s="196"/>
      <c r="CA46" s="196"/>
      <c r="CB46" s="196"/>
      <c r="CC46" s="196"/>
      <c r="CD46" s="196"/>
      <c r="CE46" s="196"/>
      <c r="CF46" s="196"/>
      <c r="CG46" s="196"/>
      <c r="CH46" s="196"/>
      <c r="CI46" s="196"/>
      <c r="CJ46" s="196"/>
    </row>
    <row r="47" spans="1:254" ht="15" x14ac:dyDescent="0.2">
      <c r="A47" s="228"/>
      <c r="B47" s="196"/>
      <c r="C47" s="196"/>
      <c r="D47" s="196"/>
      <c r="E47" s="196"/>
      <c r="F47" s="196"/>
      <c r="G47" s="196"/>
      <c r="H47" s="196"/>
      <c r="I47" s="196"/>
      <c r="J47" s="196"/>
      <c r="K47" s="196"/>
      <c r="L47" s="196"/>
      <c r="M47" s="196"/>
      <c r="N47" s="196"/>
      <c r="O47" s="196"/>
      <c r="P47" s="196"/>
      <c r="Q47" s="196"/>
      <c r="R47" s="196"/>
      <c r="S47" s="196"/>
      <c r="T47" s="196"/>
      <c r="U47" s="196"/>
      <c r="V47" s="196"/>
      <c r="W47" s="196"/>
      <c r="X47" s="196"/>
      <c r="Y47" s="196"/>
      <c r="Z47" s="196"/>
      <c r="AA47" s="196"/>
      <c r="AB47" s="196"/>
      <c r="AC47" s="196"/>
      <c r="AD47" s="196"/>
      <c r="AE47" s="196"/>
      <c r="AF47" s="196"/>
      <c r="AG47" s="196"/>
      <c r="AH47" s="196"/>
      <c r="AI47" s="196"/>
      <c r="AJ47" s="196"/>
      <c r="AK47" s="196"/>
      <c r="AL47" s="196"/>
      <c r="AM47" s="196"/>
      <c r="AN47" s="196"/>
      <c r="AO47" s="196"/>
      <c r="AP47" s="196"/>
      <c r="AQ47" s="196"/>
      <c r="AR47" s="196"/>
      <c r="AS47" s="196"/>
      <c r="AT47" s="196"/>
      <c r="AU47" s="196"/>
      <c r="AV47" s="196"/>
      <c r="AW47" s="196"/>
      <c r="AX47" s="196"/>
      <c r="AY47" s="196"/>
      <c r="AZ47" s="196"/>
      <c r="BA47" s="196"/>
      <c r="BB47" s="196"/>
      <c r="BC47" s="196"/>
      <c r="BD47" s="196"/>
      <c r="BE47" s="196"/>
      <c r="BF47" s="196"/>
      <c r="BG47" s="196"/>
      <c r="BH47" s="196"/>
      <c r="BI47" s="196"/>
      <c r="BJ47" s="196"/>
      <c r="BK47" s="196"/>
      <c r="BL47" s="196"/>
      <c r="BM47" s="196"/>
      <c r="BN47" s="196"/>
      <c r="BO47" s="196"/>
      <c r="BP47" s="196"/>
      <c r="BQ47" s="196"/>
      <c r="BR47" s="196"/>
      <c r="BS47" s="196"/>
      <c r="BT47" s="196"/>
      <c r="BU47" s="196"/>
      <c r="BV47" s="196"/>
      <c r="BW47" s="196"/>
      <c r="BX47" s="196"/>
      <c r="BY47" s="196"/>
      <c r="BZ47" s="196"/>
      <c r="CA47" s="196"/>
      <c r="CB47" s="196"/>
      <c r="CC47" s="196"/>
      <c r="CD47" s="196"/>
      <c r="CE47" s="196"/>
      <c r="CF47" s="196"/>
      <c r="CG47" s="196"/>
      <c r="CH47" s="196"/>
      <c r="CI47" s="196"/>
      <c r="CJ47" s="196"/>
    </row>
    <row r="48" spans="1:254" ht="15" x14ac:dyDescent="0.2">
      <c r="A48" s="228"/>
      <c r="B48" s="196"/>
      <c r="C48" s="196"/>
      <c r="D48" s="196"/>
      <c r="E48" s="196"/>
      <c r="F48" s="196"/>
      <c r="G48" s="196"/>
      <c r="H48" s="196"/>
      <c r="I48" s="196"/>
      <c r="J48" s="196"/>
      <c r="K48" s="196"/>
      <c r="L48" s="196"/>
      <c r="M48" s="196"/>
      <c r="N48" s="196"/>
      <c r="O48" s="196"/>
      <c r="P48" s="196"/>
      <c r="Q48" s="196"/>
      <c r="R48" s="196"/>
      <c r="S48" s="196"/>
      <c r="T48" s="196"/>
      <c r="U48" s="196"/>
      <c r="V48" s="196"/>
      <c r="W48" s="196"/>
      <c r="X48" s="196"/>
      <c r="Y48" s="196"/>
      <c r="Z48" s="196"/>
      <c r="AA48" s="196"/>
      <c r="AB48" s="196"/>
      <c r="AC48" s="196"/>
      <c r="AD48" s="196"/>
      <c r="AE48" s="196"/>
      <c r="AF48" s="196"/>
      <c r="AG48" s="196"/>
      <c r="AH48" s="196"/>
      <c r="AI48" s="196"/>
      <c r="AJ48" s="196"/>
      <c r="AK48" s="196"/>
      <c r="AL48" s="196"/>
      <c r="AM48" s="196"/>
      <c r="AN48" s="196"/>
      <c r="AO48" s="196"/>
      <c r="AP48" s="196"/>
      <c r="AQ48" s="196"/>
      <c r="AR48" s="196"/>
      <c r="AS48" s="196"/>
      <c r="AT48" s="196"/>
      <c r="AU48" s="196"/>
      <c r="AV48" s="196"/>
      <c r="AW48" s="196"/>
      <c r="AX48" s="196"/>
      <c r="AY48" s="196"/>
      <c r="AZ48" s="196"/>
      <c r="BA48" s="196"/>
      <c r="BB48" s="196"/>
      <c r="BC48" s="196"/>
      <c r="BD48" s="196"/>
      <c r="BE48" s="196"/>
      <c r="BF48" s="196"/>
      <c r="BG48" s="196"/>
      <c r="BH48" s="196"/>
      <c r="BI48" s="196"/>
      <c r="BJ48" s="196"/>
      <c r="BK48" s="196"/>
      <c r="BL48" s="196"/>
      <c r="BM48" s="196"/>
      <c r="BN48" s="196"/>
      <c r="BO48" s="196"/>
      <c r="BP48" s="196"/>
      <c r="BQ48" s="196"/>
      <c r="BR48" s="196"/>
      <c r="BS48" s="196"/>
      <c r="BT48" s="196"/>
      <c r="BU48" s="196"/>
      <c r="BV48" s="196"/>
      <c r="BW48" s="196"/>
      <c r="BX48" s="196"/>
      <c r="BY48" s="196"/>
      <c r="BZ48" s="196"/>
      <c r="CA48" s="196"/>
      <c r="CB48" s="196"/>
      <c r="CC48" s="196"/>
      <c r="CD48" s="196"/>
      <c r="CE48" s="196"/>
      <c r="CF48" s="196"/>
      <c r="CG48" s="196"/>
      <c r="CH48" s="196"/>
      <c r="CI48" s="196"/>
      <c r="CJ48" s="196"/>
    </row>
    <row r="49" spans="1:88" ht="15" x14ac:dyDescent="0.2">
      <c r="A49" s="228"/>
      <c r="B49" s="196"/>
      <c r="C49" s="196"/>
      <c r="D49" s="196"/>
      <c r="E49" s="196"/>
      <c r="F49" s="196"/>
      <c r="G49" s="196"/>
      <c r="H49" s="196"/>
      <c r="I49" s="196"/>
      <c r="J49" s="196"/>
      <c r="K49" s="196"/>
      <c r="L49" s="196"/>
      <c r="M49" s="196"/>
      <c r="N49" s="196"/>
      <c r="O49" s="196"/>
      <c r="P49" s="196"/>
      <c r="Q49" s="196"/>
      <c r="R49" s="196"/>
      <c r="S49" s="196"/>
      <c r="T49" s="196"/>
      <c r="U49" s="196"/>
      <c r="V49" s="196"/>
      <c r="W49" s="196"/>
      <c r="X49" s="196"/>
      <c r="Y49" s="196"/>
      <c r="Z49" s="196"/>
      <c r="AA49" s="196"/>
      <c r="AB49" s="196"/>
      <c r="AC49" s="196"/>
      <c r="AD49" s="196"/>
      <c r="AE49" s="196"/>
      <c r="AF49" s="196"/>
      <c r="AG49" s="196"/>
      <c r="AH49" s="196"/>
      <c r="AI49" s="196"/>
      <c r="AJ49" s="196"/>
      <c r="AK49" s="196"/>
      <c r="AL49" s="196"/>
      <c r="AM49" s="196"/>
      <c r="AN49" s="196"/>
      <c r="AO49" s="196"/>
      <c r="AP49" s="196"/>
      <c r="AQ49" s="196"/>
      <c r="AR49" s="196"/>
      <c r="AS49" s="196"/>
      <c r="AT49" s="196"/>
      <c r="AU49" s="196"/>
      <c r="AV49" s="196"/>
      <c r="AW49" s="196"/>
      <c r="AX49" s="196"/>
      <c r="AY49" s="196"/>
      <c r="AZ49" s="196"/>
      <c r="BA49" s="196"/>
      <c r="BB49" s="196"/>
      <c r="BC49" s="196"/>
      <c r="BD49" s="196"/>
      <c r="BE49" s="196"/>
      <c r="BF49" s="196"/>
      <c r="BG49" s="196"/>
      <c r="BH49" s="196"/>
      <c r="BI49" s="196"/>
      <c r="BJ49" s="196"/>
      <c r="BK49" s="196"/>
      <c r="BL49" s="196"/>
      <c r="BM49" s="196"/>
      <c r="BN49" s="196"/>
      <c r="BO49" s="196"/>
      <c r="BP49" s="196"/>
      <c r="BQ49" s="196"/>
      <c r="BR49" s="196"/>
      <c r="BS49" s="196"/>
      <c r="BT49" s="196"/>
      <c r="BU49" s="196"/>
      <c r="BV49" s="196"/>
      <c r="BW49" s="196"/>
      <c r="BX49" s="196"/>
      <c r="BY49" s="196"/>
      <c r="BZ49" s="196"/>
      <c r="CA49" s="196"/>
      <c r="CB49" s="196"/>
      <c r="CC49" s="196"/>
      <c r="CD49" s="196"/>
      <c r="CE49" s="196"/>
      <c r="CF49" s="196"/>
      <c r="CG49" s="196"/>
      <c r="CH49" s="196"/>
      <c r="CI49" s="196"/>
      <c r="CJ49" s="196"/>
    </row>
    <row r="50" spans="1:88" ht="15" x14ac:dyDescent="0.2">
      <c r="A50" s="228"/>
      <c r="B50" s="196"/>
      <c r="C50" s="196"/>
      <c r="D50" s="196"/>
      <c r="E50" s="196"/>
      <c r="F50" s="196"/>
      <c r="G50" s="196"/>
      <c r="H50" s="196"/>
      <c r="I50" s="196"/>
      <c r="J50" s="196"/>
      <c r="K50" s="196"/>
      <c r="L50" s="196"/>
      <c r="M50" s="196"/>
      <c r="N50" s="196"/>
      <c r="O50" s="196"/>
      <c r="P50" s="196"/>
      <c r="Q50" s="196"/>
      <c r="R50" s="196"/>
      <c r="S50" s="196"/>
      <c r="T50" s="196"/>
      <c r="U50" s="196"/>
      <c r="V50" s="196"/>
      <c r="W50" s="196"/>
      <c r="X50" s="196"/>
      <c r="Y50" s="196"/>
      <c r="Z50" s="196"/>
      <c r="AA50" s="196"/>
      <c r="AB50" s="196"/>
      <c r="AC50" s="196"/>
      <c r="AD50" s="196"/>
      <c r="AE50" s="196"/>
      <c r="AF50" s="196"/>
      <c r="AG50" s="196"/>
      <c r="AH50" s="196"/>
      <c r="AI50" s="196"/>
      <c r="AJ50" s="196"/>
      <c r="AK50" s="196"/>
      <c r="AL50" s="196"/>
      <c r="AM50" s="196"/>
      <c r="AN50" s="196"/>
      <c r="AO50" s="196"/>
      <c r="AP50" s="196"/>
      <c r="AQ50" s="196"/>
      <c r="AR50" s="196"/>
      <c r="AS50" s="196"/>
      <c r="AT50" s="196"/>
      <c r="AU50" s="196"/>
      <c r="AV50" s="196"/>
      <c r="AW50" s="196"/>
      <c r="AX50" s="196"/>
      <c r="AY50" s="196"/>
      <c r="AZ50" s="196"/>
      <c r="BA50" s="196"/>
      <c r="BB50" s="196"/>
      <c r="BC50" s="196"/>
      <c r="BD50" s="196"/>
      <c r="BE50" s="196"/>
      <c r="BF50" s="196"/>
      <c r="BG50" s="196"/>
      <c r="BH50" s="196"/>
      <c r="BI50" s="196"/>
      <c r="BJ50" s="196"/>
      <c r="BK50" s="196"/>
      <c r="BL50" s="196"/>
      <c r="BM50" s="196"/>
      <c r="BN50" s="196"/>
      <c r="BO50" s="196"/>
      <c r="BP50" s="196"/>
      <c r="BQ50" s="196"/>
      <c r="BR50" s="196"/>
      <c r="BS50" s="196"/>
      <c r="BT50" s="196"/>
      <c r="BU50" s="196"/>
      <c r="BV50" s="196"/>
      <c r="BW50" s="196"/>
      <c r="BX50" s="196"/>
      <c r="BY50" s="196"/>
      <c r="BZ50" s="196"/>
      <c r="CA50" s="196"/>
      <c r="CB50" s="196"/>
      <c r="CC50" s="196"/>
      <c r="CD50" s="196"/>
      <c r="CE50" s="196"/>
      <c r="CF50" s="196"/>
      <c r="CG50" s="196"/>
      <c r="CH50" s="196"/>
      <c r="CI50" s="196"/>
      <c r="CJ50" s="196"/>
    </row>
    <row r="51" spans="1:88" ht="15" x14ac:dyDescent="0.2">
      <c r="A51" s="228"/>
      <c r="B51" s="196"/>
      <c r="C51" s="196"/>
      <c r="D51" s="196"/>
      <c r="E51" s="196"/>
      <c r="F51" s="196"/>
      <c r="G51" s="196"/>
      <c r="H51" s="196"/>
      <c r="I51" s="196"/>
      <c r="J51" s="196"/>
      <c r="K51" s="196"/>
      <c r="L51" s="196"/>
      <c r="M51" s="196"/>
      <c r="N51" s="196"/>
      <c r="O51" s="196"/>
      <c r="P51" s="196"/>
      <c r="Q51" s="196"/>
      <c r="R51" s="196"/>
      <c r="S51" s="196"/>
      <c r="T51" s="196"/>
      <c r="U51" s="196"/>
      <c r="V51" s="196"/>
      <c r="W51" s="196"/>
      <c r="X51" s="196"/>
      <c r="Y51" s="196"/>
      <c r="Z51" s="196"/>
      <c r="AA51" s="196"/>
      <c r="AB51" s="196"/>
      <c r="AC51" s="196"/>
      <c r="AD51" s="196"/>
      <c r="AE51" s="196"/>
      <c r="AF51" s="196"/>
      <c r="AG51" s="196"/>
      <c r="AH51" s="196"/>
      <c r="AI51" s="196"/>
      <c r="AJ51" s="196"/>
      <c r="AK51" s="196"/>
      <c r="AL51" s="196"/>
      <c r="AM51" s="196"/>
      <c r="AN51" s="196"/>
      <c r="AO51" s="196"/>
      <c r="AP51" s="196"/>
      <c r="AQ51" s="196"/>
      <c r="AR51" s="196"/>
      <c r="AS51" s="196"/>
      <c r="AT51" s="196"/>
      <c r="AU51" s="196"/>
      <c r="AV51" s="196"/>
      <c r="AW51" s="196"/>
      <c r="AX51" s="196"/>
      <c r="AY51" s="196"/>
      <c r="AZ51" s="196"/>
      <c r="BA51" s="196"/>
      <c r="BB51" s="196"/>
      <c r="BC51" s="196"/>
      <c r="BD51" s="196"/>
      <c r="BE51" s="196"/>
      <c r="BF51" s="196"/>
      <c r="BG51" s="196"/>
      <c r="BH51" s="196"/>
      <c r="BI51" s="196"/>
      <c r="BJ51" s="196"/>
      <c r="BK51" s="196"/>
      <c r="BL51" s="196"/>
      <c r="BM51" s="196"/>
      <c r="BN51" s="196"/>
      <c r="BO51" s="196"/>
      <c r="BP51" s="196"/>
      <c r="BQ51" s="196"/>
      <c r="BR51" s="196"/>
      <c r="BS51" s="196"/>
      <c r="BT51" s="196"/>
      <c r="BU51" s="196"/>
      <c r="BV51" s="196"/>
      <c r="BW51" s="196"/>
      <c r="BX51" s="196"/>
      <c r="BY51" s="196"/>
      <c r="BZ51" s="196"/>
      <c r="CA51" s="196"/>
      <c r="CB51" s="196"/>
      <c r="CC51" s="196"/>
      <c r="CD51" s="196"/>
      <c r="CE51" s="196"/>
      <c r="CF51" s="196"/>
      <c r="CG51" s="196"/>
      <c r="CH51" s="196"/>
      <c r="CI51" s="196"/>
      <c r="CJ51" s="196"/>
    </row>
    <row r="52" spans="1:88" ht="15" x14ac:dyDescent="0.2">
      <c r="A52" s="228"/>
      <c r="B52" s="196"/>
      <c r="C52" s="196"/>
      <c r="D52" s="196"/>
      <c r="E52" s="196"/>
      <c r="F52" s="196"/>
      <c r="G52" s="196"/>
      <c r="H52" s="196"/>
      <c r="I52" s="196"/>
      <c r="J52" s="196"/>
      <c r="K52" s="196"/>
      <c r="L52" s="196"/>
      <c r="M52" s="196"/>
      <c r="N52" s="196"/>
      <c r="O52" s="196"/>
      <c r="P52" s="196"/>
      <c r="Q52" s="196"/>
      <c r="R52" s="196"/>
      <c r="S52" s="196"/>
      <c r="T52" s="196"/>
      <c r="U52" s="196"/>
      <c r="V52" s="196"/>
      <c r="W52" s="196"/>
      <c r="X52" s="196"/>
      <c r="Y52" s="196"/>
      <c r="Z52" s="196"/>
      <c r="AA52" s="196"/>
      <c r="AB52" s="196"/>
      <c r="AC52" s="196"/>
      <c r="AD52" s="196"/>
      <c r="AE52" s="196"/>
      <c r="AF52" s="196"/>
      <c r="AG52" s="196"/>
      <c r="AH52" s="196"/>
      <c r="AI52" s="196"/>
      <c r="AJ52" s="196"/>
      <c r="AK52" s="196"/>
      <c r="AL52" s="196"/>
      <c r="AM52" s="196"/>
      <c r="AN52" s="196"/>
      <c r="AO52" s="196"/>
      <c r="AP52" s="196"/>
      <c r="AQ52" s="196"/>
      <c r="AR52" s="196"/>
      <c r="AS52" s="196"/>
      <c r="AT52" s="196"/>
      <c r="AU52" s="196"/>
      <c r="AV52" s="196"/>
      <c r="AW52" s="196"/>
      <c r="AX52" s="196"/>
      <c r="AY52" s="196"/>
      <c r="AZ52" s="196"/>
      <c r="BA52" s="196"/>
      <c r="BB52" s="196"/>
      <c r="BC52" s="196"/>
      <c r="BD52" s="196"/>
      <c r="BE52" s="196"/>
      <c r="BF52" s="196"/>
      <c r="BG52" s="196"/>
      <c r="BH52" s="196"/>
      <c r="BI52" s="196"/>
      <c r="BJ52" s="196"/>
      <c r="BK52" s="196"/>
      <c r="BL52" s="196"/>
      <c r="BM52" s="196"/>
      <c r="BN52" s="196"/>
      <c r="BO52" s="196"/>
      <c r="BP52" s="196"/>
      <c r="BQ52" s="196"/>
      <c r="BR52" s="196"/>
      <c r="BS52" s="196"/>
      <c r="BT52" s="196"/>
      <c r="BU52" s="196"/>
      <c r="BV52" s="196"/>
      <c r="BW52" s="196"/>
      <c r="BX52" s="196"/>
      <c r="BY52" s="196"/>
      <c r="BZ52" s="196"/>
      <c r="CA52" s="196"/>
      <c r="CB52" s="196"/>
      <c r="CC52" s="196"/>
      <c r="CD52" s="196"/>
      <c r="CE52" s="196"/>
      <c r="CF52" s="196"/>
      <c r="CG52" s="196"/>
      <c r="CH52" s="196"/>
      <c r="CI52" s="196"/>
      <c r="CJ52" s="196"/>
    </row>
    <row r="53" spans="1:88" ht="15" x14ac:dyDescent="0.2">
      <c r="A53" s="228"/>
      <c r="B53" s="196"/>
      <c r="C53" s="196"/>
      <c r="D53" s="196"/>
      <c r="E53" s="196"/>
      <c r="F53" s="196"/>
      <c r="G53" s="196"/>
      <c r="H53" s="196"/>
      <c r="I53" s="196"/>
      <c r="J53" s="196"/>
      <c r="K53" s="196"/>
      <c r="L53" s="196"/>
      <c r="M53" s="196"/>
      <c r="N53" s="196"/>
      <c r="O53" s="196"/>
      <c r="P53" s="196"/>
      <c r="Q53" s="196"/>
      <c r="R53" s="196"/>
      <c r="S53" s="196"/>
      <c r="T53" s="196"/>
      <c r="U53" s="196"/>
      <c r="V53" s="196"/>
      <c r="W53" s="196"/>
      <c r="X53" s="196"/>
      <c r="Y53" s="196"/>
      <c r="Z53" s="196"/>
      <c r="AA53" s="196"/>
      <c r="AB53" s="196"/>
      <c r="AC53" s="196"/>
      <c r="AD53" s="196"/>
      <c r="AE53" s="196"/>
      <c r="AF53" s="196"/>
      <c r="AG53" s="196"/>
      <c r="AH53" s="196"/>
      <c r="AI53" s="196"/>
      <c r="AJ53" s="196"/>
      <c r="AK53" s="196"/>
      <c r="AL53" s="196"/>
      <c r="AM53" s="196"/>
      <c r="AN53" s="196"/>
      <c r="AO53" s="196"/>
      <c r="AP53" s="196"/>
      <c r="AQ53" s="196"/>
      <c r="AR53" s="196"/>
      <c r="AS53" s="196"/>
      <c r="AT53" s="196"/>
      <c r="AU53" s="196"/>
      <c r="AV53" s="196"/>
      <c r="AW53" s="196"/>
      <c r="AX53" s="196"/>
      <c r="AY53" s="196"/>
      <c r="AZ53" s="196"/>
      <c r="BA53" s="196"/>
      <c r="BB53" s="196"/>
      <c r="BC53" s="196"/>
      <c r="BD53" s="196"/>
      <c r="BE53" s="196"/>
      <c r="BF53" s="196"/>
      <c r="BG53" s="196"/>
      <c r="BH53" s="196"/>
      <c r="BI53" s="196"/>
      <c r="BJ53" s="196"/>
      <c r="BK53" s="196"/>
      <c r="BL53" s="196"/>
      <c r="BM53" s="196"/>
      <c r="BN53" s="196"/>
      <c r="BO53" s="196"/>
      <c r="BP53" s="196"/>
      <c r="BQ53" s="196"/>
      <c r="BR53" s="196"/>
      <c r="BS53" s="196"/>
      <c r="BT53" s="196"/>
      <c r="BU53" s="196"/>
      <c r="BV53" s="196"/>
      <c r="BW53" s="196"/>
      <c r="BX53" s="196"/>
      <c r="BY53" s="196"/>
      <c r="BZ53" s="196"/>
      <c r="CA53" s="196"/>
      <c r="CB53" s="196"/>
      <c r="CC53" s="196"/>
      <c r="CD53" s="196"/>
      <c r="CE53" s="196"/>
      <c r="CF53" s="196"/>
      <c r="CG53" s="196"/>
      <c r="CH53" s="196"/>
      <c r="CI53" s="196"/>
      <c r="CJ53" s="196"/>
    </row>
    <row r="54" spans="1:88" ht="15" x14ac:dyDescent="0.2">
      <c r="A54" s="228"/>
      <c r="B54" s="196"/>
      <c r="C54" s="196"/>
      <c r="D54" s="196"/>
      <c r="E54" s="196"/>
      <c r="F54" s="196"/>
      <c r="G54" s="196"/>
      <c r="H54" s="196"/>
      <c r="I54" s="196"/>
      <c r="J54" s="196"/>
      <c r="K54" s="196"/>
      <c r="L54" s="196"/>
      <c r="M54" s="196"/>
      <c r="N54" s="196"/>
      <c r="O54" s="196"/>
      <c r="P54" s="196"/>
      <c r="Q54" s="196"/>
      <c r="R54" s="196"/>
      <c r="S54" s="196"/>
      <c r="T54" s="196"/>
      <c r="U54" s="196"/>
      <c r="V54" s="196"/>
      <c r="W54" s="196"/>
      <c r="X54" s="196"/>
      <c r="Y54" s="196"/>
      <c r="Z54" s="196"/>
      <c r="AA54" s="196"/>
      <c r="AB54" s="196"/>
      <c r="AC54" s="196"/>
      <c r="AD54" s="196"/>
      <c r="AE54" s="196"/>
      <c r="AF54" s="196"/>
      <c r="AG54" s="196"/>
      <c r="AH54" s="196"/>
      <c r="AI54" s="196"/>
      <c r="AJ54" s="196"/>
      <c r="AK54" s="196"/>
      <c r="AL54" s="196"/>
      <c r="AM54" s="196"/>
      <c r="AN54" s="196"/>
      <c r="AO54" s="196"/>
      <c r="AP54" s="196"/>
      <c r="AQ54" s="196"/>
      <c r="AR54" s="196"/>
      <c r="AS54" s="196"/>
      <c r="AT54" s="196"/>
      <c r="AU54" s="196"/>
      <c r="AV54" s="196"/>
      <c r="AW54" s="196"/>
      <c r="AX54" s="196"/>
      <c r="AY54" s="196"/>
      <c r="AZ54" s="196"/>
      <c r="BA54" s="196"/>
      <c r="BB54" s="196"/>
      <c r="BC54" s="196"/>
      <c r="BD54" s="196"/>
      <c r="BE54" s="196"/>
      <c r="BF54" s="196"/>
      <c r="BG54" s="196"/>
      <c r="BH54" s="196"/>
      <c r="BI54" s="196"/>
      <c r="BJ54" s="196"/>
      <c r="BK54" s="196"/>
      <c r="BL54" s="196"/>
      <c r="BM54" s="196"/>
      <c r="BN54" s="196"/>
      <c r="BO54" s="196"/>
      <c r="BP54" s="196"/>
      <c r="BQ54" s="196"/>
      <c r="BR54" s="196"/>
      <c r="BS54" s="196"/>
      <c r="BT54" s="196"/>
      <c r="BU54" s="196"/>
      <c r="BV54" s="196"/>
      <c r="BW54" s="196"/>
      <c r="BX54" s="196"/>
      <c r="BY54" s="196"/>
      <c r="BZ54" s="196"/>
      <c r="CA54" s="196"/>
      <c r="CB54" s="196"/>
      <c r="CC54" s="196"/>
      <c r="CD54" s="196"/>
      <c r="CE54" s="196"/>
      <c r="CF54" s="196"/>
      <c r="CG54" s="196"/>
      <c r="CH54" s="196"/>
      <c r="CI54" s="196"/>
      <c r="CJ54" s="196"/>
    </row>
    <row r="55" spans="1:88" ht="15" x14ac:dyDescent="0.2">
      <c r="A55" s="228"/>
      <c r="B55" s="196"/>
      <c r="C55" s="196"/>
      <c r="D55" s="196"/>
      <c r="E55" s="196"/>
      <c r="F55" s="196"/>
      <c r="G55" s="196"/>
      <c r="H55" s="196"/>
      <c r="I55" s="196"/>
      <c r="J55" s="196"/>
      <c r="K55" s="196"/>
      <c r="L55" s="196"/>
      <c r="M55" s="196"/>
      <c r="N55" s="196"/>
      <c r="O55" s="196"/>
      <c r="P55" s="196"/>
      <c r="Q55" s="196"/>
      <c r="R55" s="196"/>
      <c r="S55" s="196"/>
      <c r="T55" s="196"/>
      <c r="U55" s="196"/>
      <c r="V55" s="196"/>
      <c r="W55" s="196"/>
      <c r="X55" s="196"/>
      <c r="Y55" s="196"/>
      <c r="Z55" s="196"/>
      <c r="AA55" s="196"/>
      <c r="AB55" s="196"/>
      <c r="AC55" s="196"/>
      <c r="AD55" s="196"/>
      <c r="AE55" s="196"/>
      <c r="AF55" s="196"/>
      <c r="AG55" s="196"/>
      <c r="AH55" s="196"/>
      <c r="AI55" s="196"/>
      <c r="AJ55" s="196"/>
      <c r="AK55" s="196"/>
      <c r="AL55" s="196"/>
      <c r="AM55" s="196"/>
      <c r="AN55" s="196"/>
      <c r="AO55" s="196"/>
      <c r="AP55" s="196"/>
      <c r="AQ55" s="196"/>
      <c r="AR55" s="196"/>
      <c r="AS55" s="196"/>
      <c r="AT55" s="196"/>
      <c r="AU55" s="196"/>
      <c r="AV55" s="196"/>
      <c r="AW55" s="196"/>
      <c r="AX55" s="196"/>
      <c r="AY55" s="196"/>
      <c r="AZ55" s="196"/>
      <c r="BA55" s="196"/>
      <c r="BB55" s="196"/>
      <c r="BC55" s="196"/>
      <c r="BD55" s="196"/>
      <c r="BE55" s="196"/>
      <c r="BF55" s="196"/>
      <c r="BG55" s="196"/>
      <c r="BH55" s="196"/>
      <c r="BI55" s="196"/>
      <c r="BJ55" s="196"/>
      <c r="BK55" s="196"/>
      <c r="BL55" s="196"/>
      <c r="BM55" s="196"/>
      <c r="BN55" s="196"/>
      <c r="BO55" s="196"/>
      <c r="BP55" s="196"/>
      <c r="BQ55" s="196"/>
      <c r="BR55" s="196"/>
      <c r="BS55" s="196"/>
      <c r="BT55" s="196"/>
      <c r="BU55" s="196"/>
      <c r="BV55" s="196"/>
      <c r="BW55" s="196"/>
      <c r="BX55" s="196"/>
      <c r="BY55" s="196"/>
      <c r="BZ55" s="196"/>
      <c r="CA55" s="196"/>
      <c r="CB55" s="196"/>
      <c r="CC55" s="196"/>
      <c r="CD55" s="196"/>
      <c r="CE55" s="196"/>
      <c r="CF55" s="196"/>
      <c r="CG55" s="196"/>
      <c r="CH55" s="196"/>
      <c r="CI55" s="196"/>
      <c r="CJ55" s="196"/>
    </row>
    <row r="56" spans="1:88" ht="15" x14ac:dyDescent="0.2">
      <c r="A56" s="228"/>
      <c r="B56" s="196"/>
      <c r="C56" s="196"/>
      <c r="D56" s="196"/>
      <c r="E56" s="196"/>
      <c r="F56" s="196"/>
      <c r="G56" s="196"/>
      <c r="H56" s="196"/>
      <c r="I56" s="196"/>
      <c r="J56" s="196"/>
      <c r="K56" s="196"/>
      <c r="L56" s="196"/>
      <c r="M56" s="196"/>
      <c r="N56" s="196"/>
      <c r="O56" s="196"/>
      <c r="P56" s="196"/>
      <c r="Q56" s="196"/>
      <c r="R56" s="196"/>
      <c r="S56" s="196"/>
      <c r="T56" s="196"/>
      <c r="U56" s="196"/>
      <c r="V56" s="196"/>
      <c r="W56" s="196"/>
      <c r="X56" s="196"/>
      <c r="Y56" s="196"/>
      <c r="Z56" s="196"/>
      <c r="AA56" s="196"/>
      <c r="AB56" s="196"/>
      <c r="AC56" s="196"/>
      <c r="AD56" s="196"/>
      <c r="AE56" s="196"/>
      <c r="AF56" s="196"/>
      <c r="AG56" s="196"/>
      <c r="AH56" s="196"/>
      <c r="AI56" s="196"/>
      <c r="AJ56" s="196"/>
      <c r="AK56" s="196"/>
      <c r="AL56" s="196"/>
      <c r="AM56" s="196"/>
      <c r="AN56" s="196"/>
      <c r="AO56" s="196"/>
      <c r="AP56" s="196"/>
      <c r="AQ56" s="196"/>
      <c r="AR56" s="196"/>
      <c r="AS56" s="196"/>
      <c r="AT56" s="196"/>
      <c r="AU56" s="196"/>
      <c r="AV56" s="196"/>
      <c r="AW56" s="196"/>
      <c r="AX56" s="196"/>
      <c r="AY56" s="196"/>
      <c r="AZ56" s="196"/>
      <c r="BA56" s="196"/>
      <c r="BB56" s="196"/>
      <c r="BC56" s="196"/>
      <c r="BD56" s="196"/>
      <c r="BE56" s="196"/>
      <c r="BF56" s="196"/>
      <c r="BG56" s="196"/>
      <c r="BH56" s="196"/>
      <c r="BI56" s="196"/>
      <c r="BJ56" s="196"/>
      <c r="BK56" s="196"/>
      <c r="BL56" s="196"/>
      <c r="BM56" s="196"/>
      <c r="BN56" s="196"/>
      <c r="BO56" s="196"/>
      <c r="BP56" s="196"/>
      <c r="BQ56" s="196"/>
      <c r="BR56" s="196"/>
      <c r="BS56" s="196"/>
      <c r="BT56" s="196"/>
      <c r="BU56" s="196"/>
      <c r="BV56" s="196"/>
      <c r="BW56" s="196"/>
      <c r="BX56" s="196"/>
      <c r="BY56" s="196"/>
      <c r="BZ56" s="196"/>
      <c r="CA56" s="196"/>
      <c r="CB56" s="196"/>
      <c r="CC56" s="196"/>
      <c r="CD56" s="196"/>
      <c r="CE56" s="196"/>
      <c r="CF56" s="196"/>
      <c r="CG56" s="196"/>
      <c r="CH56" s="196"/>
      <c r="CI56" s="196"/>
      <c r="CJ56" s="196"/>
    </row>
    <row r="57" spans="1:88" ht="15" x14ac:dyDescent="0.2">
      <c r="A57" s="228"/>
      <c r="B57" s="196"/>
      <c r="C57" s="196"/>
      <c r="D57" s="196"/>
      <c r="E57" s="196"/>
      <c r="F57" s="196"/>
      <c r="G57" s="196"/>
      <c r="H57" s="196"/>
      <c r="I57" s="196"/>
      <c r="J57" s="196"/>
      <c r="K57" s="196"/>
      <c r="L57" s="196"/>
      <c r="M57" s="196"/>
      <c r="N57" s="196"/>
      <c r="O57" s="196"/>
      <c r="P57" s="196"/>
      <c r="Q57" s="196"/>
      <c r="R57" s="196"/>
      <c r="S57" s="196"/>
      <c r="T57" s="196"/>
      <c r="U57" s="196"/>
      <c r="V57" s="196"/>
      <c r="W57" s="196"/>
      <c r="X57" s="196"/>
      <c r="Y57" s="196"/>
      <c r="Z57" s="196"/>
      <c r="AA57" s="196"/>
      <c r="AB57" s="196"/>
      <c r="AC57" s="196"/>
      <c r="AD57" s="196"/>
      <c r="AE57" s="196"/>
      <c r="AF57" s="196"/>
      <c r="AG57" s="196"/>
      <c r="AH57" s="196"/>
      <c r="AI57" s="196"/>
      <c r="AJ57" s="196"/>
      <c r="AK57" s="196"/>
      <c r="AL57" s="196"/>
      <c r="AM57" s="196"/>
      <c r="AN57" s="196"/>
      <c r="AO57" s="196"/>
      <c r="AP57" s="196"/>
      <c r="AQ57" s="196"/>
      <c r="AR57" s="196"/>
      <c r="AS57" s="196"/>
      <c r="AT57" s="196"/>
      <c r="AU57" s="196"/>
      <c r="AV57" s="196"/>
      <c r="AW57" s="196"/>
      <c r="AX57" s="196"/>
      <c r="AY57" s="196"/>
      <c r="AZ57" s="196"/>
      <c r="BA57" s="196"/>
      <c r="BB57" s="196"/>
      <c r="BC57" s="196"/>
      <c r="BD57" s="196"/>
      <c r="BE57" s="196"/>
      <c r="BF57" s="196"/>
      <c r="BG57" s="196"/>
      <c r="BH57" s="196"/>
      <c r="BI57" s="196"/>
      <c r="BJ57" s="196"/>
      <c r="BK57" s="196"/>
      <c r="BL57" s="196"/>
      <c r="BM57" s="196"/>
      <c r="BN57" s="196"/>
      <c r="BO57" s="196"/>
      <c r="BP57" s="196"/>
      <c r="BQ57" s="196"/>
      <c r="BR57" s="196"/>
      <c r="BS57" s="196"/>
      <c r="BT57" s="196"/>
      <c r="BU57" s="196"/>
      <c r="BV57" s="196"/>
      <c r="BW57" s="196"/>
      <c r="BX57" s="196"/>
      <c r="BY57" s="196"/>
      <c r="BZ57" s="196"/>
      <c r="CA57" s="196"/>
      <c r="CB57" s="196"/>
      <c r="CC57" s="196"/>
      <c r="CD57" s="196"/>
      <c r="CE57" s="196"/>
      <c r="CF57" s="196"/>
      <c r="CG57" s="196"/>
      <c r="CH57" s="196"/>
      <c r="CI57" s="196"/>
      <c r="CJ57" s="196"/>
    </row>
    <row r="58" spans="1:88" ht="15" x14ac:dyDescent="0.2">
      <c r="A58" s="228"/>
      <c r="B58" s="196"/>
      <c r="C58" s="196"/>
      <c r="D58" s="196"/>
      <c r="E58" s="196"/>
      <c r="F58" s="196"/>
      <c r="G58" s="196"/>
      <c r="H58" s="196"/>
      <c r="I58" s="196"/>
      <c r="J58" s="196"/>
      <c r="K58" s="196"/>
      <c r="L58" s="196"/>
      <c r="M58" s="196"/>
      <c r="N58" s="196"/>
      <c r="O58" s="196"/>
      <c r="P58" s="196"/>
      <c r="Q58" s="196"/>
      <c r="R58" s="196"/>
      <c r="S58" s="196"/>
      <c r="T58" s="196"/>
      <c r="U58" s="196"/>
      <c r="V58" s="196"/>
      <c r="W58" s="196"/>
      <c r="X58" s="196"/>
      <c r="Y58" s="196"/>
      <c r="Z58" s="196"/>
      <c r="AA58" s="196"/>
      <c r="AB58" s="196"/>
      <c r="AC58" s="196"/>
      <c r="AD58" s="196"/>
      <c r="AE58" s="196"/>
      <c r="AF58" s="196"/>
      <c r="AG58" s="196"/>
      <c r="AH58" s="196"/>
      <c r="AI58" s="196"/>
      <c r="AJ58" s="196"/>
      <c r="AK58" s="196"/>
      <c r="AL58" s="196"/>
      <c r="AM58" s="196"/>
      <c r="AN58" s="196"/>
      <c r="AO58" s="196"/>
      <c r="AP58" s="196"/>
      <c r="AQ58" s="196"/>
      <c r="AR58" s="196"/>
      <c r="AS58" s="196"/>
      <c r="AT58" s="196"/>
      <c r="AU58" s="196"/>
      <c r="AV58" s="196"/>
      <c r="AW58" s="196"/>
      <c r="AX58" s="196"/>
      <c r="AY58" s="196"/>
      <c r="AZ58" s="196"/>
      <c r="BA58" s="196"/>
      <c r="BB58" s="196"/>
      <c r="BC58" s="196"/>
      <c r="BD58" s="196"/>
      <c r="BE58" s="196"/>
      <c r="BF58" s="196"/>
      <c r="BG58" s="196"/>
      <c r="BH58" s="196"/>
      <c r="BI58" s="196"/>
      <c r="BJ58" s="196"/>
      <c r="BK58" s="196"/>
      <c r="BL58" s="196"/>
      <c r="BM58" s="196"/>
      <c r="BN58" s="196"/>
      <c r="BO58" s="196"/>
      <c r="BP58" s="196"/>
      <c r="BQ58" s="196"/>
      <c r="BR58" s="196"/>
      <c r="BS58" s="196"/>
      <c r="BT58" s="196"/>
      <c r="BU58" s="196"/>
      <c r="BV58" s="196"/>
      <c r="BW58" s="196"/>
      <c r="BX58" s="196"/>
      <c r="BY58" s="196"/>
      <c r="BZ58" s="196"/>
      <c r="CA58" s="196"/>
      <c r="CB58" s="196"/>
      <c r="CC58" s="196"/>
      <c r="CD58" s="196"/>
      <c r="CE58" s="196"/>
      <c r="CF58" s="196"/>
      <c r="CG58" s="196"/>
      <c r="CH58" s="196"/>
      <c r="CI58" s="196"/>
      <c r="CJ58" s="196"/>
    </row>
    <row r="59" spans="1:88" ht="15" x14ac:dyDescent="0.2">
      <c r="A59" s="196"/>
      <c r="B59" s="196"/>
      <c r="C59" s="196"/>
      <c r="D59" s="196"/>
      <c r="E59" s="196"/>
      <c r="F59" s="196"/>
      <c r="G59" s="196"/>
      <c r="H59" s="196"/>
      <c r="I59" s="196"/>
      <c r="J59" s="196"/>
      <c r="K59" s="196"/>
      <c r="L59" s="196"/>
      <c r="M59" s="196"/>
      <c r="N59" s="196"/>
      <c r="O59" s="196"/>
      <c r="P59" s="196"/>
      <c r="Q59" s="196"/>
      <c r="R59" s="196"/>
      <c r="S59" s="196"/>
      <c r="T59" s="196"/>
      <c r="U59" s="196"/>
      <c r="V59" s="196"/>
      <c r="W59" s="196"/>
      <c r="X59" s="196"/>
      <c r="Y59" s="196"/>
      <c r="Z59" s="196"/>
      <c r="AA59" s="196"/>
      <c r="AB59" s="196"/>
      <c r="AC59" s="196"/>
      <c r="AD59" s="196"/>
      <c r="AE59" s="196"/>
      <c r="AF59" s="196"/>
      <c r="AG59" s="196"/>
      <c r="AH59" s="196"/>
      <c r="AI59" s="196"/>
      <c r="AJ59" s="196"/>
      <c r="AK59" s="196"/>
      <c r="AL59" s="196"/>
      <c r="AM59" s="196"/>
      <c r="AN59" s="196"/>
      <c r="AO59" s="196"/>
      <c r="AP59" s="196"/>
      <c r="AQ59" s="196"/>
      <c r="AR59" s="196"/>
      <c r="AS59" s="196"/>
      <c r="AT59" s="196"/>
      <c r="AU59" s="196"/>
      <c r="AV59" s="196"/>
      <c r="AW59" s="196"/>
      <c r="AX59" s="196"/>
      <c r="AY59" s="196"/>
      <c r="AZ59" s="196"/>
      <c r="BA59" s="196"/>
      <c r="BB59" s="196"/>
      <c r="BC59" s="196"/>
      <c r="BD59" s="196"/>
      <c r="BE59" s="196"/>
      <c r="BF59" s="196"/>
      <c r="BG59" s="196"/>
      <c r="BH59" s="196"/>
      <c r="BI59" s="196"/>
      <c r="BJ59" s="196"/>
      <c r="BK59" s="196"/>
      <c r="BL59" s="196"/>
      <c r="BM59" s="196"/>
      <c r="BN59" s="196"/>
      <c r="BO59" s="196"/>
      <c r="BP59" s="196"/>
      <c r="BQ59" s="196"/>
      <c r="BR59" s="196"/>
      <c r="BS59" s="196"/>
      <c r="BT59" s="196"/>
      <c r="BU59" s="196"/>
      <c r="BV59" s="196"/>
      <c r="BW59" s="196"/>
      <c r="BX59" s="196"/>
      <c r="BY59" s="196"/>
      <c r="BZ59" s="196"/>
      <c r="CA59" s="196"/>
      <c r="CB59" s="196"/>
      <c r="CC59" s="196"/>
      <c r="CD59" s="196"/>
      <c r="CE59" s="196"/>
      <c r="CF59" s="196"/>
      <c r="CG59" s="196"/>
      <c r="CH59" s="196"/>
      <c r="CI59" s="196"/>
      <c r="CJ59" s="196"/>
    </row>
    <row r="60" spans="1:88" ht="15" x14ac:dyDescent="0.2">
      <c r="A60" s="196"/>
      <c r="B60" s="196"/>
      <c r="C60" s="196"/>
      <c r="D60" s="196"/>
      <c r="E60" s="196"/>
      <c r="F60" s="196"/>
      <c r="G60" s="196"/>
      <c r="H60" s="196"/>
      <c r="I60" s="196"/>
      <c r="J60" s="196"/>
      <c r="K60" s="196"/>
      <c r="L60" s="196"/>
      <c r="M60" s="196"/>
      <c r="N60" s="196"/>
      <c r="O60" s="196"/>
      <c r="P60" s="196"/>
      <c r="Q60" s="196"/>
      <c r="R60" s="196"/>
      <c r="S60" s="196"/>
      <c r="T60" s="196"/>
      <c r="U60" s="196"/>
      <c r="V60" s="196"/>
      <c r="W60" s="196"/>
      <c r="X60" s="196"/>
      <c r="Y60" s="196"/>
      <c r="Z60" s="196"/>
      <c r="AA60" s="196"/>
      <c r="AB60" s="196"/>
      <c r="AC60" s="196"/>
      <c r="AD60" s="196"/>
      <c r="AE60" s="196"/>
      <c r="AF60" s="196"/>
      <c r="AG60" s="196"/>
      <c r="AH60" s="196"/>
      <c r="AI60" s="196"/>
      <c r="AJ60" s="196"/>
      <c r="AK60" s="196"/>
      <c r="AL60" s="196"/>
      <c r="AM60" s="196"/>
      <c r="AN60" s="196"/>
      <c r="AO60" s="196"/>
      <c r="AP60" s="196"/>
      <c r="AQ60" s="196"/>
      <c r="AR60" s="196"/>
      <c r="AS60" s="196"/>
      <c r="AT60" s="196"/>
      <c r="AU60" s="196"/>
      <c r="AV60" s="196"/>
      <c r="AW60" s="196"/>
      <c r="AX60" s="196"/>
      <c r="AY60" s="196"/>
      <c r="AZ60" s="196"/>
      <c r="BA60" s="196"/>
      <c r="BB60" s="196"/>
      <c r="BC60" s="196"/>
      <c r="BD60" s="196"/>
      <c r="BE60" s="196"/>
      <c r="BF60" s="196"/>
      <c r="BG60" s="196"/>
      <c r="BH60" s="196"/>
      <c r="BI60" s="196"/>
      <c r="BJ60" s="196"/>
      <c r="BK60" s="196"/>
      <c r="BL60" s="196"/>
      <c r="BM60" s="196"/>
      <c r="BN60" s="196"/>
      <c r="BO60" s="196"/>
      <c r="BP60" s="196"/>
      <c r="BQ60" s="196"/>
      <c r="BR60" s="196"/>
      <c r="BS60" s="196"/>
      <c r="BT60" s="196"/>
      <c r="BU60" s="196"/>
      <c r="BV60" s="196"/>
      <c r="BW60" s="196"/>
      <c r="BX60" s="196"/>
      <c r="BY60" s="196"/>
      <c r="BZ60" s="196"/>
      <c r="CA60" s="196"/>
      <c r="CB60" s="196"/>
      <c r="CC60" s="196"/>
      <c r="CD60" s="196"/>
      <c r="CE60" s="196"/>
      <c r="CF60" s="196"/>
      <c r="CG60" s="196"/>
      <c r="CH60" s="196"/>
      <c r="CI60" s="196"/>
      <c r="CJ60" s="196"/>
    </row>
    <row r="61" spans="1:88" ht="15" x14ac:dyDescent="0.2">
      <c r="A61" s="196"/>
      <c r="B61" s="196"/>
      <c r="C61" s="196"/>
      <c r="D61" s="196"/>
      <c r="E61" s="196"/>
      <c r="F61" s="196"/>
      <c r="G61" s="196"/>
      <c r="H61" s="196"/>
      <c r="I61" s="196"/>
      <c r="J61" s="196"/>
      <c r="K61" s="196"/>
      <c r="L61" s="196"/>
      <c r="M61" s="196"/>
      <c r="N61" s="196"/>
      <c r="O61" s="196"/>
      <c r="P61" s="196"/>
      <c r="Q61" s="196"/>
      <c r="R61" s="196"/>
      <c r="S61" s="196"/>
      <c r="T61" s="196"/>
      <c r="U61" s="196"/>
      <c r="V61" s="196"/>
      <c r="W61" s="196"/>
      <c r="X61" s="196"/>
      <c r="Y61" s="196"/>
      <c r="Z61" s="196"/>
      <c r="AA61" s="196"/>
      <c r="AB61" s="196"/>
      <c r="AC61" s="196"/>
      <c r="AD61" s="196"/>
      <c r="AE61" s="196"/>
      <c r="AF61" s="196"/>
      <c r="AG61" s="196"/>
      <c r="AH61" s="196"/>
      <c r="AI61" s="196"/>
      <c r="AJ61" s="196"/>
      <c r="AK61" s="196"/>
      <c r="AL61" s="196"/>
      <c r="AM61" s="196"/>
      <c r="AN61" s="196"/>
      <c r="AO61" s="196"/>
      <c r="AP61" s="196"/>
      <c r="AQ61" s="196"/>
      <c r="AR61" s="196"/>
      <c r="AS61" s="196"/>
      <c r="AT61" s="196"/>
      <c r="AU61" s="196"/>
      <c r="AV61" s="196"/>
      <c r="AW61" s="196"/>
      <c r="AX61" s="196"/>
      <c r="AY61" s="196"/>
      <c r="AZ61" s="196"/>
      <c r="BA61" s="196"/>
      <c r="BB61" s="196"/>
      <c r="BC61" s="196"/>
      <c r="BD61" s="196"/>
      <c r="BE61" s="196"/>
      <c r="BF61" s="196"/>
      <c r="BG61" s="196"/>
      <c r="BH61" s="196"/>
      <c r="BI61" s="196"/>
      <c r="BJ61" s="196"/>
      <c r="BK61" s="196"/>
      <c r="BL61" s="196"/>
      <c r="BM61" s="196"/>
      <c r="BN61" s="196"/>
      <c r="BO61" s="196"/>
      <c r="BP61" s="196"/>
      <c r="BQ61" s="196"/>
      <c r="BR61" s="196"/>
      <c r="BS61" s="196"/>
      <c r="BT61" s="196"/>
      <c r="BU61" s="196"/>
      <c r="BV61" s="196"/>
      <c r="BW61" s="196"/>
      <c r="BX61" s="196"/>
      <c r="BY61" s="196"/>
      <c r="BZ61" s="196"/>
      <c r="CA61" s="196"/>
      <c r="CB61" s="196"/>
      <c r="CC61" s="196"/>
      <c r="CD61" s="196"/>
      <c r="CE61" s="196"/>
      <c r="CF61" s="196"/>
      <c r="CG61" s="196"/>
      <c r="CH61" s="196"/>
      <c r="CI61" s="196"/>
      <c r="CJ61" s="196"/>
    </row>
    <row r="62" spans="1:88" ht="15" x14ac:dyDescent="0.2">
      <c r="A62" s="196"/>
      <c r="B62" s="196"/>
      <c r="C62" s="196"/>
      <c r="D62" s="196"/>
      <c r="E62" s="196"/>
      <c r="F62" s="196"/>
      <c r="G62" s="196"/>
      <c r="H62" s="196"/>
      <c r="I62" s="196"/>
      <c r="J62" s="196"/>
      <c r="K62" s="196"/>
      <c r="L62" s="196"/>
      <c r="M62" s="196"/>
      <c r="N62" s="196"/>
      <c r="O62" s="196"/>
      <c r="P62" s="196"/>
      <c r="Q62" s="196"/>
      <c r="R62" s="196"/>
      <c r="S62" s="196"/>
      <c r="T62" s="196"/>
      <c r="U62" s="196"/>
      <c r="V62" s="196"/>
      <c r="W62" s="196"/>
      <c r="X62" s="196"/>
      <c r="Y62" s="196"/>
      <c r="Z62" s="196"/>
      <c r="AA62" s="196"/>
      <c r="AB62" s="196"/>
      <c r="AC62" s="196"/>
      <c r="AD62" s="196"/>
      <c r="AE62" s="196"/>
      <c r="AF62" s="196"/>
      <c r="AG62" s="196"/>
      <c r="AH62" s="196"/>
      <c r="AI62" s="196"/>
      <c r="AJ62" s="196"/>
      <c r="AK62" s="196"/>
      <c r="AL62" s="196"/>
      <c r="AM62" s="196"/>
      <c r="AN62" s="196"/>
      <c r="AO62" s="196"/>
      <c r="AP62" s="196"/>
      <c r="AQ62" s="196"/>
      <c r="AR62" s="196"/>
      <c r="AS62" s="196"/>
      <c r="AT62" s="196"/>
      <c r="AU62" s="196"/>
      <c r="AV62" s="196"/>
      <c r="AW62" s="196"/>
      <c r="AX62" s="196"/>
      <c r="AY62" s="196"/>
      <c r="AZ62" s="196"/>
      <c r="BA62" s="196"/>
      <c r="BB62" s="196"/>
      <c r="BC62" s="196"/>
      <c r="BD62" s="196"/>
      <c r="BE62" s="196"/>
      <c r="BF62" s="196"/>
      <c r="BG62" s="196"/>
      <c r="BH62" s="196"/>
      <c r="BI62" s="196"/>
      <c r="BJ62" s="196"/>
      <c r="BK62" s="196"/>
      <c r="BL62" s="196"/>
      <c r="BM62" s="196"/>
      <c r="BN62" s="196"/>
      <c r="BO62" s="196"/>
      <c r="BP62" s="196"/>
      <c r="BQ62" s="196"/>
      <c r="BR62" s="196"/>
      <c r="BS62" s="196"/>
      <c r="BT62" s="196"/>
      <c r="BU62" s="196"/>
      <c r="BV62" s="196"/>
      <c r="BW62" s="196"/>
      <c r="BX62" s="196"/>
      <c r="BY62" s="196"/>
      <c r="BZ62" s="196"/>
      <c r="CA62" s="196"/>
      <c r="CB62" s="196"/>
      <c r="CC62" s="196"/>
      <c r="CD62" s="196"/>
      <c r="CE62" s="196"/>
      <c r="CF62" s="196"/>
      <c r="CG62" s="196"/>
      <c r="CH62" s="196"/>
      <c r="CI62" s="196"/>
      <c r="CJ62" s="196"/>
    </row>
    <row r="63" spans="1:88" ht="15" x14ac:dyDescent="0.2">
      <c r="A63" s="196"/>
      <c r="B63" s="196"/>
      <c r="C63" s="196"/>
      <c r="D63" s="196"/>
      <c r="E63" s="196"/>
      <c r="F63" s="196"/>
      <c r="G63" s="196"/>
      <c r="H63" s="196"/>
      <c r="I63" s="196"/>
      <c r="J63" s="196"/>
      <c r="K63" s="196"/>
      <c r="L63" s="196"/>
      <c r="M63" s="196"/>
      <c r="N63" s="196"/>
      <c r="O63" s="196"/>
      <c r="P63" s="196"/>
      <c r="Q63" s="196"/>
      <c r="R63" s="196"/>
      <c r="S63" s="196"/>
      <c r="T63" s="196"/>
      <c r="U63" s="196"/>
      <c r="V63" s="196"/>
      <c r="W63" s="196"/>
      <c r="X63" s="196"/>
      <c r="Y63" s="196"/>
      <c r="Z63" s="196"/>
      <c r="AA63" s="196"/>
      <c r="AB63" s="196"/>
      <c r="AC63" s="196"/>
      <c r="AD63" s="196"/>
      <c r="AE63" s="196"/>
      <c r="AF63" s="196"/>
      <c r="AG63" s="196"/>
      <c r="AH63" s="196"/>
      <c r="AI63" s="196"/>
      <c r="AJ63" s="196"/>
      <c r="AK63" s="196"/>
      <c r="AL63" s="196"/>
      <c r="AM63" s="196"/>
      <c r="AN63" s="196"/>
      <c r="AO63" s="196"/>
      <c r="AP63" s="196"/>
      <c r="AQ63" s="196"/>
      <c r="AR63" s="196"/>
      <c r="AS63" s="196"/>
      <c r="AT63" s="196"/>
      <c r="AU63" s="196"/>
      <c r="AV63" s="196"/>
      <c r="AW63" s="196"/>
      <c r="AX63" s="196"/>
      <c r="AY63" s="196"/>
      <c r="AZ63" s="196"/>
      <c r="BA63" s="196"/>
      <c r="BB63" s="196"/>
      <c r="BC63" s="196"/>
      <c r="BD63" s="196"/>
      <c r="BE63" s="196"/>
      <c r="BF63" s="196"/>
      <c r="BG63" s="196"/>
      <c r="BH63" s="196"/>
      <c r="BI63" s="196"/>
      <c r="BJ63" s="196"/>
      <c r="BK63" s="196"/>
      <c r="BL63" s="196"/>
      <c r="BM63" s="196"/>
      <c r="BN63" s="196"/>
      <c r="BO63" s="196"/>
      <c r="BP63" s="196"/>
      <c r="BQ63" s="196"/>
      <c r="BR63" s="196"/>
      <c r="BS63" s="196"/>
      <c r="BT63" s="196"/>
      <c r="BU63" s="196"/>
      <c r="BV63" s="196"/>
      <c r="BW63" s="196"/>
      <c r="BX63" s="196"/>
      <c r="BY63" s="196"/>
      <c r="BZ63" s="196"/>
      <c r="CA63" s="196"/>
      <c r="CB63" s="196"/>
      <c r="CC63" s="196"/>
      <c r="CD63" s="196"/>
      <c r="CE63" s="196"/>
      <c r="CF63" s="196"/>
      <c r="CG63" s="196"/>
      <c r="CH63" s="196"/>
      <c r="CI63" s="196"/>
      <c r="CJ63" s="196"/>
    </row>
    <row r="64" spans="1:88" ht="15" x14ac:dyDescent="0.2">
      <c r="A64" s="196"/>
      <c r="B64" s="196"/>
      <c r="C64" s="196"/>
      <c r="D64" s="196"/>
      <c r="E64" s="196"/>
      <c r="F64" s="196"/>
      <c r="G64" s="196"/>
      <c r="H64" s="196"/>
      <c r="I64" s="196"/>
      <c r="J64" s="196"/>
      <c r="K64" s="196"/>
      <c r="L64" s="196"/>
      <c r="M64" s="196"/>
      <c r="N64" s="196"/>
      <c r="O64" s="196"/>
      <c r="P64" s="196"/>
      <c r="Q64" s="196"/>
      <c r="R64" s="196"/>
      <c r="S64" s="196"/>
      <c r="T64" s="196"/>
      <c r="U64" s="196"/>
      <c r="V64" s="196"/>
      <c r="W64" s="196"/>
      <c r="X64" s="196"/>
      <c r="Y64" s="196"/>
      <c r="Z64" s="196"/>
      <c r="AA64" s="196"/>
      <c r="AB64" s="196"/>
      <c r="AC64" s="196"/>
      <c r="AD64" s="196"/>
      <c r="AE64" s="196"/>
      <c r="AF64" s="196"/>
      <c r="AG64" s="196"/>
      <c r="AH64" s="196"/>
      <c r="AI64" s="196"/>
      <c r="AJ64" s="196"/>
      <c r="AK64" s="196"/>
      <c r="AL64" s="196"/>
      <c r="AM64" s="196"/>
      <c r="AN64" s="196"/>
      <c r="AO64" s="196"/>
      <c r="AP64" s="196"/>
      <c r="AQ64" s="196"/>
      <c r="AR64" s="196"/>
      <c r="AS64" s="196"/>
      <c r="AT64" s="196"/>
      <c r="AU64" s="196"/>
      <c r="AV64" s="196"/>
      <c r="AW64" s="196"/>
      <c r="AX64" s="196"/>
      <c r="AY64" s="196"/>
      <c r="AZ64" s="196"/>
      <c r="BA64" s="196"/>
      <c r="BB64" s="196"/>
      <c r="BC64" s="196"/>
      <c r="BD64" s="196"/>
      <c r="BE64" s="196"/>
      <c r="BF64" s="196"/>
      <c r="BG64" s="196"/>
      <c r="BH64" s="196"/>
      <c r="BI64" s="196"/>
      <c r="BJ64" s="196"/>
      <c r="BK64" s="196"/>
      <c r="BL64" s="196"/>
      <c r="BM64" s="196"/>
      <c r="BN64" s="196"/>
      <c r="BO64" s="196"/>
      <c r="BP64" s="196"/>
      <c r="BQ64" s="196"/>
      <c r="BR64" s="196"/>
      <c r="BS64" s="196"/>
      <c r="BT64" s="196"/>
      <c r="BU64" s="196"/>
      <c r="BV64" s="196"/>
      <c r="BW64" s="196"/>
      <c r="BX64" s="196"/>
      <c r="BY64" s="196"/>
      <c r="BZ64" s="196"/>
      <c r="CA64" s="196"/>
      <c r="CB64" s="196"/>
      <c r="CC64" s="196"/>
      <c r="CD64" s="196"/>
      <c r="CE64" s="196"/>
      <c r="CF64" s="196"/>
      <c r="CG64" s="196"/>
      <c r="CH64" s="196"/>
      <c r="CI64" s="196"/>
      <c r="CJ64" s="196"/>
    </row>
    <row r="65" spans="1:88" ht="15" x14ac:dyDescent="0.2">
      <c r="A65" s="196"/>
      <c r="B65" s="196"/>
      <c r="C65" s="196"/>
      <c r="D65" s="196"/>
      <c r="E65" s="196"/>
      <c r="F65" s="196"/>
      <c r="G65" s="196"/>
      <c r="H65" s="196"/>
      <c r="I65" s="196"/>
      <c r="J65" s="196"/>
      <c r="K65" s="196"/>
      <c r="L65" s="196"/>
      <c r="M65" s="196"/>
      <c r="N65" s="196"/>
      <c r="O65" s="196"/>
      <c r="P65" s="196"/>
      <c r="Q65" s="196"/>
      <c r="R65" s="196"/>
      <c r="S65" s="196"/>
      <c r="T65" s="196"/>
      <c r="U65" s="196"/>
      <c r="V65" s="196"/>
      <c r="W65" s="196"/>
      <c r="X65" s="196"/>
      <c r="Y65" s="196"/>
      <c r="Z65" s="196"/>
      <c r="AA65" s="196"/>
      <c r="AB65" s="196"/>
      <c r="AC65" s="196"/>
      <c r="AD65" s="196"/>
      <c r="AE65" s="196"/>
      <c r="AF65" s="196"/>
      <c r="AG65" s="196"/>
      <c r="AH65" s="196"/>
      <c r="AI65" s="196"/>
      <c r="AJ65" s="196"/>
      <c r="AK65" s="196"/>
      <c r="AL65" s="196"/>
      <c r="AM65" s="196"/>
      <c r="AN65" s="196"/>
      <c r="AO65" s="196"/>
      <c r="AP65" s="196"/>
      <c r="AQ65" s="196"/>
      <c r="AR65" s="196"/>
      <c r="AS65" s="196"/>
      <c r="AT65" s="196"/>
      <c r="AU65" s="196"/>
      <c r="AV65" s="196"/>
      <c r="AW65" s="196"/>
      <c r="AX65" s="196"/>
      <c r="AY65" s="196"/>
      <c r="AZ65" s="196"/>
      <c r="BA65" s="196"/>
      <c r="BB65" s="196"/>
      <c r="BC65" s="196"/>
      <c r="BD65" s="196"/>
      <c r="BE65" s="196"/>
      <c r="BF65" s="196"/>
      <c r="BG65" s="196"/>
      <c r="BH65" s="196"/>
      <c r="BI65" s="196"/>
      <c r="BJ65" s="196"/>
      <c r="BK65" s="196"/>
      <c r="BL65" s="196"/>
      <c r="BM65" s="196"/>
      <c r="BN65" s="196"/>
      <c r="BO65" s="196"/>
      <c r="BP65" s="196"/>
      <c r="BQ65" s="196"/>
      <c r="BR65" s="196"/>
      <c r="BS65" s="196"/>
      <c r="BT65" s="196"/>
      <c r="BU65" s="196"/>
      <c r="BV65" s="196"/>
      <c r="BW65" s="196"/>
      <c r="BX65" s="196"/>
      <c r="BY65" s="196"/>
      <c r="BZ65" s="196"/>
      <c r="CA65" s="196"/>
      <c r="CB65" s="196"/>
      <c r="CC65" s="196"/>
      <c r="CD65" s="196"/>
      <c r="CE65" s="196"/>
      <c r="CF65" s="196"/>
      <c r="CG65" s="196"/>
      <c r="CH65" s="196"/>
      <c r="CI65" s="196"/>
      <c r="CJ65" s="196"/>
    </row>
    <row r="66" spans="1:88" ht="15" x14ac:dyDescent="0.2">
      <c r="A66" s="196"/>
      <c r="B66" s="196"/>
      <c r="C66" s="196"/>
      <c r="D66" s="196"/>
      <c r="E66" s="196"/>
      <c r="F66" s="196"/>
      <c r="G66" s="196"/>
      <c r="H66" s="196"/>
      <c r="I66" s="196"/>
      <c r="J66" s="196"/>
      <c r="K66" s="196"/>
      <c r="L66" s="196"/>
      <c r="M66" s="196"/>
      <c r="N66" s="196"/>
      <c r="O66" s="196"/>
      <c r="P66" s="196"/>
      <c r="Q66" s="196"/>
      <c r="R66" s="196"/>
      <c r="S66" s="196"/>
      <c r="T66" s="196"/>
      <c r="U66" s="196"/>
      <c r="V66" s="196"/>
      <c r="W66" s="196"/>
      <c r="X66" s="196"/>
      <c r="Y66" s="196"/>
      <c r="Z66" s="196"/>
      <c r="AA66" s="196"/>
      <c r="AB66" s="196"/>
      <c r="AC66" s="196"/>
      <c r="AD66" s="196"/>
      <c r="AE66" s="196"/>
      <c r="AF66" s="196"/>
      <c r="AG66" s="196"/>
      <c r="AH66" s="196"/>
      <c r="AI66" s="196"/>
      <c r="AJ66" s="196"/>
      <c r="AK66" s="196"/>
      <c r="AL66" s="196"/>
      <c r="AM66" s="196"/>
      <c r="AN66" s="196"/>
      <c r="AO66" s="196"/>
      <c r="AP66" s="196"/>
      <c r="AQ66" s="196"/>
      <c r="AR66" s="196"/>
      <c r="AS66" s="196"/>
      <c r="AT66" s="196"/>
      <c r="AU66" s="196"/>
      <c r="AV66" s="196"/>
      <c r="AW66" s="196"/>
      <c r="AX66" s="196"/>
      <c r="AY66" s="196"/>
      <c r="AZ66" s="196"/>
      <c r="BA66" s="196"/>
      <c r="BB66" s="196"/>
      <c r="BC66" s="196"/>
      <c r="BD66" s="196"/>
      <c r="BE66" s="196"/>
      <c r="BF66" s="196"/>
      <c r="BG66" s="196"/>
      <c r="BH66" s="196"/>
      <c r="BI66" s="196"/>
      <c r="BJ66" s="196"/>
      <c r="BK66" s="196"/>
      <c r="BL66" s="196"/>
      <c r="BM66" s="196"/>
      <c r="BN66" s="196"/>
      <c r="BO66" s="196"/>
      <c r="BP66" s="196"/>
      <c r="BQ66" s="196"/>
      <c r="BR66" s="196"/>
      <c r="BS66" s="196"/>
      <c r="BT66" s="196"/>
      <c r="BU66" s="196"/>
      <c r="BV66" s="196"/>
      <c r="BW66" s="196"/>
      <c r="BX66" s="196"/>
      <c r="BY66" s="196"/>
      <c r="BZ66" s="196"/>
      <c r="CA66" s="196"/>
      <c r="CB66" s="196"/>
      <c r="CC66" s="196"/>
      <c r="CD66" s="196"/>
      <c r="CE66" s="196"/>
      <c r="CF66" s="196"/>
      <c r="CG66" s="196"/>
      <c r="CH66" s="196"/>
      <c r="CI66" s="196"/>
      <c r="CJ66" s="196"/>
    </row>
    <row r="67" spans="1:88" ht="15" x14ac:dyDescent="0.2">
      <c r="A67" s="196"/>
      <c r="B67" s="196"/>
      <c r="C67" s="196"/>
      <c r="D67" s="196"/>
      <c r="E67" s="196"/>
      <c r="F67" s="196"/>
      <c r="G67" s="196"/>
      <c r="H67" s="196"/>
      <c r="I67" s="196"/>
      <c r="J67" s="196"/>
      <c r="K67" s="196"/>
      <c r="L67" s="196"/>
      <c r="M67" s="196"/>
      <c r="N67" s="196"/>
      <c r="O67" s="196"/>
      <c r="P67" s="196"/>
      <c r="Q67" s="196"/>
      <c r="R67" s="196"/>
      <c r="S67" s="196"/>
      <c r="T67" s="196"/>
      <c r="U67" s="196"/>
      <c r="V67" s="196"/>
      <c r="W67" s="196"/>
      <c r="X67" s="196"/>
      <c r="Y67" s="196"/>
      <c r="Z67" s="196"/>
      <c r="AA67" s="196"/>
      <c r="AB67" s="196"/>
      <c r="AC67" s="196"/>
      <c r="AD67" s="196"/>
      <c r="AE67" s="196"/>
      <c r="AF67" s="196"/>
      <c r="AG67" s="196"/>
      <c r="AH67" s="196"/>
      <c r="AI67" s="196"/>
      <c r="AJ67" s="196"/>
      <c r="AK67" s="196"/>
      <c r="AL67" s="196"/>
      <c r="AM67" s="196"/>
      <c r="AN67" s="196"/>
      <c r="AO67" s="196"/>
      <c r="AP67" s="196"/>
      <c r="AQ67" s="196"/>
      <c r="AR67" s="196"/>
      <c r="AS67" s="196"/>
      <c r="AT67" s="196"/>
      <c r="AU67" s="196"/>
      <c r="AV67" s="196"/>
      <c r="AW67" s="196"/>
      <c r="AX67" s="196"/>
      <c r="AY67" s="196"/>
      <c r="AZ67" s="196"/>
      <c r="BA67" s="196"/>
      <c r="BB67" s="196"/>
      <c r="BC67" s="196"/>
      <c r="BD67" s="196"/>
      <c r="BE67" s="196"/>
      <c r="BF67" s="196"/>
      <c r="BG67" s="196"/>
      <c r="BH67" s="196"/>
      <c r="BI67" s="196"/>
      <c r="BJ67" s="196"/>
      <c r="BK67" s="196"/>
      <c r="BL67" s="196"/>
      <c r="BM67" s="196"/>
      <c r="BN67" s="196"/>
      <c r="BO67" s="196"/>
      <c r="BP67" s="196"/>
      <c r="BQ67" s="196"/>
      <c r="BR67" s="196"/>
      <c r="BS67" s="196"/>
      <c r="BT67" s="196"/>
      <c r="BU67" s="196"/>
      <c r="BV67" s="196"/>
      <c r="BW67" s="196"/>
      <c r="BX67" s="196"/>
      <c r="BY67" s="196"/>
      <c r="BZ67" s="196"/>
      <c r="CA67" s="196"/>
      <c r="CB67" s="196"/>
      <c r="CC67" s="196"/>
      <c r="CD67" s="196"/>
      <c r="CE67" s="196"/>
      <c r="CF67" s="196"/>
      <c r="CG67" s="196"/>
      <c r="CH67" s="196"/>
      <c r="CI67" s="196"/>
      <c r="CJ67" s="196"/>
    </row>
    <row r="68" spans="1:88" ht="15" x14ac:dyDescent="0.2">
      <c r="A68" s="196"/>
      <c r="B68" s="196"/>
      <c r="C68" s="196"/>
      <c r="D68" s="196"/>
      <c r="E68" s="196"/>
      <c r="F68" s="196"/>
      <c r="G68" s="196"/>
      <c r="H68" s="196"/>
      <c r="I68" s="196"/>
      <c r="J68" s="196"/>
      <c r="K68" s="196"/>
      <c r="L68" s="196"/>
      <c r="M68" s="196"/>
      <c r="N68" s="196"/>
      <c r="O68" s="196"/>
      <c r="P68" s="196"/>
      <c r="Q68" s="196"/>
      <c r="R68" s="196"/>
      <c r="S68" s="196"/>
      <c r="T68" s="196"/>
      <c r="U68" s="196"/>
      <c r="V68" s="196"/>
      <c r="W68" s="196"/>
      <c r="X68" s="196"/>
      <c r="Y68" s="196"/>
      <c r="Z68" s="196"/>
      <c r="AA68" s="196"/>
      <c r="AB68" s="196"/>
      <c r="AC68" s="196"/>
      <c r="AD68" s="196"/>
      <c r="AE68" s="196"/>
      <c r="AF68" s="196"/>
      <c r="AG68" s="196"/>
      <c r="AH68" s="196"/>
      <c r="AI68" s="196"/>
      <c r="AJ68" s="196"/>
      <c r="AK68" s="196"/>
      <c r="AL68" s="196"/>
      <c r="AM68" s="196"/>
      <c r="AN68" s="196"/>
      <c r="AO68" s="196"/>
      <c r="AP68" s="196"/>
      <c r="AQ68" s="196"/>
      <c r="AR68" s="196"/>
      <c r="AS68" s="196"/>
      <c r="AT68" s="196"/>
      <c r="AU68" s="196"/>
      <c r="AV68" s="196"/>
      <c r="AW68" s="196"/>
      <c r="AX68" s="196"/>
      <c r="AY68" s="196"/>
      <c r="AZ68" s="196"/>
      <c r="BA68" s="196"/>
      <c r="BB68" s="196"/>
      <c r="BC68" s="196"/>
      <c r="BD68" s="196"/>
      <c r="BE68" s="196"/>
      <c r="BF68" s="196"/>
      <c r="BG68" s="196"/>
      <c r="BH68" s="196"/>
      <c r="BI68" s="196"/>
      <c r="BJ68" s="196"/>
      <c r="BK68" s="196"/>
      <c r="BL68" s="196"/>
      <c r="BM68" s="196"/>
      <c r="BN68" s="196"/>
      <c r="BO68" s="196"/>
      <c r="BP68" s="196"/>
      <c r="BQ68" s="196"/>
      <c r="BR68" s="196"/>
      <c r="BS68" s="196"/>
      <c r="BT68" s="196"/>
      <c r="BU68" s="196"/>
      <c r="BV68" s="196"/>
      <c r="BW68" s="196"/>
      <c r="BX68" s="196"/>
      <c r="BY68" s="196"/>
      <c r="BZ68" s="196"/>
      <c r="CA68" s="196"/>
      <c r="CB68" s="196"/>
      <c r="CC68" s="196"/>
      <c r="CD68" s="196"/>
      <c r="CE68" s="196"/>
      <c r="CF68" s="196"/>
      <c r="CG68" s="196"/>
      <c r="CH68" s="196"/>
      <c r="CI68" s="196"/>
      <c r="CJ68" s="196"/>
    </row>
    <row r="69" spans="1:88" ht="15" x14ac:dyDescent="0.2">
      <c r="A69" s="196"/>
      <c r="B69" s="196"/>
      <c r="C69" s="196"/>
      <c r="D69" s="196"/>
      <c r="E69" s="196"/>
      <c r="F69" s="196"/>
      <c r="G69" s="196"/>
      <c r="H69" s="196"/>
      <c r="I69" s="196"/>
      <c r="J69" s="196"/>
      <c r="K69" s="196"/>
      <c r="L69" s="196"/>
      <c r="M69" s="196"/>
      <c r="N69" s="196"/>
      <c r="O69" s="196"/>
      <c r="P69" s="196"/>
      <c r="Q69" s="196"/>
      <c r="R69" s="196"/>
      <c r="S69" s="196"/>
      <c r="T69" s="196"/>
      <c r="U69" s="196"/>
      <c r="V69" s="196"/>
      <c r="W69" s="196"/>
      <c r="X69" s="196"/>
      <c r="Y69" s="196"/>
      <c r="Z69" s="196"/>
      <c r="AA69" s="196"/>
      <c r="AB69" s="196"/>
      <c r="AC69" s="196"/>
      <c r="AD69" s="196"/>
      <c r="AE69" s="196"/>
      <c r="AF69" s="196"/>
      <c r="AG69" s="196"/>
      <c r="AH69" s="196"/>
      <c r="AI69" s="196"/>
      <c r="AJ69" s="196"/>
      <c r="AK69" s="196"/>
      <c r="AL69" s="196"/>
      <c r="AM69" s="196"/>
      <c r="AN69" s="196"/>
      <c r="AO69" s="196"/>
      <c r="AP69" s="196"/>
      <c r="AQ69" s="196"/>
      <c r="AR69" s="196"/>
      <c r="AS69" s="196"/>
      <c r="AT69" s="196"/>
      <c r="AU69" s="196"/>
      <c r="AV69" s="196"/>
      <c r="AW69" s="196"/>
      <c r="AX69" s="196"/>
      <c r="AY69" s="196"/>
      <c r="AZ69" s="196"/>
      <c r="BA69" s="196"/>
      <c r="BB69" s="196"/>
      <c r="BC69" s="196"/>
      <c r="BD69" s="196"/>
      <c r="BE69" s="196"/>
      <c r="BF69" s="196"/>
      <c r="BG69" s="196"/>
      <c r="BH69" s="196"/>
      <c r="BI69" s="196"/>
      <c r="BJ69" s="196"/>
      <c r="BK69" s="196"/>
      <c r="BL69" s="196"/>
      <c r="BM69" s="196"/>
      <c r="BN69" s="196"/>
      <c r="BO69" s="196"/>
      <c r="BP69" s="196"/>
      <c r="BQ69" s="196"/>
      <c r="BR69" s="196"/>
      <c r="BS69" s="196"/>
      <c r="BT69" s="196"/>
      <c r="BU69" s="196"/>
      <c r="BV69" s="196"/>
      <c r="BW69" s="196"/>
      <c r="BX69" s="196"/>
      <c r="BY69" s="196"/>
      <c r="BZ69" s="196"/>
      <c r="CA69" s="196"/>
      <c r="CB69" s="196"/>
      <c r="CC69" s="196"/>
      <c r="CD69" s="196"/>
      <c r="CE69" s="196"/>
      <c r="CF69" s="196"/>
      <c r="CG69" s="196"/>
      <c r="CH69" s="196"/>
      <c r="CI69" s="196"/>
      <c r="CJ69" s="196"/>
    </row>
    <row r="70" spans="1:88" ht="15" x14ac:dyDescent="0.2">
      <c r="A70" s="196"/>
      <c r="B70" s="196"/>
      <c r="C70" s="196"/>
      <c r="D70" s="196"/>
      <c r="E70" s="196"/>
      <c r="F70" s="196"/>
      <c r="G70" s="196"/>
      <c r="H70" s="196"/>
      <c r="I70" s="196"/>
      <c r="J70" s="196"/>
      <c r="K70" s="196"/>
      <c r="L70" s="196"/>
      <c r="M70" s="196"/>
      <c r="N70" s="196"/>
      <c r="O70" s="196"/>
      <c r="P70" s="196"/>
      <c r="Q70" s="196"/>
      <c r="R70" s="196"/>
      <c r="S70" s="196"/>
      <c r="T70" s="196"/>
      <c r="U70" s="196"/>
      <c r="V70" s="196"/>
      <c r="W70" s="196"/>
      <c r="X70" s="196"/>
      <c r="Y70" s="196"/>
      <c r="Z70" s="196"/>
      <c r="AA70" s="196"/>
      <c r="AB70" s="196"/>
      <c r="AC70" s="196"/>
      <c r="AD70" s="196"/>
      <c r="AE70" s="196"/>
      <c r="AF70" s="196"/>
      <c r="AG70" s="196"/>
      <c r="AH70" s="196"/>
      <c r="AI70" s="196"/>
      <c r="AJ70" s="196"/>
      <c r="AK70" s="196"/>
      <c r="AL70" s="196"/>
      <c r="AM70" s="196"/>
      <c r="AN70" s="196"/>
      <c r="AO70" s="196"/>
      <c r="AP70" s="196"/>
      <c r="AQ70" s="196"/>
      <c r="AR70" s="196"/>
      <c r="AS70" s="196"/>
      <c r="AT70" s="196"/>
      <c r="AU70" s="196"/>
      <c r="AV70" s="196"/>
      <c r="AW70" s="196"/>
      <c r="AX70" s="196"/>
      <c r="AY70" s="196"/>
      <c r="AZ70" s="196"/>
      <c r="BA70" s="196"/>
      <c r="BB70" s="196"/>
      <c r="BC70" s="196"/>
      <c r="BD70" s="196"/>
      <c r="BE70" s="196"/>
      <c r="BF70" s="196"/>
      <c r="BG70" s="196"/>
      <c r="BH70" s="196"/>
      <c r="BI70" s="196"/>
      <c r="BJ70" s="196"/>
      <c r="BK70" s="196"/>
      <c r="BL70" s="196"/>
      <c r="BM70" s="196"/>
      <c r="BN70" s="196"/>
      <c r="BO70" s="196"/>
      <c r="BP70" s="196"/>
      <c r="BQ70" s="196"/>
      <c r="BR70" s="196"/>
      <c r="BS70" s="196"/>
      <c r="BT70" s="196"/>
      <c r="BU70" s="196"/>
      <c r="BV70" s="196"/>
      <c r="BW70" s="196"/>
      <c r="BX70" s="196"/>
      <c r="BY70" s="196"/>
      <c r="BZ70" s="196"/>
      <c r="CA70" s="196"/>
      <c r="CB70" s="196"/>
      <c r="CC70" s="196"/>
      <c r="CD70" s="196"/>
      <c r="CE70" s="196"/>
      <c r="CF70" s="196"/>
      <c r="CG70" s="196"/>
      <c r="CH70" s="196"/>
      <c r="CI70" s="196"/>
      <c r="CJ70" s="196"/>
    </row>
    <row r="71" spans="1:88" ht="15" x14ac:dyDescent="0.2">
      <c r="A71" s="196"/>
      <c r="B71" s="196"/>
      <c r="C71" s="196"/>
      <c r="D71" s="196"/>
      <c r="E71" s="196"/>
      <c r="F71" s="196"/>
      <c r="G71" s="196"/>
      <c r="H71" s="196"/>
      <c r="I71" s="196"/>
      <c r="J71" s="196"/>
      <c r="K71" s="196"/>
      <c r="L71" s="196"/>
      <c r="M71" s="196"/>
      <c r="N71" s="196"/>
      <c r="O71" s="196"/>
      <c r="P71" s="196"/>
      <c r="Q71" s="196"/>
      <c r="R71" s="196"/>
      <c r="S71" s="196"/>
      <c r="T71" s="196"/>
      <c r="U71" s="196"/>
      <c r="V71" s="196"/>
      <c r="W71" s="196"/>
      <c r="X71" s="196"/>
      <c r="Y71" s="196"/>
      <c r="Z71" s="196"/>
      <c r="AA71" s="196"/>
      <c r="AB71" s="196"/>
      <c r="AC71" s="196"/>
      <c r="AD71" s="196"/>
      <c r="AE71" s="196"/>
      <c r="AF71" s="196"/>
      <c r="AG71" s="196"/>
      <c r="AH71" s="196"/>
      <c r="AI71" s="196"/>
      <c r="AJ71" s="196"/>
      <c r="AK71" s="196"/>
      <c r="AL71" s="196"/>
      <c r="AM71" s="196"/>
      <c r="AN71" s="196"/>
      <c r="AO71" s="196"/>
      <c r="AP71" s="196"/>
      <c r="AQ71" s="196"/>
      <c r="AR71" s="196"/>
      <c r="AS71" s="196"/>
      <c r="AT71" s="196"/>
      <c r="AU71" s="196"/>
      <c r="AV71" s="196"/>
      <c r="AW71" s="196"/>
      <c r="AX71" s="196"/>
      <c r="AY71" s="196"/>
      <c r="AZ71" s="196"/>
      <c r="BA71" s="196"/>
      <c r="BB71" s="196"/>
      <c r="BC71" s="196"/>
      <c r="BD71" s="196"/>
      <c r="BE71" s="196"/>
      <c r="BF71" s="196"/>
      <c r="BG71" s="196"/>
      <c r="BH71" s="196"/>
      <c r="BI71" s="196"/>
      <c r="BJ71" s="196"/>
      <c r="BK71" s="196"/>
      <c r="BL71" s="196"/>
      <c r="BM71" s="196"/>
      <c r="BN71" s="196"/>
      <c r="BO71" s="196"/>
      <c r="BP71" s="196"/>
      <c r="BQ71" s="196"/>
      <c r="BR71" s="196"/>
      <c r="BS71" s="196"/>
      <c r="BT71" s="196"/>
      <c r="BU71" s="196"/>
      <c r="BV71" s="196"/>
      <c r="BW71" s="196"/>
      <c r="BX71" s="196"/>
      <c r="BY71" s="196"/>
      <c r="BZ71" s="196"/>
      <c r="CA71" s="196"/>
      <c r="CB71" s="196"/>
      <c r="CC71" s="196"/>
      <c r="CD71" s="196"/>
      <c r="CE71" s="196"/>
      <c r="CF71" s="196"/>
      <c r="CG71" s="196"/>
      <c r="CH71" s="196"/>
      <c r="CI71" s="196"/>
      <c r="CJ71" s="196"/>
    </row>
    <row r="72" spans="1:88" ht="15" x14ac:dyDescent="0.2">
      <c r="A72" s="196"/>
      <c r="B72" s="196"/>
      <c r="C72" s="196"/>
      <c r="D72" s="196"/>
      <c r="E72" s="196"/>
      <c r="F72" s="196"/>
      <c r="G72" s="196"/>
      <c r="H72" s="196"/>
      <c r="I72" s="196"/>
      <c r="J72" s="196"/>
      <c r="K72" s="196"/>
      <c r="L72" s="196"/>
      <c r="M72" s="196"/>
      <c r="N72" s="196"/>
      <c r="O72" s="196"/>
      <c r="P72" s="196"/>
      <c r="Q72" s="196"/>
      <c r="R72" s="196"/>
      <c r="S72" s="196"/>
      <c r="T72" s="196"/>
      <c r="U72" s="196"/>
      <c r="V72" s="196"/>
      <c r="W72" s="196"/>
      <c r="X72" s="196"/>
      <c r="Y72" s="196"/>
      <c r="Z72" s="196"/>
      <c r="AA72" s="196"/>
      <c r="AB72" s="196"/>
      <c r="AC72" s="196"/>
      <c r="AD72" s="196"/>
      <c r="AE72" s="196"/>
      <c r="AF72" s="196"/>
      <c r="AG72" s="196"/>
      <c r="AH72" s="196"/>
      <c r="AI72" s="196"/>
      <c r="AJ72" s="196"/>
      <c r="AK72" s="196"/>
      <c r="AL72" s="196"/>
      <c r="AM72" s="196"/>
      <c r="AN72" s="196"/>
      <c r="AO72" s="196"/>
      <c r="AP72" s="196"/>
      <c r="AQ72" s="196"/>
      <c r="AR72" s="196"/>
      <c r="AS72" s="196"/>
      <c r="AT72" s="196"/>
      <c r="AU72" s="196"/>
      <c r="AV72" s="196"/>
      <c r="AW72" s="196"/>
      <c r="AX72" s="196"/>
      <c r="AY72" s="196"/>
      <c r="AZ72" s="196"/>
      <c r="BA72" s="196"/>
      <c r="BB72" s="196"/>
      <c r="BC72" s="196"/>
      <c r="BD72" s="196"/>
      <c r="BE72" s="196"/>
      <c r="BF72" s="196"/>
      <c r="BG72" s="196"/>
      <c r="BH72" s="196"/>
      <c r="BI72" s="196"/>
      <c r="BJ72" s="196"/>
      <c r="BK72" s="196"/>
      <c r="BL72" s="196"/>
      <c r="BM72" s="196"/>
      <c r="BN72" s="196"/>
      <c r="BO72" s="196"/>
      <c r="BP72" s="196"/>
      <c r="BQ72" s="196"/>
      <c r="BR72" s="196"/>
      <c r="BS72" s="196"/>
      <c r="BT72" s="196"/>
      <c r="BU72" s="196"/>
      <c r="BV72" s="196"/>
      <c r="BW72" s="196"/>
      <c r="BX72" s="196"/>
      <c r="BY72" s="196"/>
      <c r="BZ72" s="196"/>
      <c r="CA72" s="196"/>
      <c r="CB72" s="196"/>
      <c r="CC72" s="196"/>
      <c r="CD72" s="196"/>
      <c r="CE72" s="196"/>
      <c r="CF72" s="196"/>
      <c r="CG72" s="196"/>
      <c r="CH72" s="196"/>
      <c r="CI72" s="196"/>
      <c r="CJ72" s="196"/>
    </row>
    <row r="73" spans="1:88" ht="15" x14ac:dyDescent="0.2">
      <c r="A73" s="196"/>
      <c r="B73" s="196"/>
      <c r="C73" s="196"/>
      <c r="D73" s="196"/>
      <c r="E73" s="196"/>
      <c r="F73" s="196"/>
      <c r="G73" s="196"/>
      <c r="H73" s="196"/>
      <c r="I73" s="196"/>
      <c r="J73" s="196"/>
      <c r="K73" s="196"/>
      <c r="L73" s="196"/>
      <c r="M73" s="196"/>
      <c r="N73" s="196"/>
      <c r="O73" s="196"/>
      <c r="P73" s="196"/>
      <c r="Q73" s="196"/>
      <c r="R73" s="196"/>
      <c r="S73" s="196"/>
      <c r="T73" s="196"/>
      <c r="U73" s="196"/>
      <c r="V73" s="196"/>
      <c r="W73" s="196"/>
      <c r="X73" s="196"/>
      <c r="Y73" s="196"/>
      <c r="Z73" s="196"/>
      <c r="AA73" s="196"/>
      <c r="AB73" s="196"/>
      <c r="AC73" s="196"/>
      <c r="AD73" s="196"/>
      <c r="AE73" s="196"/>
      <c r="AF73" s="196"/>
      <c r="AG73" s="196"/>
      <c r="AH73" s="196"/>
      <c r="AI73" s="196"/>
      <c r="AJ73" s="196"/>
      <c r="AK73" s="196"/>
      <c r="AL73" s="196"/>
      <c r="AM73" s="196"/>
      <c r="AN73" s="196"/>
      <c r="AO73" s="196"/>
      <c r="AP73" s="196"/>
      <c r="AQ73" s="196"/>
      <c r="AR73" s="196"/>
      <c r="AS73" s="196"/>
      <c r="AT73" s="196"/>
      <c r="AU73" s="196"/>
      <c r="AV73" s="196"/>
      <c r="AW73" s="196"/>
      <c r="AX73" s="196"/>
      <c r="AY73" s="196"/>
      <c r="AZ73" s="196"/>
      <c r="BA73" s="196"/>
      <c r="BB73" s="196"/>
      <c r="BC73" s="196"/>
      <c r="BD73" s="196"/>
      <c r="BE73" s="196"/>
      <c r="BF73" s="196"/>
      <c r="BG73" s="196"/>
      <c r="BH73" s="196"/>
      <c r="BI73" s="196"/>
      <c r="BJ73" s="196"/>
      <c r="BK73" s="196"/>
      <c r="BL73" s="196"/>
      <c r="BM73" s="196"/>
      <c r="BN73" s="196"/>
      <c r="BO73" s="196"/>
      <c r="BP73" s="196"/>
      <c r="BQ73" s="196"/>
      <c r="BR73" s="196"/>
      <c r="BS73" s="196"/>
      <c r="BT73" s="196"/>
      <c r="BU73" s="196"/>
      <c r="BV73" s="196"/>
      <c r="BW73" s="196"/>
      <c r="BX73" s="196"/>
      <c r="BY73" s="196"/>
      <c r="BZ73" s="196"/>
      <c r="CA73" s="196"/>
      <c r="CB73" s="196"/>
      <c r="CC73" s="196"/>
      <c r="CD73" s="196"/>
      <c r="CE73" s="196"/>
      <c r="CF73" s="196"/>
      <c r="CG73" s="196"/>
      <c r="CH73" s="196"/>
      <c r="CI73" s="196"/>
      <c r="CJ73" s="196"/>
    </row>
    <row r="74" spans="1:88" ht="15" x14ac:dyDescent="0.2">
      <c r="A74" s="196"/>
      <c r="B74" s="196"/>
      <c r="C74" s="196"/>
      <c r="D74" s="196"/>
      <c r="E74" s="196"/>
      <c r="F74" s="196"/>
      <c r="G74" s="196"/>
      <c r="H74" s="196"/>
      <c r="I74" s="196"/>
      <c r="J74" s="196"/>
      <c r="K74" s="196"/>
      <c r="L74" s="196"/>
      <c r="M74" s="196"/>
      <c r="N74" s="196"/>
      <c r="O74" s="196"/>
      <c r="P74" s="196"/>
      <c r="Q74" s="196"/>
      <c r="R74" s="196"/>
      <c r="S74" s="196"/>
      <c r="T74" s="196"/>
      <c r="U74" s="196"/>
      <c r="V74" s="196"/>
      <c r="W74" s="196"/>
      <c r="X74" s="196"/>
      <c r="Y74" s="196"/>
      <c r="Z74" s="196"/>
      <c r="AA74" s="196"/>
      <c r="AB74" s="196"/>
      <c r="AC74" s="196"/>
      <c r="AD74" s="196"/>
      <c r="AE74" s="196"/>
      <c r="AF74" s="196"/>
      <c r="AG74" s="196"/>
      <c r="AH74" s="196"/>
      <c r="AI74" s="196"/>
      <c r="AJ74" s="196"/>
      <c r="AK74" s="196"/>
      <c r="AL74" s="196"/>
      <c r="AM74" s="196"/>
      <c r="AN74" s="196"/>
      <c r="AO74" s="196"/>
      <c r="AP74" s="196"/>
      <c r="AQ74" s="196"/>
      <c r="AR74" s="196"/>
      <c r="AS74" s="196"/>
      <c r="AT74" s="196"/>
      <c r="AU74" s="196"/>
      <c r="AV74" s="196"/>
      <c r="AW74" s="196"/>
      <c r="AX74" s="196"/>
      <c r="AY74" s="196"/>
      <c r="AZ74" s="196"/>
      <c r="BA74" s="196"/>
      <c r="BB74" s="196"/>
      <c r="BC74" s="196"/>
      <c r="BD74" s="196"/>
      <c r="BE74" s="196"/>
      <c r="BF74" s="196"/>
      <c r="BG74" s="196"/>
      <c r="BH74" s="196"/>
      <c r="BI74" s="196"/>
      <c r="BJ74" s="196"/>
      <c r="BK74" s="196"/>
      <c r="BL74" s="196"/>
      <c r="BM74" s="196"/>
      <c r="BN74" s="196"/>
      <c r="BO74" s="196"/>
      <c r="BP74" s="196"/>
      <c r="BQ74" s="196"/>
      <c r="BR74" s="196"/>
      <c r="BS74" s="196"/>
      <c r="BT74" s="196"/>
      <c r="BU74" s="196"/>
      <c r="BV74" s="196"/>
      <c r="BW74" s="196"/>
      <c r="BX74" s="196"/>
      <c r="BY74" s="196"/>
      <c r="BZ74" s="196"/>
      <c r="CA74" s="196"/>
      <c r="CB74" s="196"/>
      <c r="CC74" s="196"/>
      <c r="CD74" s="196"/>
      <c r="CE74" s="196"/>
      <c r="CF74" s="196"/>
      <c r="CG74" s="196"/>
      <c r="CH74" s="196"/>
      <c r="CI74" s="196"/>
      <c r="CJ74" s="196"/>
    </row>
    <row r="75" spans="1:88" ht="15" x14ac:dyDescent="0.2">
      <c r="A75" s="196"/>
      <c r="B75" s="196"/>
      <c r="C75" s="196"/>
      <c r="D75" s="196"/>
      <c r="E75" s="196"/>
      <c r="F75" s="196"/>
      <c r="G75" s="196"/>
      <c r="H75" s="196"/>
      <c r="I75" s="196"/>
      <c r="J75" s="196"/>
      <c r="K75" s="196"/>
      <c r="L75" s="196"/>
      <c r="M75" s="196"/>
      <c r="N75" s="196"/>
      <c r="O75" s="196"/>
      <c r="P75" s="196"/>
      <c r="Q75" s="196"/>
      <c r="R75" s="196"/>
      <c r="S75" s="196"/>
      <c r="T75" s="196"/>
      <c r="U75" s="196"/>
      <c r="V75" s="196"/>
      <c r="W75" s="196"/>
      <c r="X75" s="196"/>
      <c r="Y75" s="196"/>
      <c r="Z75" s="196"/>
      <c r="AA75" s="196"/>
      <c r="AB75" s="196"/>
      <c r="AC75" s="196"/>
      <c r="AD75" s="196"/>
      <c r="AE75" s="196"/>
      <c r="AF75" s="196"/>
      <c r="AG75" s="196"/>
      <c r="AH75" s="196"/>
      <c r="AI75" s="196"/>
      <c r="AJ75" s="196"/>
      <c r="AK75" s="196"/>
      <c r="AL75" s="196"/>
      <c r="AM75" s="196"/>
      <c r="AN75" s="196"/>
      <c r="AO75" s="196"/>
      <c r="AP75" s="196"/>
      <c r="AQ75" s="196"/>
      <c r="AR75" s="196"/>
      <c r="AS75" s="196"/>
      <c r="AT75" s="196"/>
      <c r="AU75" s="196"/>
      <c r="AV75" s="196"/>
      <c r="AW75" s="196"/>
      <c r="AX75" s="196"/>
      <c r="AY75" s="196"/>
      <c r="AZ75" s="196"/>
      <c r="BA75" s="196"/>
      <c r="BB75" s="196"/>
      <c r="BC75" s="196"/>
      <c r="BD75" s="196"/>
      <c r="BE75" s="196"/>
      <c r="BF75" s="196"/>
      <c r="BG75" s="196"/>
      <c r="BH75" s="196"/>
      <c r="BI75" s="196"/>
      <c r="BJ75" s="196"/>
      <c r="BK75" s="196"/>
      <c r="BL75" s="196"/>
      <c r="BM75" s="196"/>
      <c r="BN75" s="196"/>
      <c r="BO75" s="196"/>
      <c r="BP75" s="196"/>
      <c r="BQ75" s="196"/>
      <c r="BR75" s="196"/>
      <c r="BS75" s="196"/>
      <c r="BT75" s="196"/>
      <c r="BU75" s="196"/>
      <c r="BV75" s="196"/>
      <c r="BW75" s="196"/>
      <c r="BX75" s="196"/>
      <c r="BY75" s="196"/>
      <c r="BZ75" s="196"/>
      <c r="CA75" s="196"/>
      <c r="CB75" s="196"/>
      <c r="CC75" s="196"/>
      <c r="CD75" s="196"/>
      <c r="CE75" s="196"/>
      <c r="CF75" s="196"/>
      <c r="CG75" s="196"/>
      <c r="CH75" s="196"/>
      <c r="CI75" s="196"/>
      <c r="CJ75" s="196"/>
    </row>
    <row r="76" spans="1:88" ht="15" x14ac:dyDescent="0.2">
      <c r="A76" s="196"/>
      <c r="B76" s="196"/>
      <c r="C76" s="196"/>
      <c r="D76" s="196"/>
      <c r="E76" s="196"/>
      <c r="F76" s="196"/>
      <c r="G76" s="196"/>
      <c r="H76" s="196"/>
      <c r="I76" s="196"/>
      <c r="J76" s="196"/>
      <c r="K76" s="196"/>
      <c r="L76" s="196"/>
      <c r="M76" s="196"/>
      <c r="N76" s="196"/>
      <c r="O76" s="196"/>
      <c r="P76" s="196"/>
      <c r="Q76" s="196"/>
      <c r="R76" s="196"/>
      <c r="S76" s="196"/>
      <c r="T76" s="196"/>
      <c r="U76" s="196"/>
      <c r="V76" s="196"/>
      <c r="W76" s="196"/>
      <c r="X76" s="196"/>
      <c r="Y76" s="196"/>
      <c r="Z76" s="196"/>
      <c r="AA76" s="196"/>
      <c r="AB76" s="196"/>
      <c r="AC76" s="196"/>
      <c r="AD76" s="196"/>
      <c r="AE76" s="196"/>
      <c r="AF76" s="196"/>
      <c r="AG76" s="196"/>
      <c r="AH76" s="196"/>
      <c r="AI76" s="196"/>
      <c r="AJ76" s="196"/>
      <c r="AK76" s="196"/>
      <c r="AL76" s="196"/>
      <c r="AM76" s="196"/>
      <c r="AN76" s="196"/>
      <c r="AO76" s="196"/>
      <c r="AP76" s="196"/>
      <c r="AQ76" s="196"/>
      <c r="AR76" s="196"/>
      <c r="AS76" s="196"/>
      <c r="AT76" s="196"/>
      <c r="AU76" s="196"/>
      <c r="AV76" s="196"/>
      <c r="AW76" s="196"/>
      <c r="AX76" s="196"/>
      <c r="AY76" s="196"/>
      <c r="AZ76" s="196"/>
      <c r="BA76" s="196"/>
      <c r="BB76" s="196"/>
      <c r="BC76" s="196"/>
      <c r="BD76" s="196"/>
      <c r="BE76" s="196"/>
      <c r="BF76" s="196"/>
      <c r="BG76" s="196"/>
      <c r="BH76" s="196"/>
      <c r="BI76" s="196"/>
      <c r="BJ76" s="196"/>
      <c r="BK76" s="196"/>
      <c r="BL76" s="196"/>
      <c r="BM76" s="196"/>
      <c r="BN76" s="196"/>
      <c r="BO76" s="196"/>
      <c r="BP76" s="196"/>
      <c r="BQ76" s="196"/>
      <c r="BR76" s="196"/>
      <c r="BS76" s="196"/>
      <c r="BT76" s="196"/>
      <c r="BU76" s="196"/>
      <c r="BV76" s="196"/>
      <c r="BW76" s="196"/>
      <c r="BX76" s="196"/>
      <c r="BY76" s="196"/>
      <c r="BZ76" s="196"/>
      <c r="CA76" s="196"/>
      <c r="CB76" s="196"/>
      <c r="CC76" s="196"/>
      <c r="CD76" s="196"/>
      <c r="CE76" s="196"/>
      <c r="CF76" s="196"/>
      <c r="CG76" s="196"/>
      <c r="CH76" s="196"/>
      <c r="CI76" s="196"/>
      <c r="CJ76" s="196"/>
    </row>
    <row r="77" spans="1:88" ht="15" x14ac:dyDescent="0.2">
      <c r="A77" s="196"/>
      <c r="B77" s="196"/>
      <c r="C77" s="196"/>
      <c r="D77" s="196"/>
      <c r="E77" s="196"/>
      <c r="F77" s="196"/>
      <c r="G77" s="196"/>
      <c r="H77" s="196"/>
      <c r="I77" s="196"/>
      <c r="J77" s="196"/>
      <c r="K77" s="196"/>
      <c r="L77" s="196"/>
      <c r="M77" s="196"/>
      <c r="N77" s="196"/>
      <c r="O77" s="196"/>
      <c r="P77" s="196"/>
      <c r="Q77" s="196"/>
      <c r="R77" s="196"/>
      <c r="S77" s="196"/>
      <c r="T77" s="196"/>
      <c r="U77" s="196"/>
      <c r="V77" s="196"/>
      <c r="W77" s="196"/>
      <c r="X77" s="196"/>
      <c r="Y77" s="196"/>
      <c r="Z77" s="196"/>
      <c r="AA77" s="196"/>
      <c r="AB77" s="196"/>
      <c r="AC77" s="196"/>
      <c r="AD77" s="196"/>
      <c r="AE77" s="196"/>
      <c r="AF77" s="196"/>
      <c r="AG77" s="196"/>
      <c r="AH77" s="196"/>
      <c r="AI77" s="196"/>
      <c r="AJ77" s="196"/>
      <c r="AK77" s="196"/>
      <c r="AL77" s="196"/>
      <c r="AM77" s="196"/>
      <c r="AN77" s="196"/>
      <c r="AO77" s="196"/>
      <c r="AP77" s="196"/>
      <c r="AQ77" s="196"/>
      <c r="AR77" s="196"/>
      <c r="AS77" s="196"/>
      <c r="AT77" s="196"/>
      <c r="AU77" s="196"/>
      <c r="AV77" s="196"/>
      <c r="AW77" s="196"/>
      <c r="AX77" s="196"/>
      <c r="AY77" s="196"/>
      <c r="AZ77" s="196"/>
      <c r="BA77" s="196"/>
      <c r="BB77" s="196"/>
      <c r="BC77" s="196"/>
      <c r="BD77" s="196"/>
      <c r="BE77" s="196"/>
      <c r="BF77" s="196"/>
      <c r="BG77" s="196"/>
      <c r="BH77" s="196"/>
      <c r="BI77" s="196"/>
      <c r="BJ77" s="196"/>
      <c r="BK77" s="196"/>
      <c r="BL77" s="196"/>
      <c r="BM77" s="196"/>
      <c r="BN77" s="196"/>
      <c r="BO77" s="196"/>
      <c r="BP77" s="196"/>
      <c r="BQ77" s="196"/>
      <c r="BR77" s="196"/>
      <c r="BS77" s="196"/>
      <c r="BT77" s="196"/>
      <c r="BU77" s="196"/>
      <c r="BV77" s="196"/>
      <c r="BW77" s="196"/>
      <c r="BX77" s="196"/>
      <c r="BY77" s="196"/>
      <c r="BZ77" s="196"/>
      <c r="CA77" s="196"/>
      <c r="CB77" s="196"/>
      <c r="CC77" s="196"/>
      <c r="CD77" s="196"/>
      <c r="CE77" s="196"/>
      <c r="CF77" s="196"/>
      <c r="CG77" s="196"/>
      <c r="CH77" s="196"/>
      <c r="CI77" s="196"/>
      <c r="CJ77" s="196"/>
    </row>
    <row r="78" spans="1:88" ht="15" x14ac:dyDescent="0.2">
      <c r="A78" s="196"/>
      <c r="B78" s="196"/>
      <c r="C78" s="196"/>
      <c r="D78" s="196"/>
      <c r="E78" s="196"/>
      <c r="F78" s="196"/>
      <c r="G78" s="196"/>
      <c r="H78" s="196"/>
      <c r="I78" s="196"/>
      <c r="J78" s="196"/>
      <c r="K78" s="196"/>
      <c r="L78" s="196"/>
      <c r="M78" s="196"/>
      <c r="N78" s="196"/>
      <c r="O78" s="196"/>
      <c r="P78" s="196"/>
      <c r="Q78" s="196"/>
      <c r="R78" s="196"/>
      <c r="S78" s="196"/>
      <c r="T78" s="196"/>
      <c r="U78" s="196"/>
      <c r="V78" s="196"/>
      <c r="W78" s="196"/>
      <c r="X78" s="196"/>
      <c r="Y78" s="196"/>
      <c r="Z78" s="196"/>
      <c r="AA78" s="196"/>
      <c r="AB78" s="196"/>
      <c r="AC78" s="196"/>
      <c r="AD78" s="196"/>
      <c r="AE78" s="196"/>
      <c r="AF78" s="196"/>
      <c r="AG78" s="196"/>
      <c r="AH78" s="196"/>
      <c r="AI78" s="196"/>
      <c r="AJ78" s="196"/>
      <c r="AK78" s="196"/>
      <c r="AL78" s="196"/>
      <c r="AM78" s="196"/>
      <c r="AN78" s="196"/>
      <c r="AO78" s="196"/>
      <c r="AP78" s="196"/>
      <c r="AQ78" s="196"/>
      <c r="AR78" s="196"/>
      <c r="AS78" s="196"/>
      <c r="AT78" s="196"/>
      <c r="AU78" s="196"/>
      <c r="AV78" s="196"/>
      <c r="AW78" s="196"/>
      <c r="AX78" s="196"/>
      <c r="AY78" s="196"/>
      <c r="AZ78" s="196"/>
      <c r="BA78" s="196"/>
      <c r="BB78" s="196"/>
      <c r="BC78" s="196"/>
      <c r="BD78" s="196"/>
      <c r="BE78" s="196"/>
      <c r="BF78" s="196"/>
      <c r="BG78" s="196"/>
      <c r="BH78" s="196"/>
      <c r="BI78" s="196"/>
      <c r="BJ78" s="196"/>
      <c r="BK78" s="196"/>
      <c r="BL78" s="196"/>
      <c r="BM78" s="196"/>
      <c r="BN78" s="196"/>
      <c r="BO78" s="196"/>
      <c r="BP78" s="196"/>
      <c r="BQ78" s="196"/>
      <c r="BR78" s="196"/>
      <c r="BS78" s="196"/>
      <c r="BT78" s="196"/>
      <c r="BU78" s="196"/>
      <c r="BV78" s="196"/>
      <c r="BW78" s="196"/>
      <c r="BX78" s="196"/>
      <c r="BY78" s="196"/>
      <c r="BZ78" s="196"/>
      <c r="CA78" s="196"/>
      <c r="CB78" s="196"/>
      <c r="CC78" s="196"/>
      <c r="CD78" s="196"/>
      <c r="CE78" s="196"/>
      <c r="CF78" s="196"/>
      <c r="CG78" s="196"/>
      <c r="CH78" s="196"/>
      <c r="CI78" s="196"/>
      <c r="CJ78" s="196"/>
    </row>
    <row r="79" spans="1:88" ht="15" x14ac:dyDescent="0.2">
      <c r="A79" s="196"/>
      <c r="B79" s="196"/>
      <c r="C79" s="196"/>
      <c r="D79" s="196"/>
      <c r="E79" s="196"/>
      <c r="F79" s="196"/>
      <c r="G79" s="196"/>
      <c r="H79" s="196"/>
      <c r="I79" s="196"/>
      <c r="J79" s="196"/>
      <c r="K79" s="196"/>
      <c r="L79" s="196"/>
      <c r="M79" s="196"/>
      <c r="N79" s="196"/>
      <c r="O79" s="196"/>
      <c r="P79" s="196"/>
      <c r="Q79" s="196"/>
      <c r="R79" s="196"/>
      <c r="S79" s="196"/>
      <c r="T79" s="196"/>
      <c r="U79" s="196"/>
      <c r="V79" s="196"/>
      <c r="W79" s="196"/>
      <c r="X79" s="196"/>
      <c r="Y79" s="196"/>
      <c r="Z79" s="196"/>
      <c r="AA79" s="196"/>
      <c r="AB79" s="196"/>
      <c r="AC79" s="196"/>
      <c r="AD79" s="196"/>
      <c r="AE79" s="196"/>
      <c r="AF79" s="196"/>
      <c r="AG79" s="196"/>
      <c r="AH79" s="196"/>
      <c r="AI79" s="196"/>
      <c r="AJ79" s="196"/>
      <c r="AK79" s="196"/>
      <c r="AL79" s="196"/>
      <c r="AM79" s="196"/>
      <c r="AN79" s="196"/>
      <c r="AO79" s="196"/>
      <c r="AP79" s="196"/>
      <c r="AQ79" s="196"/>
      <c r="AR79" s="196"/>
      <c r="AS79" s="196"/>
      <c r="AT79" s="196"/>
      <c r="AU79" s="196"/>
      <c r="AV79" s="196"/>
      <c r="AW79" s="196"/>
      <c r="AX79" s="196"/>
      <c r="AY79" s="196"/>
      <c r="AZ79" s="196"/>
      <c r="BA79" s="196"/>
      <c r="BB79" s="196"/>
      <c r="BC79" s="196"/>
      <c r="BD79" s="196"/>
      <c r="BE79" s="196"/>
      <c r="BF79" s="196"/>
      <c r="BG79" s="196"/>
      <c r="BH79" s="196"/>
      <c r="BI79" s="196"/>
      <c r="BJ79" s="196"/>
      <c r="BK79" s="196"/>
      <c r="BL79" s="196"/>
      <c r="BM79" s="196"/>
      <c r="BN79" s="196"/>
      <c r="BO79" s="196"/>
      <c r="BP79" s="196"/>
      <c r="BQ79" s="196"/>
      <c r="BR79" s="196"/>
      <c r="BS79" s="196"/>
      <c r="BT79" s="196"/>
      <c r="BU79" s="196"/>
      <c r="BV79" s="196"/>
      <c r="BW79" s="196"/>
      <c r="BX79" s="196"/>
      <c r="BY79" s="196"/>
      <c r="BZ79" s="196"/>
      <c r="CA79" s="196"/>
      <c r="CB79" s="196"/>
      <c r="CC79" s="196"/>
      <c r="CD79" s="196"/>
      <c r="CE79" s="196"/>
      <c r="CF79" s="196"/>
      <c r="CG79" s="196"/>
      <c r="CH79" s="196"/>
      <c r="CI79" s="196"/>
      <c r="CJ79" s="196"/>
    </row>
    <row r="80" spans="1:88" ht="15" x14ac:dyDescent="0.2">
      <c r="A80" s="196"/>
      <c r="B80" s="196"/>
      <c r="C80" s="196"/>
      <c r="D80" s="196"/>
      <c r="E80" s="196"/>
      <c r="F80" s="196"/>
      <c r="G80" s="196"/>
      <c r="H80" s="196"/>
      <c r="I80" s="196"/>
      <c r="J80" s="196"/>
      <c r="K80" s="196"/>
      <c r="L80" s="196"/>
      <c r="M80" s="196"/>
      <c r="N80" s="196"/>
      <c r="O80" s="196"/>
      <c r="P80" s="196"/>
      <c r="Q80" s="196"/>
      <c r="R80" s="196"/>
      <c r="S80" s="196"/>
      <c r="T80" s="196"/>
      <c r="U80" s="196"/>
      <c r="V80" s="196"/>
      <c r="W80" s="196"/>
      <c r="X80" s="196"/>
      <c r="Y80" s="196"/>
      <c r="Z80" s="196"/>
      <c r="AA80" s="196"/>
      <c r="AB80" s="196"/>
      <c r="AC80" s="196"/>
      <c r="AD80" s="196"/>
      <c r="AE80" s="196"/>
      <c r="AF80" s="196"/>
      <c r="AG80" s="196"/>
      <c r="AH80" s="196"/>
      <c r="AI80" s="196"/>
      <c r="AJ80" s="196"/>
      <c r="AK80" s="196"/>
      <c r="AL80" s="196"/>
      <c r="AM80" s="196"/>
      <c r="AN80" s="196"/>
      <c r="AO80" s="196"/>
      <c r="AP80" s="196"/>
      <c r="AQ80" s="196"/>
      <c r="AR80" s="196"/>
      <c r="AS80" s="196"/>
      <c r="AT80" s="196"/>
      <c r="AU80" s="196"/>
      <c r="AV80" s="196"/>
      <c r="AW80" s="196"/>
      <c r="AX80" s="196"/>
      <c r="AY80" s="196"/>
      <c r="AZ80" s="196"/>
      <c r="BA80" s="196"/>
      <c r="BB80" s="196"/>
      <c r="BC80" s="196"/>
      <c r="BD80" s="196"/>
      <c r="BE80" s="196"/>
      <c r="BF80" s="196"/>
      <c r="BG80" s="196"/>
      <c r="BH80" s="196"/>
      <c r="BI80" s="196"/>
      <c r="BJ80" s="196"/>
      <c r="BK80" s="196"/>
      <c r="BL80" s="196"/>
      <c r="BM80" s="196"/>
      <c r="BN80" s="196"/>
      <c r="BO80" s="196"/>
      <c r="BP80" s="196"/>
      <c r="BQ80" s="196"/>
      <c r="BR80" s="196"/>
      <c r="BS80" s="196"/>
      <c r="BT80" s="196"/>
      <c r="BU80" s="196"/>
      <c r="BV80" s="196"/>
      <c r="BW80" s="196"/>
      <c r="BX80" s="196"/>
      <c r="BY80" s="196"/>
      <c r="BZ80" s="196"/>
      <c r="CA80" s="196"/>
      <c r="CB80" s="196"/>
      <c r="CC80" s="196"/>
      <c r="CD80" s="196"/>
      <c r="CE80" s="196"/>
      <c r="CF80" s="196"/>
      <c r="CG80" s="196"/>
      <c r="CH80" s="196"/>
      <c r="CI80" s="196"/>
      <c r="CJ80" s="196"/>
    </row>
    <row r="81" spans="1:88" ht="15" x14ac:dyDescent="0.2">
      <c r="A81" s="196"/>
      <c r="B81" s="196"/>
      <c r="C81" s="196"/>
      <c r="D81" s="196"/>
      <c r="E81" s="196"/>
      <c r="F81" s="196"/>
      <c r="G81" s="196"/>
      <c r="H81" s="196"/>
      <c r="I81" s="196"/>
      <c r="J81" s="196"/>
      <c r="K81" s="196"/>
      <c r="L81" s="196"/>
      <c r="M81" s="196"/>
      <c r="N81" s="196"/>
      <c r="O81" s="196"/>
      <c r="P81" s="196"/>
      <c r="Q81" s="196"/>
      <c r="R81" s="196"/>
      <c r="S81" s="196"/>
      <c r="T81" s="196"/>
      <c r="U81" s="196"/>
      <c r="V81" s="196"/>
      <c r="W81" s="196"/>
      <c r="X81" s="196"/>
      <c r="Y81" s="196"/>
      <c r="Z81" s="196"/>
      <c r="AA81" s="196"/>
      <c r="AB81" s="196"/>
      <c r="AC81" s="196"/>
      <c r="AD81" s="196"/>
      <c r="AE81" s="196"/>
      <c r="AF81" s="196"/>
      <c r="AG81" s="196"/>
      <c r="AH81" s="196"/>
      <c r="AI81" s="196"/>
      <c r="AJ81" s="196"/>
      <c r="AK81" s="196"/>
      <c r="AL81" s="196"/>
      <c r="AM81" s="196"/>
      <c r="AN81" s="196"/>
      <c r="AO81" s="196"/>
      <c r="AP81" s="196"/>
      <c r="AQ81" s="196"/>
      <c r="AR81" s="196"/>
      <c r="AS81" s="196"/>
      <c r="AT81" s="196"/>
      <c r="AU81" s="196"/>
      <c r="AV81" s="196"/>
      <c r="AW81" s="196"/>
      <c r="AX81" s="196"/>
      <c r="AY81" s="196"/>
      <c r="AZ81" s="196"/>
      <c r="BA81" s="196"/>
      <c r="BB81" s="196"/>
      <c r="BC81" s="196"/>
      <c r="BD81" s="196"/>
      <c r="BE81" s="196"/>
      <c r="BF81" s="196"/>
      <c r="BG81" s="196"/>
      <c r="BH81" s="196"/>
      <c r="BI81" s="196"/>
      <c r="BJ81" s="196"/>
      <c r="BK81" s="196"/>
      <c r="BL81" s="196"/>
      <c r="BM81" s="196"/>
      <c r="BN81" s="196"/>
      <c r="BO81" s="196"/>
      <c r="BP81" s="196"/>
      <c r="BQ81" s="196"/>
      <c r="BR81" s="196"/>
      <c r="BS81" s="196"/>
      <c r="BT81" s="196"/>
      <c r="BU81" s="196"/>
      <c r="BV81" s="196"/>
      <c r="BW81" s="196"/>
      <c r="BX81" s="196"/>
      <c r="BY81" s="196"/>
      <c r="BZ81" s="196"/>
      <c r="CA81" s="196"/>
      <c r="CB81" s="196"/>
      <c r="CC81" s="196"/>
      <c r="CD81" s="196"/>
      <c r="CE81" s="196"/>
      <c r="CF81" s="196"/>
      <c r="CG81" s="196"/>
      <c r="CH81" s="196"/>
      <c r="CI81" s="196"/>
      <c r="CJ81" s="196"/>
    </row>
    <row r="82" spans="1:88" ht="15" x14ac:dyDescent="0.2">
      <c r="A82" s="196"/>
      <c r="B82" s="196"/>
      <c r="C82" s="196"/>
      <c r="D82" s="196"/>
      <c r="E82" s="196"/>
      <c r="F82" s="196"/>
      <c r="G82" s="196"/>
      <c r="H82" s="196"/>
      <c r="I82" s="196"/>
      <c r="J82" s="196"/>
      <c r="K82" s="196"/>
      <c r="L82" s="196"/>
      <c r="M82" s="196"/>
      <c r="N82" s="196"/>
      <c r="O82" s="196"/>
      <c r="P82" s="196"/>
      <c r="Q82" s="196"/>
      <c r="R82" s="196"/>
      <c r="S82" s="196"/>
      <c r="T82" s="196"/>
      <c r="U82" s="196"/>
      <c r="V82" s="196"/>
      <c r="W82" s="196"/>
      <c r="X82" s="196"/>
      <c r="Y82" s="196"/>
      <c r="Z82" s="196"/>
      <c r="AA82" s="196"/>
      <c r="AB82" s="196"/>
      <c r="AC82" s="196"/>
      <c r="AD82" s="196"/>
      <c r="AE82" s="196"/>
      <c r="AF82" s="196"/>
      <c r="AG82" s="196"/>
      <c r="AH82" s="196"/>
      <c r="AI82" s="196"/>
      <c r="AJ82" s="196"/>
      <c r="AK82" s="196"/>
      <c r="AL82" s="196"/>
      <c r="AM82" s="196"/>
      <c r="AN82" s="196"/>
      <c r="AO82" s="196"/>
      <c r="AP82" s="196"/>
      <c r="AQ82" s="196"/>
      <c r="AR82" s="196"/>
      <c r="AS82" s="196"/>
      <c r="AT82" s="196"/>
      <c r="AU82" s="196"/>
      <c r="AV82" s="196"/>
      <c r="AW82" s="196"/>
      <c r="AX82" s="196"/>
      <c r="AY82" s="196"/>
      <c r="AZ82" s="196"/>
      <c r="BA82" s="196"/>
      <c r="BB82" s="196"/>
      <c r="BC82" s="196"/>
      <c r="BD82" s="196"/>
      <c r="BE82" s="196"/>
      <c r="BF82" s="196"/>
      <c r="BG82" s="196"/>
      <c r="BH82" s="196"/>
      <c r="BI82" s="196"/>
      <c r="BJ82" s="196"/>
      <c r="BK82" s="196"/>
      <c r="BL82" s="196"/>
      <c r="BM82" s="196"/>
      <c r="BN82" s="196"/>
      <c r="BO82" s="196"/>
      <c r="BP82" s="196"/>
      <c r="BQ82" s="196"/>
      <c r="BR82" s="196"/>
      <c r="BS82" s="196"/>
      <c r="BT82" s="196"/>
      <c r="BU82" s="196"/>
      <c r="BV82" s="196"/>
      <c r="BW82" s="196"/>
      <c r="BX82" s="196"/>
      <c r="BY82" s="196"/>
      <c r="BZ82" s="196"/>
      <c r="CA82" s="196"/>
      <c r="CB82" s="196"/>
      <c r="CC82" s="196"/>
      <c r="CD82" s="196"/>
      <c r="CE82" s="196"/>
      <c r="CF82" s="196"/>
      <c r="CG82" s="196"/>
      <c r="CH82" s="196"/>
      <c r="CI82" s="196"/>
      <c r="CJ82" s="196"/>
    </row>
    <row r="83" spans="1:88" ht="15" x14ac:dyDescent="0.2">
      <c r="A83" s="196"/>
      <c r="B83" s="196"/>
      <c r="C83" s="196"/>
      <c r="D83" s="196"/>
      <c r="E83" s="196"/>
      <c r="F83" s="196"/>
      <c r="G83" s="196"/>
      <c r="H83" s="196"/>
      <c r="I83" s="196"/>
      <c r="J83" s="196"/>
      <c r="K83" s="196"/>
      <c r="L83" s="196"/>
      <c r="M83" s="196"/>
      <c r="N83" s="196"/>
      <c r="O83" s="196"/>
      <c r="P83" s="196"/>
      <c r="Q83" s="196"/>
      <c r="R83" s="196"/>
      <c r="S83" s="196"/>
      <c r="T83" s="196"/>
      <c r="U83" s="196"/>
      <c r="V83" s="196"/>
      <c r="W83" s="196"/>
      <c r="X83" s="196"/>
      <c r="Y83" s="196"/>
      <c r="Z83" s="196"/>
      <c r="AA83" s="196"/>
      <c r="AB83" s="196"/>
      <c r="AC83" s="196"/>
      <c r="AD83" s="196"/>
      <c r="AE83" s="196"/>
      <c r="AF83" s="196"/>
      <c r="AG83" s="196"/>
      <c r="AH83" s="196"/>
      <c r="AI83" s="196"/>
      <c r="AJ83" s="196"/>
      <c r="AK83" s="196"/>
      <c r="AL83" s="196"/>
      <c r="AM83" s="196"/>
      <c r="AN83" s="196"/>
      <c r="AO83" s="196"/>
      <c r="AP83" s="196"/>
      <c r="AQ83" s="196"/>
      <c r="AR83" s="196"/>
      <c r="AS83" s="196"/>
      <c r="AT83" s="196"/>
      <c r="AU83" s="196"/>
      <c r="AV83" s="196"/>
      <c r="AW83" s="196"/>
      <c r="AX83" s="196"/>
      <c r="AY83" s="196"/>
      <c r="AZ83" s="196"/>
      <c r="BA83" s="196"/>
      <c r="BB83" s="196"/>
      <c r="BC83" s="196"/>
      <c r="BD83" s="196"/>
      <c r="BE83" s="196"/>
      <c r="BF83" s="196"/>
      <c r="BG83" s="196"/>
      <c r="BH83" s="196"/>
      <c r="BI83" s="196"/>
      <c r="BJ83" s="196"/>
      <c r="BK83" s="196"/>
      <c r="BL83" s="196"/>
      <c r="BM83" s="196"/>
      <c r="BN83" s="196"/>
      <c r="BO83" s="196"/>
      <c r="BP83" s="196"/>
      <c r="BQ83" s="196"/>
      <c r="BR83" s="196"/>
      <c r="BS83" s="196"/>
      <c r="BT83" s="196"/>
      <c r="BU83" s="196"/>
      <c r="BV83" s="196"/>
      <c r="BW83" s="196"/>
      <c r="BX83" s="196"/>
      <c r="BY83" s="196"/>
      <c r="BZ83" s="196"/>
      <c r="CA83" s="196"/>
      <c r="CB83" s="196"/>
      <c r="CC83" s="196"/>
      <c r="CD83" s="196"/>
      <c r="CE83" s="196"/>
      <c r="CF83" s="196"/>
      <c r="CG83" s="196"/>
      <c r="CH83" s="196"/>
      <c r="CI83" s="196"/>
      <c r="CJ83" s="196"/>
    </row>
    <row r="84" spans="1:88" ht="15" x14ac:dyDescent="0.2">
      <c r="A84" s="196"/>
      <c r="B84" s="196"/>
      <c r="C84" s="196"/>
      <c r="D84" s="196"/>
      <c r="E84" s="196"/>
      <c r="F84" s="196"/>
      <c r="G84" s="196"/>
      <c r="H84" s="196"/>
      <c r="I84" s="196"/>
      <c r="J84" s="196"/>
      <c r="K84" s="196"/>
      <c r="L84" s="196"/>
      <c r="M84" s="196"/>
      <c r="N84" s="196"/>
      <c r="O84" s="196"/>
      <c r="P84" s="196"/>
      <c r="Q84" s="196"/>
      <c r="R84" s="196"/>
      <c r="S84" s="196"/>
      <c r="T84" s="196"/>
      <c r="U84" s="196"/>
      <c r="V84" s="196"/>
      <c r="W84" s="196"/>
      <c r="X84" s="196"/>
      <c r="Y84" s="196"/>
      <c r="Z84" s="196"/>
      <c r="AA84" s="196"/>
      <c r="AB84" s="196"/>
      <c r="AC84" s="196"/>
      <c r="AD84" s="196"/>
      <c r="AE84" s="196"/>
      <c r="AF84" s="196"/>
      <c r="AG84" s="196"/>
      <c r="AH84" s="196"/>
      <c r="AI84" s="196"/>
      <c r="AJ84" s="196"/>
      <c r="AK84" s="196"/>
      <c r="AL84" s="196"/>
      <c r="AM84" s="196"/>
      <c r="AN84" s="196"/>
      <c r="AO84" s="196"/>
      <c r="AP84" s="196"/>
      <c r="AQ84" s="196"/>
      <c r="AR84" s="196"/>
      <c r="AS84" s="196"/>
      <c r="AT84" s="196"/>
      <c r="AU84" s="196"/>
      <c r="AV84" s="196"/>
      <c r="AW84" s="196"/>
      <c r="AX84" s="196"/>
      <c r="AY84" s="196"/>
      <c r="AZ84" s="196"/>
      <c r="BA84" s="196"/>
      <c r="BB84" s="196"/>
      <c r="BC84" s="196"/>
      <c r="BD84" s="196"/>
      <c r="BE84" s="196"/>
      <c r="BF84" s="196"/>
      <c r="BG84" s="196"/>
      <c r="BH84" s="196"/>
      <c r="BI84" s="196"/>
      <c r="BJ84" s="196"/>
      <c r="BK84" s="196"/>
      <c r="BL84" s="196"/>
      <c r="BM84" s="196"/>
      <c r="BN84" s="196"/>
      <c r="BO84" s="196"/>
      <c r="BP84" s="196"/>
      <c r="BQ84" s="196"/>
      <c r="BR84" s="196"/>
      <c r="BS84" s="196"/>
      <c r="BT84" s="196"/>
      <c r="BU84" s="196"/>
      <c r="BV84" s="196"/>
      <c r="BW84" s="196"/>
      <c r="BX84" s="196"/>
      <c r="BY84" s="196"/>
      <c r="BZ84" s="196"/>
      <c r="CA84" s="196"/>
      <c r="CB84" s="196"/>
      <c r="CC84" s="196"/>
      <c r="CD84" s="196"/>
      <c r="CE84" s="196"/>
      <c r="CF84" s="196"/>
      <c r="CG84" s="196"/>
      <c r="CH84" s="196"/>
      <c r="CI84" s="196"/>
      <c r="CJ84" s="196"/>
    </row>
    <row r="85" spans="1:88" ht="15" x14ac:dyDescent="0.2">
      <c r="A85" s="196"/>
      <c r="B85" s="196"/>
      <c r="C85" s="196"/>
      <c r="D85" s="196"/>
      <c r="E85" s="196"/>
      <c r="F85" s="196"/>
      <c r="G85" s="196"/>
      <c r="H85" s="196"/>
      <c r="I85" s="196"/>
      <c r="J85" s="196"/>
      <c r="K85" s="196"/>
      <c r="L85" s="196"/>
      <c r="M85" s="196"/>
      <c r="N85" s="196"/>
      <c r="O85" s="196"/>
      <c r="P85" s="196"/>
      <c r="Q85" s="196"/>
      <c r="R85" s="196"/>
      <c r="S85" s="196"/>
      <c r="T85" s="196"/>
      <c r="U85" s="196"/>
      <c r="V85" s="196"/>
      <c r="W85" s="196"/>
      <c r="X85" s="196"/>
      <c r="Y85" s="196"/>
      <c r="Z85" s="196"/>
      <c r="AA85" s="196"/>
      <c r="AB85" s="196"/>
      <c r="AC85" s="196"/>
      <c r="AD85" s="196"/>
      <c r="AE85" s="196"/>
      <c r="AF85" s="196"/>
      <c r="AG85" s="196"/>
      <c r="AH85" s="196"/>
      <c r="AI85" s="196"/>
      <c r="AJ85" s="196"/>
      <c r="AK85" s="196"/>
      <c r="AL85" s="196"/>
      <c r="AM85" s="196"/>
      <c r="AN85" s="196"/>
      <c r="AO85" s="196"/>
      <c r="AP85" s="196"/>
      <c r="AQ85" s="196"/>
      <c r="AR85" s="196"/>
      <c r="AS85" s="196"/>
      <c r="AT85" s="196"/>
      <c r="AU85" s="196"/>
      <c r="AV85" s="196"/>
      <c r="AW85" s="196"/>
      <c r="AX85" s="196"/>
      <c r="AY85" s="196"/>
      <c r="AZ85" s="196"/>
      <c r="BA85" s="196"/>
      <c r="BB85" s="196"/>
      <c r="BC85" s="196"/>
      <c r="BD85" s="196"/>
      <c r="BE85" s="196"/>
      <c r="BF85" s="196"/>
      <c r="BG85" s="196"/>
      <c r="BH85" s="196"/>
      <c r="BI85" s="196"/>
      <c r="BJ85" s="196"/>
      <c r="BK85" s="196"/>
      <c r="BL85" s="196"/>
      <c r="BM85" s="196"/>
      <c r="BN85" s="196"/>
      <c r="BO85" s="196"/>
      <c r="BP85" s="196"/>
      <c r="BQ85" s="196"/>
      <c r="BR85" s="196"/>
      <c r="BS85" s="196"/>
      <c r="BT85" s="196"/>
      <c r="BU85" s="196"/>
      <c r="BV85" s="196"/>
      <c r="BW85" s="196"/>
      <c r="BX85" s="196"/>
      <c r="BY85" s="196"/>
      <c r="BZ85" s="196"/>
      <c r="CA85" s="196"/>
      <c r="CB85" s="196"/>
      <c r="CC85" s="196"/>
      <c r="CD85" s="196"/>
      <c r="CE85" s="196"/>
      <c r="CF85" s="196"/>
      <c r="CG85" s="196"/>
      <c r="CH85" s="196"/>
      <c r="CI85" s="196"/>
      <c r="CJ85" s="196"/>
    </row>
    <row r="86" spans="1:88" ht="15" x14ac:dyDescent="0.2">
      <c r="A86" s="196"/>
      <c r="B86" s="196"/>
      <c r="C86" s="196"/>
      <c r="D86" s="196"/>
      <c r="E86" s="196"/>
      <c r="F86" s="196"/>
      <c r="G86" s="196"/>
      <c r="H86" s="196"/>
      <c r="I86" s="196"/>
      <c r="J86" s="196"/>
      <c r="K86" s="196"/>
      <c r="L86" s="196"/>
      <c r="M86" s="196"/>
      <c r="N86" s="196"/>
      <c r="O86" s="196"/>
      <c r="P86" s="196"/>
      <c r="Q86" s="196"/>
      <c r="R86" s="196"/>
      <c r="S86" s="196"/>
      <c r="T86" s="196"/>
      <c r="U86" s="196"/>
      <c r="V86" s="196"/>
      <c r="W86" s="196"/>
      <c r="X86" s="196"/>
      <c r="Y86" s="196"/>
      <c r="Z86" s="196"/>
      <c r="AA86" s="196"/>
      <c r="AB86" s="196"/>
      <c r="AC86" s="196"/>
      <c r="AD86" s="196"/>
      <c r="AE86" s="196"/>
      <c r="AF86" s="196"/>
      <c r="AG86" s="196"/>
      <c r="AH86" s="196"/>
      <c r="AI86" s="196"/>
      <c r="AJ86" s="196"/>
      <c r="AK86" s="196"/>
      <c r="AL86" s="196"/>
      <c r="AM86" s="196"/>
      <c r="AN86" s="196"/>
      <c r="AO86" s="196"/>
      <c r="AP86" s="196"/>
      <c r="AQ86" s="196"/>
      <c r="AR86" s="196"/>
      <c r="AS86" s="196"/>
      <c r="AT86" s="196"/>
      <c r="AU86" s="196"/>
      <c r="AV86" s="196"/>
      <c r="AW86" s="196"/>
      <c r="AX86" s="196"/>
      <c r="AY86" s="196"/>
      <c r="AZ86" s="196"/>
      <c r="BA86" s="196"/>
      <c r="BB86" s="196"/>
      <c r="BC86" s="196"/>
      <c r="BD86" s="196"/>
      <c r="BE86" s="196"/>
      <c r="BF86" s="196"/>
      <c r="BG86" s="196"/>
      <c r="BH86" s="196"/>
      <c r="BI86" s="196"/>
      <c r="BJ86" s="196"/>
      <c r="BK86" s="196"/>
      <c r="BL86" s="196"/>
      <c r="BM86" s="196"/>
      <c r="BN86" s="196"/>
      <c r="BO86" s="196"/>
      <c r="BP86" s="196"/>
      <c r="BQ86" s="196"/>
      <c r="BR86" s="196"/>
      <c r="BS86" s="196"/>
      <c r="BT86" s="196"/>
      <c r="BU86" s="196"/>
      <c r="BV86" s="196"/>
      <c r="BW86" s="196"/>
      <c r="BX86" s="196"/>
      <c r="BY86" s="196"/>
      <c r="BZ86" s="196"/>
      <c r="CA86" s="196"/>
      <c r="CB86" s="196"/>
      <c r="CC86" s="196"/>
      <c r="CD86" s="196"/>
      <c r="CE86" s="196"/>
      <c r="CF86" s="196"/>
      <c r="CG86" s="196"/>
      <c r="CH86" s="196"/>
      <c r="CI86" s="196"/>
      <c r="CJ86" s="196"/>
    </row>
    <row r="87" spans="1:88" ht="15" x14ac:dyDescent="0.2">
      <c r="A87" s="196"/>
      <c r="B87" s="196"/>
      <c r="C87" s="196"/>
      <c r="D87" s="196"/>
      <c r="E87" s="196"/>
      <c r="F87" s="196"/>
      <c r="G87" s="196"/>
      <c r="H87" s="196"/>
      <c r="I87" s="196"/>
      <c r="J87" s="196"/>
      <c r="K87" s="196"/>
      <c r="L87" s="196"/>
      <c r="M87" s="196"/>
      <c r="N87" s="196"/>
      <c r="O87" s="196"/>
      <c r="P87" s="196"/>
      <c r="Q87" s="196"/>
      <c r="R87" s="196"/>
      <c r="S87" s="196"/>
      <c r="T87" s="196"/>
      <c r="U87" s="196"/>
      <c r="V87" s="196"/>
      <c r="W87" s="196"/>
      <c r="X87" s="196"/>
      <c r="Y87" s="196"/>
      <c r="Z87" s="196"/>
      <c r="AA87" s="196"/>
      <c r="AB87" s="196"/>
      <c r="AC87" s="196"/>
      <c r="AD87" s="196"/>
      <c r="AE87" s="196"/>
      <c r="AF87" s="196"/>
      <c r="AG87" s="196"/>
      <c r="AH87" s="196"/>
      <c r="AI87" s="196"/>
      <c r="AJ87" s="196"/>
      <c r="AK87" s="196"/>
      <c r="AL87" s="196"/>
      <c r="AM87" s="196"/>
      <c r="AN87" s="196"/>
      <c r="AO87" s="196"/>
      <c r="AP87" s="196"/>
      <c r="AQ87" s="196"/>
      <c r="AR87" s="196"/>
      <c r="AS87" s="196"/>
      <c r="AT87" s="196"/>
      <c r="AU87" s="196"/>
      <c r="AV87" s="196"/>
      <c r="AW87" s="196"/>
      <c r="AX87" s="196"/>
      <c r="AY87" s="196"/>
      <c r="AZ87" s="196"/>
      <c r="BA87" s="196"/>
      <c r="BB87" s="196"/>
      <c r="BC87" s="196"/>
      <c r="BD87" s="196"/>
      <c r="BE87" s="196"/>
      <c r="BF87" s="196"/>
      <c r="BG87" s="196"/>
      <c r="BH87" s="196"/>
      <c r="BI87" s="196"/>
      <c r="BJ87" s="196"/>
      <c r="BK87" s="196"/>
      <c r="BL87" s="196"/>
      <c r="BM87" s="196"/>
      <c r="BN87" s="196"/>
      <c r="BO87" s="196"/>
      <c r="BP87" s="196"/>
      <c r="BQ87" s="196"/>
      <c r="BR87" s="196"/>
      <c r="BS87" s="196"/>
      <c r="BT87" s="196"/>
      <c r="BU87" s="196"/>
      <c r="BV87" s="196"/>
      <c r="BW87" s="196"/>
      <c r="BX87" s="196"/>
      <c r="BY87" s="196"/>
      <c r="BZ87" s="196"/>
      <c r="CA87" s="196"/>
      <c r="CB87" s="196"/>
      <c r="CC87" s="196"/>
      <c r="CD87" s="196"/>
      <c r="CE87" s="196"/>
      <c r="CF87" s="196"/>
      <c r="CG87" s="196"/>
      <c r="CH87" s="196"/>
      <c r="CI87" s="196"/>
      <c r="CJ87" s="196"/>
    </row>
    <row r="88" spans="1:88" ht="15" x14ac:dyDescent="0.2">
      <c r="A88" s="196"/>
      <c r="B88" s="196"/>
      <c r="C88" s="196"/>
      <c r="D88" s="196"/>
      <c r="E88" s="196"/>
      <c r="F88" s="196"/>
      <c r="G88" s="196"/>
      <c r="H88" s="196"/>
      <c r="I88" s="196"/>
      <c r="J88" s="196"/>
      <c r="K88" s="196"/>
      <c r="L88" s="196"/>
      <c r="M88" s="196"/>
      <c r="N88" s="196"/>
      <c r="O88" s="196"/>
      <c r="P88" s="196"/>
      <c r="Q88" s="196"/>
      <c r="R88" s="196"/>
      <c r="S88" s="196"/>
      <c r="T88" s="196"/>
      <c r="U88" s="196"/>
      <c r="V88" s="196"/>
      <c r="W88" s="196"/>
      <c r="X88" s="196"/>
      <c r="Y88" s="196"/>
      <c r="Z88" s="196"/>
      <c r="AA88" s="196"/>
      <c r="AB88" s="196"/>
      <c r="AC88" s="196"/>
      <c r="AD88" s="196"/>
      <c r="AE88" s="196"/>
      <c r="AF88" s="196"/>
      <c r="AG88" s="196"/>
      <c r="AH88" s="196"/>
      <c r="AI88" s="196"/>
      <c r="AJ88" s="196"/>
      <c r="AK88" s="196"/>
      <c r="AL88" s="196"/>
      <c r="AM88" s="196"/>
      <c r="AN88" s="196"/>
      <c r="AO88" s="196"/>
      <c r="AP88" s="196"/>
      <c r="AQ88" s="196"/>
      <c r="AR88" s="196"/>
      <c r="AS88" s="196"/>
      <c r="AT88" s="196"/>
      <c r="AU88" s="196"/>
      <c r="AV88" s="196"/>
      <c r="AW88" s="196"/>
      <c r="AX88" s="196"/>
      <c r="AY88" s="196"/>
      <c r="AZ88" s="196"/>
      <c r="BA88" s="196"/>
      <c r="BB88" s="196"/>
      <c r="BC88" s="196"/>
      <c r="BD88" s="196"/>
      <c r="BE88" s="196"/>
      <c r="BF88" s="196"/>
      <c r="BG88" s="196"/>
      <c r="BH88" s="196"/>
      <c r="BI88" s="196"/>
      <c r="BJ88" s="196"/>
      <c r="BK88" s="196"/>
      <c r="BL88" s="196"/>
      <c r="BM88" s="196"/>
      <c r="BN88" s="196"/>
      <c r="BO88" s="196"/>
      <c r="BP88" s="196"/>
      <c r="BQ88" s="196"/>
      <c r="BR88" s="196"/>
      <c r="BS88" s="196"/>
      <c r="BT88" s="196"/>
      <c r="BU88" s="196"/>
      <c r="BV88" s="196"/>
      <c r="BW88" s="196"/>
      <c r="BX88" s="196"/>
      <c r="BY88" s="196"/>
      <c r="BZ88" s="196"/>
      <c r="CA88" s="196"/>
      <c r="CB88" s="196"/>
      <c r="CC88" s="196"/>
      <c r="CD88" s="196"/>
      <c r="CE88" s="196"/>
      <c r="CF88" s="196"/>
      <c r="CG88" s="196"/>
      <c r="CH88" s="196"/>
      <c r="CI88" s="196"/>
      <c r="CJ88" s="196"/>
    </row>
    <row r="89" spans="1:88" ht="15" x14ac:dyDescent="0.2">
      <c r="A89" s="196"/>
      <c r="B89" s="196"/>
      <c r="C89" s="196"/>
      <c r="D89" s="196"/>
      <c r="E89" s="196"/>
      <c r="F89" s="196"/>
      <c r="G89" s="196"/>
      <c r="H89" s="196"/>
      <c r="I89" s="196"/>
      <c r="J89" s="196"/>
      <c r="K89" s="196"/>
      <c r="L89" s="196"/>
      <c r="M89" s="196"/>
      <c r="N89" s="196"/>
      <c r="O89" s="196"/>
      <c r="P89" s="196"/>
      <c r="Q89" s="196"/>
      <c r="R89" s="196"/>
      <c r="S89" s="196"/>
      <c r="T89" s="196"/>
      <c r="U89" s="196"/>
      <c r="V89" s="196"/>
      <c r="W89" s="196"/>
      <c r="X89" s="196"/>
      <c r="Y89" s="196"/>
      <c r="Z89" s="196"/>
      <c r="AA89" s="196"/>
      <c r="AB89" s="196"/>
      <c r="AC89" s="196"/>
      <c r="AD89" s="196"/>
      <c r="AE89" s="196"/>
      <c r="AF89" s="196"/>
      <c r="AG89" s="196"/>
      <c r="AH89" s="196"/>
      <c r="AI89" s="196"/>
      <c r="AJ89" s="196"/>
      <c r="AK89" s="196"/>
      <c r="AL89" s="196"/>
      <c r="AM89" s="196"/>
      <c r="AN89" s="196"/>
      <c r="AO89" s="196"/>
      <c r="AP89" s="196"/>
      <c r="AQ89" s="196"/>
      <c r="AR89" s="196"/>
      <c r="AS89" s="196"/>
      <c r="AT89" s="196"/>
      <c r="AU89" s="196"/>
      <c r="AV89" s="196"/>
      <c r="AW89" s="196"/>
      <c r="AX89" s="196"/>
      <c r="AY89" s="196"/>
      <c r="AZ89" s="196"/>
      <c r="BA89" s="196"/>
      <c r="BB89" s="196"/>
      <c r="BC89" s="196"/>
      <c r="BD89" s="196"/>
      <c r="BE89" s="196"/>
      <c r="BF89" s="196"/>
      <c r="BG89" s="196"/>
      <c r="BH89" s="196"/>
      <c r="BI89" s="196"/>
      <c r="BJ89" s="196"/>
      <c r="BK89" s="196"/>
      <c r="BL89" s="196"/>
      <c r="BM89" s="196"/>
      <c r="BN89" s="196"/>
      <c r="BO89" s="196"/>
      <c r="BP89" s="196"/>
      <c r="BQ89" s="196"/>
      <c r="BR89" s="196"/>
      <c r="BS89" s="196"/>
      <c r="BT89" s="196"/>
      <c r="BU89" s="196"/>
      <c r="BV89" s="196"/>
      <c r="BW89" s="196"/>
      <c r="BX89" s="196"/>
      <c r="BY89" s="196"/>
      <c r="BZ89" s="196"/>
      <c r="CA89" s="196"/>
      <c r="CB89" s="196"/>
      <c r="CC89" s="196"/>
      <c r="CD89" s="196"/>
      <c r="CE89" s="196"/>
      <c r="CF89" s="196"/>
      <c r="CG89" s="196"/>
      <c r="CH89" s="196"/>
      <c r="CI89" s="196"/>
      <c r="CJ89" s="196"/>
    </row>
    <row r="90" spans="1:88" ht="15" x14ac:dyDescent="0.2">
      <c r="A90" s="196"/>
      <c r="B90" s="196"/>
      <c r="C90" s="196"/>
      <c r="D90" s="196"/>
      <c r="E90" s="196"/>
      <c r="F90" s="196"/>
      <c r="G90" s="196"/>
      <c r="H90" s="196"/>
      <c r="I90" s="196"/>
      <c r="J90" s="196"/>
      <c r="K90" s="196"/>
      <c r="L90" s="196"/>
      <c r="M90" s="196"/>
      <c r="N90" s="196"/>
      <c r="O90" s="196"/>
      <c r="P90" s="196"/>
      <c r="Q90" s="196"/>
      <c r="R90" s="196"/>
      <c r="S90" s="196"/>
      <c r="T90" s="196"/>
      <c r="U90" s="196"/>
      <c r="V90" s="196"/>
      <c r="W90" s="196"/>
      <c r="X90" s="196"/>
      <c r="Y90" s="196"/>
      <c r="Z90" s="196"/>
      <c r="AA90" s="196"/>
      <c r="AB90" s="196"/>
      <c r="AC90" s="196"/>
      <c r="AD90" s="196"/>
      <c r="AE90" s="196"/>
      <c r="AF90" s="196"/>
      <c r="AG90" s="196"/>
      <c r="AH90" s="196"/>
      <c r="AI90" s="196"/>
      <c r="AJ90" s="196"/>
      <c r="AK90" s="196"/>
      <c r="AL90" s="196"/>
      <c r="AM90" s="196"/>
      <c r="AN90" s="196"/>
      <c r="AO90" s="196"/>
      <c r="AP90" s="196"/>
      <c r="AQ90" s="196"/>
      <c r="AR90" s="196"/>
      <c r="AS90" s="196"/>
      <c r="AT90" s="196"/>
      <c r="AU90" s="196"/>
      <c r="AV90" s="196"/>
      <c r="AW90" s="196"/>
      <c r="AX90" s="196"/>
      <c r="AY90" s="196"/>
      <c r="AZ90" s="196"/>
      <c r="BA90" s="196"/>
      <c r="BB90" s="196"/>
      <c r="BC90" s="196"/>
      <c r="BD90" s="196"/>
      <c r="BE90" s="196"/>
      <c r="BF90" s="196"/>
      <c r="BG90" s="196"/>
      <c r="BH90" s="196"/>
      <c r="BI90" s="196"/>
      <c r="BJ90" s="196"/>
      <c r="BK90" s="196"/>
      <c r="BL90" s="196"/>
      <c r="BM90" s="196"/>
      <c r="BN90" s="196"/>
      <c r="BO90" s="196"/>
      <c r="BP90" s="196"/>
      <c r="BQ90" s="196"/>
      <c r="BR90" s="196"/>
      <c r="BS90" s="196"/>
      <c r="BT90" s="196"/>
      <c r="BU90" s="196"/>
      <c r="BV90" s="196"/>
      <c r="BW90" s="196"/>
      <c r="BX90" s="196"/>
      <c r="BY90" s="196"/>
      <c r="BZ90" s="196"/>
      <c r="CA90" s="196"/>
      <c r="CB90" s="196"/>
      <c r="CC90" s="196"/>
      <c r="CD90" s="196"/>
      <c r="CE90" s="196"/>
      <c r="CF90" s="196"/>
      <c r="CG90" s="196"/>
      <c r="CH90" s="196"/>
      <c r="CI90" s="196"/>
      <c r="CJ90" s="196"/>
    </row>
    <row r="91" spans="1:88" ht="15" x14ac:dyDescent="0.2">
      <c r="A91" s="196"/>
      <c r="B91" s="196"/>
      <c r="C91" s="196"/>
      <c r="D91" s="196"/>
      <c r="E91" s="196"/>
      <c r="F91" s="196"/>
      <c r="G91" s="196"/>
      <c r="H91" s="196"/>
      <c r="I91" s="196"/>
      <c r="J91" s="196"/>
      <c r="K91" s="196"/>
      <c r="L91" s="196"/>
      <c r="M91" s="196"/>
      <c r="N91" s="196"/>
      <c r="O91" s="196"/>
      <c r="P91" s="196"/>
      <c r="Q91" s="196"/>
      <c r="R91" s="196"/>
      <c r="S91" s="196"/>
      <c r="T91" s="196"/>
      <c r="U91" s="196"/>
      <c r="V91" s="196"/>
      <c r="W91" s="196"/>
      <c r="X91" s="196"/>
      <c r="Y91" s="196"/>
      <c r="Z91" s="196"/>
      <c r="AA91" s="196"/>
      <c r="AB91" s="196"/>
      <c r="AC91" s="196"/>
      <c r="AD91" s="196"/>
      <c r="AE91" s="196"/>
      <c r="AF91" s="196"/>
      <c r="AG91" s="196"/>
      <c r="AH91" s="196"/>
      <c r="AI91" s="196"/>
      <c r="AJ91" s="196"/>
      <c r="AK91" s="196"/>
      <c r="AL91" s="196"/>
      <c r="AM91" s="196"/>
      <c r="AN91" s="196"/>
      <c r="AO91" s="196"/>
      <c r="AP91" s="196"/>
      <c r="AQ91" s="196"/>
      <c r="AR91" s="196"/>
      <c r="AS91" s="196"/>
      <c r="AT91" s="196"/>
      <c r="AU91" s="196"/>
      <c r="AV91" s="196"/>
      <c r="AW91" s="196"/>
      <c r="AX91" s="196"/>
      <c r="AY91" s="196"/>
      <c r="AZ91" s="196"/>
      <c r="BA91" s="196"/>
      <c r="BB91" s="196"/>
      <c r="BC91" s="196"/>
      <c r="BD91" s="196"/>
      <c r="BE91" s="196"/>
      <c r="BF91" s="196"/>
      <c r="BG91" s="196"/>
      <c r="BH91" s="196"/>
      <c r="BI91" s="196"/>
      <c r="BJ91" s="196"/>
      <c r="BK91" s="196"/>
      <c r="BL91" s="196"/>
      <c r="BM91" s="196"/>
      <c r="BN91" s="196"/>
      <c r="BO91" s="196"/>
      <c r="BP91" s="196"/>
      <c r="BQ91" s="196"/>
      <c r="BR91" s="196"/>
      <c r="BS91" s="196"/>
      <c r="BT91" s="196"/>
      <c r="BU91" s="196"/>
      <c r="BV91" s="196"/>
      <c r="BW91" s="196"/>
      <c r="BX91" s="196"/>
      <c r="BY91" s="196"/>
      <c r="BZ91" s="196"/>
      <c r="CA91" s="196"/>
      <c r="CB91" s="196"/>
      <c r="CC91" s="196"/>
      <c r="CD91" s="196"/>
      <c r="CE91" s="196"/>
      <c r="CF91" s="196"/>
      <c r="CG91" s="196"/>
      <c r="CH91" s="196"/>
      <c r="CI91" s="196"/>
      <c r="CJ91" s="196"/>
    </row>
    <row r="92" spans="1:88" ht="15" x14ac:dyDescent="0.2">
      <c r="A92" s="196"/>
      <c r="B92" s="196"/>
      <c r="C92" s="196"/>
      <c r="D92" s="196"/>
      <c r="E92" s="196"/>
      <c r="F92" s="196"/>
      <c r="G92" s="196"/>
      <c r="H92" s="196"/>
      <c r="I92" s="196"/>
      <c r="J92" s="196"/>
      <c r="K92" s="196"/>
      <c r="L92" s="196"/>
      <c r="M92" s="196"/>
      <c r="N92" s="196"/>
      <c r="O92" s="196"/>
      <c r="P92" s="196"/>
      <c r="Q92" s="196"/>
      <c r="R92" s="196"/>
      <c r="S92" s="196"/>
      <c r="T92" s="196"/>
      <c r="U92" s="196"/>
      <c r="V92" s="196"/>
      <c r="W92" s="196"/>
      <c r="X92" s="196"/>
      <c r="Y92" s="196"/>
      <c r="Z92" s="196"/>
      <c r="AA92" s="196"/>
      <c r="AB92" s="196"/>
      <c r="AC92" s="196"/>
      <c r="AD92" s="196"/>
      <c r="AE92" s="196"/>
      <c r="AF92" s="196"/>
      <c r="AG92" s="196"/>
      <c r="AH92" s="196"/>
      <c r="AI92" s="196"/>
      <c r="AJ92" s="196"/>
      <c r="AK92" s="196"/>
      <c r="AL92" s="196"/>
      <c r="AM92" s="196"/>
      <c r="AN92" s="196"/>
      <c r="AO92" s="196"/>
      <c r="AP92" s="196"/>
      <c r="AQ92" s="196"/>
      <c r="AR92" s="196"/>
      <c r="AS92" s="196"/>
      <c r="AT92" s="196"/>
      <c r="AU92" s="196"/>
      <c r="AV92" s="196"/>
      <c r="AW92" s="196"/>
      <c r="AX92" s="196"/>
      <c r="AY92" s="196"/>
      <c r="AZ92" s="196"/>
      <c r="BA92" s="196"/>
      <c r="BB92" s="196"/>
      <c r="BC92" s="196"/>
      <c r="BD92" s="196"/>
      <c r="BE92" s="196"/>
      <c r="BF92" s="196"/>
      <c r="BG92" s="196"/>
      <c r="BH92" s="196"/>
      <c r="BI92" s="196"/>
      <c r="BJ92" s="196"/>
      <c r="BK92" s="196"/>
      <c r="BL92" s="196"/>
      <c r="BM92" s="196"/>
      <c r="BN92" s="196"/>
      <c r="BO92" s="196"/>
      <c r="BP92" s="196"/>
      <c r="BQ92" s="196"/>
      <c r="BR92" s="196"/>
      <c r="BS92" s="196"/>
      <c r="BT92" s="196"/>
      <c r="BU92" s="196"/>
      <c r="BV92" s="196"/>
      <c r="BW92" s="196"/>
      <c r="BX92" s="196"/>
      <c r="BY92" s="196"/>
      <c r="BZ92" s="196"/>
      <c r="CA92" s="196"/>
      <c r="CB92" s="196"/>
      <c r="CC92" s="196"/>
      <c r="CD92" s="196"/>
      <c r="CE92" s="196"/>
      <c r="CF92" s="196"/>
      <c r="CG92" s="196"/>
      <c r="CH92" s="196"/>
      <c r="CI92" s="196"/>
      <c r="CJ92" s="196"/>
    </row>
    <row r="93" spans="1:88" ht="15" x14ac:dyDescent="0.2">
      <c r="A93" s="196"/>
      <c r="B93" s="196"/>
      <c r="C93" s="196"/>
      <c r="D93" s="196"/>
      <c r="E93" s="196"/>
      <c r="F93" s="196"/>
      <c r="G93" s="196"/>
      <c r="H93" s="196"/>
      <c r="I93" s="196"/>
      <c r="J93" s="196"/>
      <c r="K93" s="196"/>
      <c r="L93" s="196"/>
      <c r="M93" s="196"/>
      <c r="N93" s="196"/>
      <c r="O93" s="196"/>
      <c r="P93" s="196"/>
      <c r="Q93" s="196"/>
      <c r="R93" s="196"/>
      <c r="S93" s="196"/>
      <c r="T93" s="196"/>
      <c r="U93" s="196"/>
      <c r="V93" s="196"/>
      <c r="W93" s="196"/>
      <c r="X93" s="196"/>
      <c r="Y93" s="196"/>
      <c r="Z93" s="196"/>
      <c r="AA93" s="196"/>
      <c r="AB93" s="196"/>
      <c r="AC93" s="196"/>
      <c r="AD93" s="196"/>
      <c r="AE93" s="196"/>
      <c r="AF93" s="196"/>
      <c r="AG93" s="196"/>
      <c r="AH93" s="196"/>
      <c r="AI93" s="196"/>
      <c r="AJ93" s="196"/>
      <c r="AK93" s="196"/>
      <c r="AL93" s="196"/>
      <c r="AM93" s="196"/>
      <c r="AN93" s="196"/>
      <c r="AO93" s="196"/>
      <c r="AP93" s="196"/>
      <c r="AQ93" s="196"/>
      <c r="AR93" s="196"/>
      <c r="AS93" s="196"/>
      <c r="AT93" s="196"/>
      <c r="AU93" s="196"/>
      <c r="AV93" s="196"/>
      <c r="AW93" s="196"/>
      <c r="AX93" s="196"/>
      <c r="AY93" s="196"/>
      <c r="AZ93" s="196"/>
      <c r="BA93" s="196"/>
      <c r="BB93" s="196"/>
      <c r="BC93" s="196"/>
      <c r="BD93" s="196"/>
      <c r="BE93" s="196"/>
      <c r="BF93" s="196"/>
      <c r="BG93" s="196"/>
      <c r="BH93" s="196"/>
      <c r="BI93" s="196"/>
      <c r="BJ93" s="196"/>
      <c r="BK93" s="196"/>
      <c r="BL93" s="196"/>
      <c r="BM93" s="196"/>
      <c r="BN93" s="196"/>
      <c r="BO93" s="196"/>
      <c r="BP93" s="196"/>
      <c r="BQ93" s="196"/>
      <c r="BR93" s="196"/>
      <c r="BS93" s="196"/>
      <c r="BT93" s="196"/>
      <c r="BU93" s="196"/>
      <c r="BV93" s="196"/>
      <c r="BW93" s="196"/>
      <c r="BX93" s="196"/>
      <c r="BY93" s="196"/>
      <c r="BZ93" s="196"/>
      <c r="CA93" s="196"/>
      <c r="CB93" s="196"/>
      <c r="CC93" s="196"/>
      <c r="CD93" s="196"/>
      <c r="CE93" s="196"/>
      <c r="CF93" s="196"/>
      <c r="CG93" s="196"/>
      <c r="CH93" s="196"/>
      <c r="CI93" s="196"/>
      <c r="CJ93" s="196"/>
    </row>
    <row r="94" spans="1:88" ht="15" x14ac:dyDescent="0.2">
      <c r="A94" s="196"/>
      <c r="B94" s="196"/>
      <c r="C94" s="196"/>
      <c r="D94" s="196"/>
      <c r="E94" s="196"/>
      <c r="F94" s="196"/>
      <c r="G94" s="196"/>
      <c r="H94" s="196"/>
      <c r="I94" s="196"/>
      <c r="J94" s="196"/>
      <c r="K94" s="196"/>
      <c r="L94" s="196"/>
      <c r="M94" s="196"/>
      <c r="N94" s="196"/>
      <c r="O94" s="196"/>
      <c r="P94" s="196"/>
      <c r="Q94" s="196"/>
      <c r="R94" s="196"/>
      <c r="S94" s="196"/>
      <c r="T94" s="196"/>
      <c r="U94" s="196"/>
      <c r="V94" s="196"/>
      <c r="W94" s="196"/>
      <c r="X94" s="196"/>
      <c r="Y94" s="196"/>
      <c r="Z94" s="196"/>
      <c r="AA94" s="196"/>
      <c r="AB94" s="196"/>
      <c r="AC94" s="196"/>
      <c r="AD94" s="196"/>
      <c r="AE94" s="196"/>
      <c r="AF94" s="196"/>
      <c r="AG94" s="196"/>
      <c r="AH94" s="196"/>
      <c r="AI94" s="196"/>
      <c r="AJ94" s="196"/>
      <c r="AK94" s="196"/>
      <c r="AL94" s="196"/>
      <c r="AM94" s="196"/>
      <c r="AN94" s="196"/>
      <c r="AO94" s="196"/>
      <c r="AP94" s="196"/>
      <c r="AQ94" s="196"/>
      <c r="AR94" s="196"/>
      <c r="AS94" s="196"/>
      <c r="AT94" s="196"/>
      <c r="AU94" s="196"/>
      <c r="AV94" s="196"/>
      <c r="AW94" s="196"/>
      <c r="AX94" s="196"/>
      <c r="AY94" s="196"/>
      <c r="AZ94" s="196"/>
      <c r="BA94" s="196"/>
      <c r="BB94" s="196"/>
      <c r="BC94" s="196"/>
      <c r="BD94" s="196"/>
      <c r="BE94" s="196"/>
      <c r="BF94" s="196"/>
      <c r="BG94" s="196"/>
      <c r="BH94" s="196"/>
      <c r="BI94" s="196"/>
      <c r="BJ94" s="196"/>
      <c r="BK94" s="196"/>
      <c r="BL94" s="196"/>
      <c r="BM94" s="196"/>
      <c r="BN94" s="196"/>
      <c r="BO94" s="196"/>
      <c r="BP94" s="196"/>
      <c r="BQ94" s="196"/>
      <c r="BR94" s="196"/>
      <c r="BS94" s="196"/>
      <c r="BT94" s="196"/>
      <c r="BU94" s="196"/>
      <c r="BV94" s="196"/>
      <c r="BW94" s="196"/>
      <c r="BX94" s="196"/>
      <c r="BY94" s="196"/>
      <c r="BZ94" s="196"/>
      <c r="CA94" s="196"/>
      <c r="CB94" s="196"/>
      <c r="CC94" s="196"/>
      <c r="CD94" s="196"/>
      <c r="CE94" s="196"/>
      <c r="CF94" s="196"/>
      <c r="CG94" s="196"/>
      <c r="CH94" s="196"/>
      <c r="CI94" s="196"/>
      <c r="CJ94" s="196"/>
    </row>
    <row r="95" spans="1:88" ht="15" x14ac:dyDescent="0.2">
      <c r="A95" s="196"/>
      <c r="B95" s="196"/>
      <c r="C95" s="196"/>
      <c r="D95" s="196"/>
      <c r="E95" s="196"/>
      <c r="F95" s="196"/>
      <c r="G95" s="196"/>
      <c r="H95" s="196"/>
      <c r="I95" s="196"/>
      <c r="J95" s="196"/>
      <c r="K95" s="196"/>
      <c r="L95" s="196"/>
      <c r="M95" s="196"/>
      <c r="N95" s="196"/>
      <c r="O95" s="196"/>
      <c r="P95" s="196"/>
      <c r="Q95" s="196"/>
      <c r="R95" s="196"/>
      <c r="S95" s="196"/>
      <c r="T95" s="196"/>
      <c r="U95" s="196"/>
      <c r="V95" s="196"/>
      <c r="W95" s="196"/>
      <c r="X95" s="196"/>
      <c r="Y95" s="196"/>
      <c r="Z95" s="196"/>
      <c r="AA95" s="196"/>
      <c r="AB95" s="196"/>
      <c r="AC95" s="196"/>
      <c r="AD95" s="196"/>
      <c r="AE95" s="196"/>
      <c r="AF95" s="196"/>
      <c r="AG95" s="196"/>
      <c r="AH95" s="196"/>
      <c r="AI95" s="196"/>
      <c r="AJ95" s="196"/>
      <c r="AK95" s="196"/>
      <c r="AL95" s="196"/>
      <c r="AM95" s="196"/>
      <c r="AN95" s="196"/>
      <c r="AO95" s="196"/>
      <c r="AP95" s="196"/>
      <c r="AQ95" s="196"/>
      <c r="AR95" s="196"/>
      <c r="AS95" s="196"/>
      <c r="AT95" s="196"/>
      <c r="AU95" s="196"/>
      <c r="AV95" s="196"/>
      <c r="AW95" s="196"/>
      <c r="AX95" s="196"/>
      <c r="AY95" s="196"/>
      <c r="AZ95" s="196"/>
      <c r="BA95" s="196"/>
      <c r="BB95" s="196"/>
      <c r="BC95" s="196"/>
      <c r="BD95" s="196"/>
      <c r="BE95" s="196"/>
      <c r="BF95" s="196"/>
      <c r="BG95" s="196"/>
      <c r="BH95" s="196"/>
      <c r="BI95" s="196"/>
      <c r="BJ95" s="196"/>
      <c r="BK95" s="196"/>
      <c r="BL95" s="196"/>
      <c r="BM95" s="196"/>
      <c r="BN95" s="196"/>
      <c r="BO95" s="196"/>
      <c r="BP95" s="196"/>
      <c r="BQ95" s="196"/>
      <c r="BR95" s="196"/>
      <c r="BS95" s="196"/>
      <c r="BT95" s="196"/>
      <c r="BU95" s="196"/>
      <c r="BV95" s="196"/>
      <c r="BW95" s="196"/>
      <c r="BX95" s="196"/>
      <c r="BY95" s="196"/>
      <c r="BZ95" s="196"/>
      <c r="CA95" s="196"/>
      <c r="CB95" s="196"/>
      <c r="CC95" s="196"/>
      <c r="CD95" s="196"/>
      <c r="CE95" s="196"/>
      <c r="CF95" s="196"/>
      <c r="CG95" s="196"/>
      <c r="CH95" s="196"/>
      <c r="CI95" s="196"/>
      <c r="CJ95" s="196"/>
    </row>
    <row r="96" spans="1:88" ht="15" x14ac:dyDescent="0.2">
      <c r="A96" s="196"/>
      <c r="B96" s="196"/>
      <c r="C96" s="196"/>
      <c r="D96" s="196"/>
      <c r="E96" s="196"/>
      <c r="F96" s="196"/>
      <c r="G96" s="196"/>
      <c r="H96" s="196"/>
      <c r="I96" s="196"/>
      <c r="J96" s="196"/>
      <c r="K96" s="196"/>
      <c r="L96" s="196"/>
      <c r="M96" s="196"/>
      <c r="N96" s="196"/>
      <c r="O96" s="196"/>
      <c r="P96" s="196"/>
      <c r="Q96" s="196"/>
      <c r="R96" s="196"/>
      <c r="S96" s="196"/>
      <c r="T96" s="196"/>
      <c r="U96" s="196"/>
      <c r="V96" s="196"/>
      <c r="W96" s="196"/>
      <c r="X96" s="196"/>
      <c r="Y96" s="196"/>
      <c r="Z96" s="196"/>
      <c r="AA96" s="196"/>
      <c r="AB96" s="196"/>
      <c r="AC96" s="196"/>
      <c r="AD96" s="196"/>
      <c r="AE96" s="196"/>
      <c r="AF96" s="196"/>
      <c r="AG96" s="196"/>
      <c r="AH96" s="196"/>
      <c r="AI96" s="196"/>
      <c r="AJ96" s="196"/>
      <c r="AK96" s="196"/>
      <c r="AL96" s="196"/>
      <c r="AM96" s="196"/>
      <c r="AN96" s="196"/>
      <c r="AO96" s="196"/>
      <c r="AP96" s="196"/>
      <c r="AQ96" s="196"/>
      <c r="AR96" s="196"/>
      <c r="AS96" s="196"/>
      <c r="AT96" s="196"/>
      <c r="AU96" s="196"/>
      <c r="AV96" s="196"/>
      <c r="AW96" s="196"/>
      <c r="AX96" s="196"/>
      <c r="AY96" s="196"/>
      <c r="AZ96" s="196"/>
      <c r="BA96" s="196"/>
      <c r="BB96" s="196"/>
      <c r="BC96" s="196"/>
      <c r="BD96" s="196"/>
      <c r="BE96" s="196"/>
      <c r="BF96" s="196"/>
      <c r="BG96" s="196"/>
      <c r="BH96" s="196"/>
      <c r="BI96" s="196"/>
      <c r="BJ96" s="196"/>
      <c r="BK96" s="196"/>
      <c r="BL96" s="196"/>
      <c r="BM96" s="196"/>
      <c r="BN96" s="196"/>
      <c r="BO96" s="196"/>
      <c r="BP96" s="196"/>
      <c r="BQ96" s="196"/>
      <c r="BR96" s="196"/>
      <c r="BS96" s="196"/>
      <c r="BT96" s="196"/>
      <c r="BU96" s="196"/>
      <c r="BV96" s="196"/>
      <c r="BW96" s="196"/>
      <c r="BX96" s="196"/>
      <c r="BY96" s="196"/>
      <c r="BZ96" s="196"/>
      <c r="CA96" s="196"/>
      <c r="CB96" s="196"/>
      <c r="CC96" s="196"/>
      <c r="CD96" s="196"/>
      <c r="CE96" s="196"/>
      <c r="CF96" s="196"/>
      <c r="CG96" s="196"/>
      <c r="CH96" s="196"/>
      <c r="CI96" s="196"/>
      <c r="CJ96" s="196"/>
    </row>
    <row r="97" spans="1:88" ht="15" x14ac:dyDescent="0.2">
      <c r="A97" s="196"/>
      <c r="B97" s="196"/>
      <c r="C97" s="196"/>
      <c r="D97" s="196"/>
      <c r="E97" s="196"/>
      <c r="F97" s="196"/>
      <c r="G97" s="196"/>
      <c r="H97" s="196"/>
      <c r="I97" s="196"/>
      <c r="J97" s="196"/>
      <c r="K97" s="196"/>
      <c r="L97" s="196"/>
      <c r="M97" s="196"/>
      <c r="N97" s="196"/>
      <c r="O97" s="196"/>
      <c r="P97" s="196"/>
      <c r="Q97" s="196"/>
      <c r="R97" s="196"/>
      <c r="S97" s="196"/>
      <c r="T97" s="196"/>
      <c r="U97" s="196"/>
      <c r="V97" s="196"/>
      <c r="W97" s="196"/>
      <c r="X97" s="196"/>
      <c r="Y97" s="196"/>
      <c r="Z97" s="196"/>
      <c r="AA97" s="196"/>
      <c r="AB97" s="196"/>
      <c r="AC97" s="196"/>
      <c r="AD97" s="196"/>
      <c r="AE97" s="196"/>
      <c r="AF97" s="196"/>
      <c r="AG97" s="196"/>
      <c r="AH97" s="196"/>
      <c r="AI97" s="196"/>
      <c r="AJ97" s="196"/>
      <c r="AK97" s="196"/>
      <c r="AL97" s="196"/>
      <c r="AM97" s="196"/>
      <c r="AN97" s="196"/>
      <c r="AO97" s="196"/>
      <c r="AP97" s="196"/>
      <c r="AQ97" s="196"/>
      <c r="AR97" s="196"/>
      <c r="AS97" s="196"/>
      <c r="AT97" s="196"/>
      <c r="AU97" s="196"/>
      <c r="AV97" s="196"/>
      <c r="AW97" s="196"/>
      <c r="AX97" s="196"/>
      <c r="AY97" s="196"/>
      <c r="AZ97" s="196"/>
      <c r="BA97" s="196"/>
      <c r="BB97" s="196"/>
      <c r="BC97" s="196"/>
      <c r="BD97" s="196"/>
      <c r="BE97" s="196"/>
      <c r="BF97" s="196"/>
      <c r="BG97" s="196"/>
      <c r="BH97" s="196"/>
      <c r="BI97" s="196"/>
      <c r="BJ97" s="196"/>
      <c r="BK97" s="196"/>
      <c r="BL97" s="196"/>
      <c r="BM97" s="196"/>
      <c r="BN97" s="196"/>
      <c r="BO97" s="196"/>
      <c r="BP97" s="196"/>
      <c r="BQ97" s="196"/>
      <c r="BR97" s="196"/>
      <c r="BS97" s="196"/>
      <c r="BT97" s="196"/>
      <c r="BU97" s="196"/>
      <c r="BV97" s="196"/>
      <c r="BW97" s="196"/>
      <c r="BX97" s="196"/>
      <c r="BY97" s="196"/>
      <c r="BZ97" s="196"/>
      <c r="CA97" s="196"/>
      <c r="CB97" s="196"/>
      <c r="CC97" s="196"/>
      <c r="CD97" s="196"/>
      <c r="CE97" s="196"/>
      <c r="CF97" s="196"/>
      <c r="CG97" s="196"/>
      <c r="CH97" s="196"/>
      <c r="CI97" s="196"/>
      <c r="CJ97" s="196"/>
    </row>
    <row r="98" spans="1:88" ht="15" x14ac:dyDescent="0.2">
      <c r="A98" s="196"/>
      <c r="B98" s="196"/>
      <c r="C98" s="196"/>
      <c r="D98" s="196"/>
      <c r="E98" s="196"/>
      <c r="F98" s="196"/>
      <c r="G98" s="196"/>
      <c r="H98" s="196"/>
      <c r="I98" s="196"/>
      <c r="J98" s="196"/>
      <c r="K98" s="196"/>
      <c r="L98" s="196"/>
      <c r="M98" s="196"/>
      <c r="N98" s="196"/>
      <c r="O98" s="196"/>
      <c r="P98" s="196"/>
      <c r="Q98" s="196"/>
      <c r="R98" s="196"/>
      <c r="S98" s="196"/>
      <c r="T98" s="196"/>
      <c r="U98" s="196"/>
      <c r="V98" s="196"/>
      <c r="W98" s="196"/>
      <c r="X98" s="196"/>
      <c r="Y98" s="196"/>
      <c r="Z98" s="196"/>
      <c r="AA98" s="196"/>
      <c r="AB98" s="196"/>
      <c r="AC98" s="196"/>
      <c r="AD98" s="196"/>
      <c r="AE98" s="196"/>
      <c r="AF98" s="196"/>
      <c r="AG98" s="196"/>
      <c r="AH98" s="196"/>
      <c r="AI98" s="196"/>
      <c r="AJ98" s="196"/>
      <c r="AK98" s="196"/>
      <c r="AL98" s="196"/>
      <c r="AM98" s="196"/>
      <c r="AN98" s="196"/>
      <c r="AO98" s="196"/>
      <c r="AP98" s="196"/>
      <c r="AQ98" s="196"/>
      <c r="AR98" s="196"/>
      <c r="AS98" s="196"/>
      <c r="AT98" s="196"/>
      <c r="AU98" s="196"/>
      <c r="AV98" s="196"/>
      <c r="AW98" s="196"/>
      <c r="AX98" s="196"/>
      <c r="AY98" s="196"/>
      <c r="AZ98" s="196"/>
      <c r="BA98" s="196"/>
      <c r="BB98" s="196"/>
      <c r="BC98" s="196"/>
      <c r="BD98" s="196"/>
      <c r="BE98" s="196"/>
      <c r="BF98" s="196"/>
      <c r="BG98" s="196"/>
      <c r="BH98" s="196"/>
      <c r="BI98" s="196"/>
      <c r="BJ98" s="196"/>
      <c r="BK98" s="196"/>
      <c r="BL98" s="196"/>
      <c r="BM98" s="196"/>
      <c r="BN98" s="196"/>
      <c r="BO98" s="196"/>
      <c r="BP98" s="196"/>
      <c r="BQ98" s="196"/>
      <c r="BR98" s="196"/>
      <c r="BS98" s="196"/>
      <c r="BT98" s="196"/>
      <c r="BU98" s="196"/>
      <c r="BV98" s="196"/>
      <c r="BW98" s="196"/>
      <c r="BX98" s="196"/>
      <c r="BY98" s="196"/>
      <c r="BZ98" s="196"/>
      <c r="CA98" s="196"/>
      <c r="CB98" s="196"/>
      <c r="CC98" s="196"/>
      <c r="CD98" s="196"/>
      <c r="CE98" s="196"/>
      <c r="CF98" s="196"/>
      <c r="CG98" s="196"/>
      <c r="CH98" s="196"/>
      <c r="CI98" s="196"/>
      <c r="CJ98" s="196"/>
    </row>
    <row r="99" spans="1:88" ht="15" x14ac:dyDescent="0.2">
      <c r="A99" s="196"/>
      <c r="B99" s="196"/>
      <c r="C99" s="196"/>
      <c r="D99" s="196"/>
      <c r="E99" s="196"/>
      <c r="F99" s="196"/>
      <c r="G99" s="196"/>
      <c r="H99" s="196"/>
      <c r="I99" s="196"/>
      <c r="J99" s="196"/>
      <c r="K99" s="196"/>
      <c r="L99" s="196"/>
      <c r="M99" s="196"/>
      <c r="N99" s="196"/>
      <c r="O99" s="196"/>
      <c r="P99" s="196"/>
      <c r="Q99" s="196"/>
      <c r="R99" s="196"/>
      <c r="S99" s="196"/>
      <c r="T99" s="196"/>
      <c r="U99" s="196"/>
      <c r="V99" s="196"/>
      <c r="W99" s="196"/>
      <c r="X99" s="196"/>
      <c r="Y99" s="196"/>
      <c r="Z99" s="196"/>
      <c r="AA99" s="196"/>
      <c r="AB99" s="196"/>
      <c r="AC99" s="196"/>
      <c r="AD99" s="196"/>
      <c r="AE99" s="196"/>
      <c r="AF99" s="196"/>
      <c r="AG99" s="196"/>
      <c r="AH99" s="196"/>
      <c r="AI99" s="196"/>
      <c r="AJ99" s="196"/>
      <c r="AK99" s="196"/>
      <c r="AL99" s="196"/>
      <c r="AM99" s="196"/>
      <c r="AN99" s="196"/>
      <c r="AO99" s="196"/>
      <c r="AP99" s="196"/>
      <c r="AQ99" s="196"/>
      <c r="AR99" s="196"/>
      <c r="AS99" s="196"/>
      <c r="AT99" s="196"/>
      <c r="AU99" s="196"/>
      <c r="AV99" s="196"/>
      <c r="AW99" s="196"/>
      <c r="AX99" s="196"/>
      <c r="AY99" s="196"/>
      <c r="AZ99" s="196"/>
      <c r="BA99" s="196"/>
      <c r="BB99" s="196"/>
      <c r="BC99" s="196"/>
      <c r="BD99" s="196"/>
      <c r="BE99" s="196"/>
      <c r="BF99" s="196"/>
      <c r="BG99" s="196"/>
      <c r="BH99" s="196"/>
      <c r="BI99" s="196"/>
      <c r="BJ99" s="196"/>
      <c r="BK99" s="196"/>
      <c r="BL99" s="196"/>
      <c r="BM99" s="196"/>
      <c r="BN99" s="196"/>
      <c r="BO99" s="196"/>
      <c r="BP99" s="196"/>
      <c r="BQ99" s="196"/>
      <c r="BR99" s="196"/>
      <c r="BS99" s="196"/>
      <c r="BT99" s="196"/>
      <c r="BU99" s="196"/>
      <c r="BV99" s="196"/>
      <c r="BW99" s="196"/>
      <c r="BX99" s="196"/>
      <c r="BY99" s="196"/>
      <c r="BZ99" s="196"/>
      <c r="CA99" s="196"/>
      <c r="CB99" s="196"/>
      <c r="CC99" s="196"/>
      <c r="CD99" s="196"/>
      <c r="CE99" s="196"/>
      <c r="CF99" s="196"/>
      <c r="CG99" s="196"/>
      <c r="CH99" s="196"/>
      <c r="CI99" s="196"/>
      <c r="CJ99" s="196"/>
    </row>
    <row r="100" spans="1:88" ht="15" x14ac:dyDescent="0.2">
      <c r="A100" s="196"/>
      <c r="B100" s="196"/>
      <c r="C100" s="196"/>
      <c r="D100" s="196"/>
      <c r="E100" s="196"/>
      <c r="F100" s="196"/>
      <c r="G100" s="196"/>
      <c r="H100" s="196"/>
      <c r="I100" s="196"/>
      <c r="J100" s="196"/>
      <c r="K100" s="196"/>
      <c r="L100" s="196"/>
      <c r="M100" s="196"/>
      <c r="N100" s="196"/>
      <c r="O100" s="196"/>
      <c r="P100" s="196"/>
      <c r="Q100" s="196"/>
      <c r="R100" s="196"/>
      <c r="S100" s="196"/>
      <c r="T100" s="196"/>
      <c r="U100" s="196"/>
      <c r="V100" s="196"/>
      <c r="W100" s="196"/>
      <c r="X100" s="196"/>
      <c r="Y100" s="196"/>
      <c r="Z100" s="196"/>
      <c r="AA100" s="196"/>
      <c r="AB100" s="196"/>
      <c r="AC100" s="196"/>
      <c r="AD100" s="196"/>
      <c r="AE100" s="196"/>
      <c r="AF100" s="196"/>
      <c r="AG100" s="196"/>
      <c r="AH100" s="196"/>
      <c r="AI100" s="196"/>
      <c r="AJ100" s="196"/>
      <c r="AK100" s="196"/>
      <c r="AL100" s="196"/>
      <c r="AM100" s="196"/>
      <c r="AN100" s="196"/>
      <c r="AO100" s="196"/>
      <c r="AP100" s="196"/>
      <c r="AQ100" s="196"/>
      <c r="AR100" s="196"/>
      <c r="AS100" s="196"/>
      <c r="AT100" s="196"/>
      <c r="AU100" s="196"/>
      <c r="AV100" s="196"/>
      <c r="AW100" s="196"/>
      <c r="AX100" s="196"/>
      <c r="AY100" s="196"/>
      <c r="AZ100" s="196"/>
      <c r="BA100" s="196"/>
      <c r="BB100" s="196"/>
      <c r="BC100" s="196"/>
      <c r="BD100" s="196"/>
      <c r="BE100" s="196"/>
      <c r="BF100" s="196"/>
      <c r="BG100" s="196"/>
      <c r="BH100" s="196"/>
      <c r="BI100" s="196"/>
      <c r="BJ100" s="196"/>
      <c r="BK100" s="196"/>
      <c r="BL100" s="196"/>
      <c r="BM100" s="196"/>
      <c r="BN100" s="196"/>
      <c r="BO100" s="196"/>
      <c r="BP100" s="196"/>
      <c r="BQ100" s="196"/>
      <c r="BR100" s="196"/>
      <c r="BS100" s="196"/>
      <c r="BT100" s="196"/>
      <c r="BU100" s="196"/>
      <c r="BV100" s="196"/>
      <c r="BW100" s="196"/>
      <c r="BX100" s="196"/>
      <c r="BY100" s="196"/>
      <c r="BZ100" s="196"/>
      <c r="CA100" s="196"/>
      <c r="CB100" s="196"/>
      <c r="CC100" s="196"/>
      <c r="CD100" s="196"/>
      <c r="CE100" s="196"/>
      <c r="CF100" s="196"/>
      <c r="CG100" s="196"/>
      <c r="CH100" s="196"/>
      <c r="CI100" s="196"/>
      <c r="CJ100" s="196"/>
    </row>
    <row r="101" spans="1:88" ht="15" x14ac:dyDescent="0.2">
      <c r="A101" s="196"/>
      <c r="B101" s="196"/>
      <c r="C101" s="196"/>
      <c r="D101" s="196"/>
      <c r="E101" s="196"/>
      <c r="F101" s="196"/>
      <c r="G101" s="196"/>
      <c r="H101" s="196"/>
      <c r="I101" s="196"/>
      <c r="J101" s="196"/>
      <c r="K101" s="196"/>
      <c r="L101" s="196"/>
      <c r="M101" s="196"/>
      <c r="N101" s="196"/>
      <c r="O101" s="196"/>
      <c r="P101" s="196"/>
      <c r="Q101" s="196"/>
      <c r="R101" s="196"/>
      <c r="S101" s="196"/>
      <c r="T101" s="196"/>
      <c r="U101" s="196"/>
      <c r="V101" s="196"/>
      <c r="W101" s="196"/>
      <c r="X101" s="196"/>
      <c r="Y101" s="196"/>
      <c r="Z101" s="196"/>
      <c r="AA101" s="196"/>
      <c r="AB101" s="196"/>
      <c r="AC101" s="196"/>
      <c r="AD101" s="196"/>
      <c r="AE101" s="196"/>
      <c r="AF101" s="196"/>
      <c r="AG101" s="196"/>
      <c r="AH101" s="196"/>
      <c r="AI101" s="196"/>
      <c r="AJ101" s="196"/>
      <c r="AK101" s="196"/>
      <c r="AL101" s="196"/>
      <c r="AM101" s="196"/>
      <c r="AN101" s="196"/>
      <c r="AO101" s="196"/>
      <c r="AP101" s="196"/>
      <c r="AQ101" s="196"/>
      <c r="AR101" s="196"/>
      <c r="AS101" s="196"/>
      <c r="AT101" s="196"/>
      <c r="AU101" s="196"/>
      <c r="AV101" s="196"/>
      <c r="AW101" s="196"/>
      <c r="AX101" s="196"/>
      <c r="AY101" s="196"/>
      <c r="AZ101" s="196"/>
      <c r="BA101" s="196"/>
      <c r="BB101" s="196"/>
      <c r="BC101" s="196"/>
      <c r="BD101" s="196"/>
      <c r="BE101" s="196"/>
      <c r="BF101" s="196"/>
      <c r="BG101" s="196"/>
      <c r="BH101" s="196"/>
      <c r="BI101" s="196"/>
      <c r="BJ101" s="196"/>
      <c r="BK101" s="196"/>
      <c r="BL101" s="196"/>
      <c r="BM101" s="196"/>
      <c r="BN101" s="196"/>
      <c r="BO101" s="196"/>
      <c r="BP101" s="196"/>
      <c r="BQ101" s="196"/>
      <c r="BR101" s="196"/>
      <c r="BS101" s="196"/>
      <c r="BT101" s="196"/>
      <c r="BU101" s="196"/>
      <c r="BV101" s="196"/>
      <c r="BW101" s="196"/>
      <c r="BX101" s="196"/>
      <c r="BY101" s="196"/>
      <c r="BZ101" s="196"/>
      <c r="CA101" s="196"/>
      <c r="CB101" s="196"/>
      <c r="CC101" s="196"/>
      <c r="CD101" s="196"/>
      <c r="CE101" s="196"/>
      <c r="CF101" s="196"/>
      <c r="CG101" s="196"/>
      <c r="CH101" s="196"/>
      <c r="CI101" s="196"/>
      <c r="CJ101" s="196"/>
    </row>
    <row r="102" spans="1:88" ht="15" x14ac:dyDescent="0.2">
      <c r="A102" s="196"/>
      <c r="B102" s="196"/>
      <c r="C102" s="196"/>
      <c r="D102" s="196"/>
      <c r="E102" s="196"/>
      <c r="F102" s="196"/>
      <c r="G102" s="196"/>
      <c r="H102" s="196"/>
      <c r="I102" s="196"/>
      <c r="J102" s="196"/>
      <c r="K102" s="196"/>
      <c r="L102" s="196"/>
      <c r="M102" s="196"/>
      <c r="N102" s="196"/>
      <c r="O102" s="196"/>
      <c r="P102" s="196"/>
      <c r="Q102" s="196"/>
      <c r="R102" s="196"/>
      <c r="S102" s="196"/>
      <c r="T102" s="196"/>
      <c r="U102" s="196"/>
      <c r="V102" s="196"/>
      <c r="W102" s="196"/>
      <c r="X102" s="196"/>
      <c r="Y102" s="196"/>
      <c r="Z102" s="196"/>
      <c r="AA102" s="196"/>
      <c r="AB102" s="196"/>
      <c r="AC102" s="196"/>
      <c r="AD102" s="196"/>
      <c r="AE102" s="196"/>
      <c r="AF102" s="196"/>
      <c r="AG102" s="196"/>
      <c r="AH102" s="196"/>
      <c r="AI102" s="196"/>
      <c r="AJ102" s="196"/>
      <c r="AK102" s="196"/>
      <c r="AL102" s="196"/>
      <c r="AM102" s="196"/>
      <c r="AN102" s="196"/>
      <c r="AO102" s="196"/>
      <c r="AP102" s="196"/>
      <c r="AQ102" s="196"/>
      <c r="AR102" s="196"/>
      <c r="AS102" s="196"/>
      <c r="AT102" s="196"/>
      <c r="AU102" s="196"/>
      <c r="AV102" s="196"/>
      <c r="AW102" s="196"/>
      <c r="AX102" s="196"/>
      <c r="AY102" s="196"/>
      <c r="AZ102" s="196"/>
      <c r="BA102" s="196"/>
      <c r="BB102" s="196"/>
      <c r="BC102" s="196"/>
      <c r="BD102" s="196"/>
      <c r="BE102" s="196"/>
      <c r="BF102" s="196"/>
      <c r="BG102" s="196"/>
      <c r="BH102" s="196"/>
      <c r="BI102" s="196"/>
      <c r="BJ102" s="196"/>
      <c r="BK102" s="196"/>
      <c r="BL102" s="196"/>
      <c r="BM102" s="196"/>
      <c r="BN102" s="196"/>
      <c r="BO102" s="196"/>
      <c r="BP102" s="196"/>
      <c r="BQ102" s="196"/>
      <c r="BR102" s="196"/>
      <c r="BS102" s="196"/>
      <c r="BT102" s="196"/>
      <c r="BU102" s="196"/>
      <c r="BV102" s="196"/>
      <c r="BW102" s="196"/>
      <c r="BX102" s="196"/>
      <c r="BY102" s="196"/>
      <c r="BZ102" s="196"/>
      <c r="CA102" s="196"/>
      <c r="CB102" s="196"/>
      <c r="CC102" s="196"/>
      <c r="CD102" s="196"/>
      <c r="CE102" s="196"/>
      <c r="CF102" s="196"/>
      <c r="CG102" s="196"/>
      <c r="CH102" s="196"/>
      <c r="CI102" s="196"/>
      <c r="CJ102" s="196"/>
    </row>
    <row r="103" spans="1:88" ht="15" x14ac:dyDescent="0.2">
      <c r="A103" s="196"/>
      <c r="B103" s="196"/>
      <c r="C103" s="196"/>
      <c r="D103" s="196"/>
      <c r="E103" s="196"/>
      <c r="F103" s="196"/>
      <c r="G103" s="196"/>
      <c r="H103" s="196"/>
      <c r="I103" s="196"/>
      <c r="J103" s="196"/>
      <c r="K103" s="196"/>
      <c r="L103" s="196"/>
      <c r="M103" s="196"/>
      <c r="N103" s="196"/>
      <c r="O103" s="196"/>
      <c r="P103" s="196"/>
      <c r="Q103" s="196"/>
      <c r="R103" s="196"/>
      <c r="S103" s="196"/>
      <c r="T103" s="196"/>
      <c r="U103" s="196"/>
      <c r="V103" s="196"/>
      <c r="W103" s="196"/>
      <c r="X103" s="196"/>
      <c r="Y103" s="196"/>
      <c r="Z103" s="196"/>
      <c r="AA103" s="196"/>
      <c r="AB103" s="196"/>
      <c r="AC103" s="196"/>
      <c r="AD103" s="196"/>
      <c r="AE103" s="196"/>
      <c r="AF103" s="196"/>
      <c r="AG103" s="196"/>
      <c r="AH103" s="196"/>
      <c r="AI103" s="196"/>
      <c r="AJ103" s="196"/>
      <c r="AK103" s="196"/>
      <c r="AL103" s="196"/>
      <c r="AM103" s="196"/>
      <c r="AN103" s="196"/>
      <c r="AO103" s="196"/>
      <c r="AP103" s="196"/>
      <c r="AQ103" s="196"/>
      <c r="AR103" s="196"/>
      <c r="AS103" s="196"/>
      <c r="AT103" s="196"/>
      <c r="AU103" s="196"/>
      <c r="AV103" s="196"/>
      <c r="AW103" s="196"/>
      <c r="AX103" s="196"/>
      <c r="AY103" s="196"/>
      <c r="AZ103" s="196"/>
      <c r="BA103" s="196"/>
      <c r="BB103" s="196"/>
      <c r="BC103" s="196"/>
      <c r="BD103" s="196"/>
      <c r="BE103" s="196"/>
      <c r="BF103" s="196"/>
      <c r="BG103" s="196"/>
      <c r="BH103" s="196"/>
      <c r="BI103" s="196"/>
      <c r="BJ103" s="196"/>
      <c r="BK103" s="196"/>
      <c r="BL103" s="196"/>
      <c r="BM103" s="196"/>
      <c r="BN103" s="196"/>
      <c r="BO103" s="196"/>
      <c r="BP103" s="196"/>
      <c r="BQ103" s="196"/>
      <c r="BR103" s="196"/>
      <c r="BS103" s="196"/>
      <c r="BT103" s="196"/>
      <c r="BU103" s="196"/>
      <c r="BV103" s="196"/>
      <c r="BW103" s="196"/>
      <c r="BX103" s="196"/>
      <c r="BY103" s="196"/>
      <c r="BZ103" s="196"/>
      <c r="CA103" s="196"/>
      <c r="CB103" s="196"/>
      <c r="CC103" s="196"/>
      <c r="CD103" s="196"/>
      <c r="CE103" s="196"/>
      <c r="CF103" s="196"/>
      <c r="CG103" s="196"/>
      <c r="CH103" s="196"/>
      <c r="CI103" s="196"/>
      <c r="CJ103" s="196"/>
    </row>
    <row r="104" spans="1:88" ht="15" x14ac:dyDescent="0.2">
      <c r="A104" s="196"/>
      <c r="B104" s="196"/>
      <c r="C104" s="196"/>
      <c r="D104" s="196"/>
      <c r="E104" s="196"/>
      <c r="F104" s="196"/>
      <c r="G104" s="196"/>
      <c r="H104" s="196"/>
      <c r="I104" s="196"/>
      <c r="J104" s="196"/>
      <c r="K104" s="196"/>
      <c r="L104" s="196"/>
      <c r="M104" s="196"/>
      <c r="N104" s="196"/>
      <c r="O104" s="196"/>
      <c r="P104" s="196"/>
      <c r="Q104" s="196"/>
      <c r="R104" s="196"/>
      <c r="S104" s="196"/>
      <c r="T104" s="196"/>
      <c r="U104" s="196"/>
      <c r="V104" s="196"/>
      <c r="W104" s="196"/>
      <c r="X104" s="196"/>
      <c r="Y104" s="196"/>
      <c r="Z104" s="196"/>
      <c r="AA104" s="196"/>
      <c r="AB104" s="196"/>
      <c r="AC104" s="196"/>
      <c r="AD104" s="196"/>
      <c r="AE104" s="196"/>
      <c r="AF104" s="196"/>
      <c r="AG104" s="196"/>
      <c r="AH104" s="196"/>
      <c r="AI104" s="196"/>
      <c r="AJ104" s="196"/>
      <c r="AK104" s="196"/>
      <c r="AL104" s="196"/>
      <c r="AM104" s="196"/>
      <c r="AN104" s="196"/>
      <c r="AO104" s="196"/>
      <c r="AP104" s="196"/>
      <c r="AQ104" s="196"/>
      <c r="AR104" s="196"/>
      <c r="AS104" s="196"/>
      <c r="AT104" s="196"/>
      <c r="AU104" s="196"/>
      <c r="AV104" s="196"/>
      <c r="AW104" s="196"/>
      <c r="AX104" s="196"/>
      <c r="AY104" s="196"/>
      <c r="AZ104" s="196"/>
      <c r="BA104" s="196"/>
      <c r="BB104" s="196"/>
      <c r="BC104" s="196"/>
      <c r="BD104" s="196"/>
      <c r="BE104" s="196"/>
      <c r="BF104" s="196"/>
      <c r="BG104" s="196"/>
      <c r="BH104" s="196"/>
      <c r="BI104" s="196"/>
      <c r="BJ104" s="196"/>
      <c r="BK104" s="196"/>
      <c r="BL104" s="196"/>
      <c r="BM104" s="196"/>
      <c r="BN104" s="196"/>
      <c r="BO104" s="196"/>
      <c r="BP104" s="196"/>
      <c r="BQ104" s="196"/>
      <c r="BR104" s="196"/>
      <c r="BS104" s="196"/>
      <c r="BT104" s="196"/>
      <c r="BU104" s="196"/>
      <c r="BV104" s="196"/>
      <c r="BW104" s="196"/>
      <c r="BX104" s="196"/>
      <c r="BY104" s="196"/>
      <c r="BZ104" s="196"/>
      <c r="CA104" s="196"/>
      <c r="CB104" s="196"/>
      <c r="CC104" s="196"/>
      <c r="CD104" s="196"/>
      <c r="CE104" s="196"/>
      <c r="CF104" s="196"/>
      <c r="CG104" s="196"/>
      <c r="CH104" s="196"/>
      <c r="CI104" s="196"/>
      <c r="CJ104" s="196"/>
    </row>
    <row r="105" spans="1:88" ht="15" x14ac:dyDescent="0.2">
      <c r="A105" s="196"/>
      <c r="B105" s="196"/>
      <c r="C105" s="196"/>
      <c r="D105" s="196"/>
      <c r="E105" s="196"/>
      <c r="F105" s="196"/>
      <c r="G105" s="196"/>
      <c r="H105" s="196"/>
      <c r="I105" s="196"/>
      <c r="J105" s="196"/>
      <c r="K105" s="196"/>
      <c r="L105" s="196"/>
      <c r="M105" s="196"/>
      <c r="N105" s="196"/>
      <c r="O105" s="196"/>
      <c r="P105" s="196"/>
      <c r="Q105" s="196"/>
      <c r="R105" s="196"/>
      <c r="S105" s="196"/>
      <c r="T105" s="196"/>
      <c r="U105" s="196"/>
      <c r="V105" s="196"/>
      <c r="W105" s="196"/>
      <c r="X105" s="196"/>
      <c r="Y105" s="196"/>
      <c r="Z105" s="196"/>
      <c r="AA105" s="196"/>
      <c r="AB105" s="196"/>
      <c r="AC105" s="196"/>
      <c r="AD105" s="196"/>
      <c r="AE105" s="196"/>
      <c r="AF105" s="196"/>
      <c r="AG105" s="196"/>
      <c r="AH105" s="196"/>
      <c r="AI105" s="196"/>
      <c r="AJ105" s="196"/>
      <c r="AK105" s="196"/>
      <c r="AL105" s="196"/>
      <c r="AM105" s="196"/>
      <c r="AN105" s="196"/>
      <c r="AO105" s="196"/>
      <c r="AP105" s="196"/>
      <c r="AQ105" s="196"/>
      <c r="AR105" s="196"/>
      <c r="AS105" s="196"/>
      <c r="AT105" s="196"/>
      <c r="AU105" s="196"/>
      <c r="AV105" s="196"/>
      <c r="AW105" s="196"/>
      <c r="AX105" s="196"/>
      <c r="AY105" s="196"/>
      <c r="AZ105" s="196"/>
      <c r="BA105" s="196"/>
      <c r="BB105" s="196"/>
      <c r="BC105" s="196"/>
      <c r="BD105" s="196"/>
      <c r="BE105" s="196"/>
      <c r="BF105" s="196"/>
      <c r="BG105" s="196"/>
      <c r="BH105" s="196"/>
      <c r="BI105" s="196"/>
      <c r="BJ105" s="196"/>
      <c r="BK105" s="196"/>
      <c r="BL105" s="196"/>
      <c r="BM105" s="196"/>
      <c r="BN105" s="196"/>
      <c r="BO105" s="196"/>
      <c r="BP105" s="196"/>
      <c r="BQ105" s="196"/>
      <c r="BR105" s="196"/>
      <c r="BS105" s="196"/>
      <c r="BT105" s="196"/>
      <c r="BU105" s="196"/>
      <c r="BV105" s="196"/>
      <c r="BW105" s="196"/>
      <c r="BX105" s="196"/>
      <c r="BY105" s="196"/>
      <c r="BZ105" s="196"/>
      <c r="CA105" s="196"/>
      <c r="CB105" s="196"/>
      <c r="CC105" s="196"/>
      <c r="CD105" s="196"/>
      <c r="CE105" s="196"/>
      <c r="CF105" s="196"/>
      <c r="CG105" s="196"/>
      <c r="CH105" s="196"/>
      <c r="CI105" s="196"/>
      <c r="CJ105" s="196"/>
    </row>
    <row r="106" spans="1:88" ht="15" x14ac:dyDescent="0.2">
      <c r="A106" s="196"/>
      <c r="B106" s="196"/>
      <c r="C106" s="196"/>
      <c r="D106" s="196"/>
      <c r="E106" s="196"/>
      <c r="F106" s="196"/>
      <c r="G106" s="196"/>
      <c r="H106" s="196"/>
      <c r="I106" s="196"/>
      <c r="J106" s="196"/>
      <c r="K106" s="196"/>
      <c r="L106" s="196"/>
      <c r="M106" s="196"/>
      <c r="N106" s="196"/>
      <c r="O106" s="196"/>
      <c r="P106" s="196"/>
      <c r="Q106" s="196"/>
      <c r="R106" s="196"/>
      <c r="S106" s="196"/>
      <c r="T106" s="196"/>
      <c r="U106" s="196"/>
      <c r="V106" s="196"/>
      <c r="W106" s="196"/>
      <c r="X106" s="196"/>
      <c r="Y106" s="196"/>
      <c r="Z106" s="196"/>
      <c r="AA106" s="196"/>
      <c r="AB106" s="196"/>
      <c r="AC106" s="196"/>
      <c r="AD106" s="196"/>
      <c r="AE106" s="196"/>
      <c r="AF106" s="196"/>
      <c r="AG106" s="196"/>
      <c r="AH106" s="196"/>
      <c r="AI106" s="196"/>
      <c r="AJ106" s="196"/>
      <c r="AK106" s="196"/>
      <c r="AL106" s="196"/>
      <c r="AM106" s="196"/>
      <c r="AN106" s="196"/>
      <c r="AO106" s="196"/>
      <c r="AP106" s="196"/>
      <c r="AQ106" s="196"/>
      <c r="AR106" s="196"/>
      <c r="AS106" s="196"/>
      <c r="AT106" s="196"/>
      <c r="AU106" s="196"/>
      <c r="AV106" s="196"/>
      <c r="AW106" s="196"/>
      <c r="AX106" s="196"/>
      <c r="AY106" s="196"/>
      <c r="AZ106" s="196"/>
      <c r="BA106" s="196"/>
      <c r="BB106" s="196"/>
      <c r="BC106" s="196"/>
      <c r="BD106" s="196"/>
      <c r="BE106" s="196"/>
      <c r="BF106" s="196"/>
      <c r="BG106" s="196"/>
      <c r="BH106" s="196"/>
      <c r="BI106" s="196"/>
      <c r="BJ106" s="196"/>
      <c r="BK106" s="196"/>
      <c r="BL106" s="196"/>
      <c r="BM106" s="196"/>
      <c r="BN106" s="196"/>
      <c r="BO106" s="196"/>
      <c r="BP106" s="196"/>
      <c r="BQ106" s="196"/>
      <c r="BR106" s="196"/>
      <c r="BS106" s="196"/>
      <c r="BT106" s="196"/>
      <c r="BU106" s="196"/>
      <c r="BV106" s="196"/>
      <c r="BW106" s="196"/>
      <c r="BX106" s="196"/>
      <c r="BY106" s="196"/>
      <c r="BZ106" s="196"/>
      <c r="CA106" s="196"/>
      <c r="CB106" s="196"/>
      <c r="CC106" s="196"/>
      <c r="CD106" s="196"/>
      <c r="CE106" s="196"/>
      <c r="CF106" s="196"/>
      <c r="CG106" s="196"/>
      <c r="CH106" s="196"/>
      <c r="CI106" s="196"/>
      <c r="CJ106" s="196"/>
    </row>
    <row r="107" spans="1:88" ht="15" x14ac:dyDescent="0.2">
      <c r="A107" s="196"/>
      <c r="B107" s="196"/>
      <c r="C107" s="196"/>
      <c r="D107" s="196"/>
      <c r="E107" s="196"/>
      <c r="F107" s="196"/>
      <c r="G107" s="196"/>
      <c r="H107" s="196"/>
      <c r="I107" s="196"/>
      <c r="J107" s="196"/>
      <c r="K107" s="196"/>
      <c r="L107" s="196"/>
      <c r="M107" s="196"/>
      <c r="N107" s="196"/>
      <c r="O107" s="196"/>
      <c r="P107" s="196"/>
      <c r="Q107" s="196"/>
      <c r="R107" s="196"/>
      <c r="S107" s="196"/>
      <c r="T107" s="196"/>
      <c r="U107" s="196"/>
      <c r="V107" s="196"/>
      <c r="W107" s="196"/>
      <c r="X107" s="196"/>
      <c r="Y107" s="196"/>
      <c r="Z107" s="196"/>
      <c r="AA107" s="196"/>
      <c r="AB107" s="196"/>
      <c r="AC107" s="196"/>
      <c r="AD107" s="196"/>
      <c r="AE107" s="196"/>
      <c r="AF107" s="196"/>
      <c r="AG107" s="196"/>
      <c r="AH107" s="196"/>
      <c r="AI107" s="196"/>
      <c r="AJ107" s="196"/>
      <c r="AK107" s="196"/>
      <c r="AL107" s="196"/>
      <c r="AM107" s="196"/>
      <c r="AN107" s="196"/>
      <c r="AO107" s="196"/>
      <c r="AP107" s="196"/>
      <c r="AQ107" s="196"/>
      <c r="AR107" s="196"/>
      <c r="AS107" s="196"/>
      <c r="AT107" s="196"/>
      <c r="AU107" s="196"/>
      <c r="AV107" s="196"/>
      <c r="AW107" s="196"/>
      <c r="AX107" s="196"/>
      <c r="AY107" s="196"/>
      <c r="AZ107" s="196"/>
      <c r="BA107" s="196"/>
      <c r="BB107" s="196"/>
      <c r="BC107" s="196"/>
      <c r="BD107" s="196"/>
      <c r="BE107" s="196"/>
      <c r="BF107" s="196"/>
      <c r="BG107" s="196"/>
      <c r="BH107" s="196"/>
      <c r="BI107" s="196"/>
      <c r="BJ107" s="196"/>
      <c r="BK107" s="196"/>
      <c r="BL107" s="196"/>
      <c r="BM107" s="196"/>
      <c r="BN107" s="196"/>
      <c r="BO107" s="196"/>
      <c r="BP107" s="196"/>
      <c r="BQ107" s="196"/>
      <c r="BR107" s="196"/>
      <c r="BS107" s="196"/>
      <c r="BT107" s="196"/>
      <c r="BU107" s="196"/>
      <c r="BV107" s="196"/>
      <c r="BW107" s="196"/>
      <c r="BX107" s="196"/>
      <c r="BY107" s="196"/>
      <c r="BZ107" s="196"/>
      <c r="CA107" s="196"/>
      <c r="CB107" s="196"/>
      <c r="CC107" s="196"/>
      <c r="CD107" s="196"/>
      <c r="CE107" s="196"/>
      <c r="CF107" s="196"/>
      <c r="CG107" s="196"/>
      <c r="CH107" s="196"/>
      <c r="CI107" s="196"/>
      <c r="CJ107" s="196"/>
    </row>
    <row r="108" spans="1:88" ht="15" x14ac:dyDescent="0.2">
      <c r="A108" s="196"/>
      <c r="B108" s="196"/>
      <c r="C108" s="196"/>
      <c r="D108" s="196"/>
      <c r="E108" s="196"/>
      <c r="F108" s="196"/>
      <c r="G108" s="196"/>
      <c r="H108" s="196"/>
      <c r="I108" s="196"/>
      <c r="J108" s="196"/>
      <c r="K108" s="196"/>
      <c r="L108" s="196"/>
      <c r="M108" s="196"/>
      <c r="N108" s="196"/>
      <c r="O108" s="196"/>
      <c r="P108" s="196"/>
      <c r="Q108" s="196"/>
      <c r="R108" s="196"/>
      <c r="S108" s="196"/>
      <c r="T108" s="196"/>
      <c r="U108" s="196"/>
      <c r="V108" s="196"/>
      <c r="W108" s="196"/>
      <c r="X108" s="196"/>
      <c r="Y108" s="196"/>
      <c r="Z108" s="196"/>
      <c r="AA108" s="196"/>
      <c r="AB108" s="196"/>
      <c r="AC108" s="196"/>
      <c r="AD108" s="196"/>
      <c r="AE108" s="196"/>
      <c r="AF108" s="196"/>
      <c r="AG108" s="196"/>
      <c r="AH108" s="196"/>
      <c r="AI108" s="196"/>
      <c r="AJ108" s="196"/>
      <c r="AK108" s="196"/>
      <c r="AL108" s="196"/>
      <c r="AM108" s="196"/>
      <c r="AN108" s="196"/>
      <c r="AO108" s="196"/>
      <c r="AP108" s="196"/>
      <c r="AQ108" s="196"/>
      <c r="AR108" s="196"/>
      <c r="AS108" s="196"/>
      <c r="AT108" s="196"/>
      <c r="AU108" s="196"/>
      <c r="AV108" s="196"/>
      <c r="AW108" s="196"/>
      <c r="AX108" s="196"/>
      <c r="AY108" s="196"/>
      <c r="AZ108" s="196"/>
      <c r="BA108" s="196"/>
      <c r="BB108" s="196"/>
      <c r="BC108" s="196"/>
      <c r="BD108" s="196"/>
      <c r="BE108" s="196"/>
      <c r="BF108" s="196"/>
      <c r="BG108" s="196"/>
      <c r="BH108" s="196"/>
      <c r="BI108" s="196"/>
      <c r="BJ108" s="196"/>
      <c r="BK108" s="196"/>
      <c r="BL108" s="196"/>
      <c r="BM108" s="196"/>
      <c r="BN108" s="196"/>
      <c r="BO108" s="196"/>
      <c r="BP108" s="196"/>
      <c r="BQ108" s="196"/>
      <c r="BR108" s="196"/>
      <c r="BS108" s="196"/>
      <c r="BT108" s="196"/>
      <c r="BU108" s="196"/>
      <c r="BV108" s="196"/>
      <c r="BW108" s="196"/>
      <c r="BX108" s="196"/>
      <c r="BY108" s="196"/>
      <c r="BZ108" s="196"/>
      <c r="CA108" s="196"/>
      <c r="CB108" s="196"/>
      <c r="CC108" s="196"/>
      <c r="CD108" s="196"/>
      <c r="CE108" s="196"/>
      <c r="CF108" s="196"/>
      <c r="CG108" s="196"/>
      <c r="CH108" s="196"/>
      <c r="CI108" s="196"/>
      <c r="CJ108" s="196"/>
    </row>
    <row r="109" spans="1:88" ht="15" x14ac:dyDescent="0.2">
      <c r="A109" s="196"/>
      <c r="B109" s="196"/>
      <c r="C109" s="196"/>
      <c r="D109" s="196"/>
      <c r="E109" s="196"/>
      <c r="F109" s="196"/>
      <c r="G109" s="196"/>
      <c r="H109" s="196"/>
      <c r="I109" s="196"/>
      <c r="J109" s="196"/>
      <c r="K109" s="196"/>
      <c r="L109" s="196"/>
      <c r="M109" s="196"/>
      <c r="N109" s="196"/>
      <c r="O109" s="196"/>
      <c r="P109" s="196"/>
      <c r="Q109" s="196"/>
      <c r="R109" s="196"/>
      <c r="S109" s="196"/>
      <c r="T109" s="196"/>
      <c r="U109" s="196"/>
      <c r="V109" s="196"/>
      <c r="W109" s="196"/>
      <c r="X109" s="196"/>
      <c r="Y109" s="196"/>
      <c r="Z109" s="196"/>
      <c r="AA109" s="196"/>
      <c r="AB109" s="196"/>
      <c r="AC109" s="196"/>
      <c r="AD109" s="196"/>
      <c r="AE109" s="196"/>
      <c r="AF109" s="196"/>
      <c r="AG109" s="196"/>
      <c r="AH109" s="196"/>
      <c r="AI109" s="196"/>
      <c r="AJ109" s="196"/>
      <c r="AK109" s="196"/>
      <c r="AL109" s="196"/>
      <c r="AM109" s="196"/>
      <c r="AN109" s="196"/>
      <c r="AO109" s="196"/>
      <c r="AP109" s="196"/>
      <c r="AQ109" s="196"/>
      <c r="AR109" s="196"/>
      <c r="AS109" s="196"/>
      <c r="AT109" s="196"/>
      <c r="AU109" s="196"/>
      <c r="AV109" s="196"/>
      <c r="AW109" s="196"/>
      <c r="AX109" s="196"/>
      <c r="AY109" s="196"/>
      <c r="AZ109" s="196"/>
      <c r="BA109" s="196"/>
      <c r="BB109" s="196"/>
      <c r="BC109" s="196"/>
      <c r="BD109" s="196"/>
      <c r="BE109" s="196"/>
      <c r="BF109" s="196"/>
      <c r="BG109" s="196"/>
      <c r="BH109" s="196"/>
      <c r="BI109" s="196"/>
      <c r="BJ109" s="196"/>
      <c r="BK109" s="196"/>
      <c r="BL109" s="196"/>
      <c r="BM109" s="196"/>
      <c r="BN109" s="196"/>
      <c r="BO109" s="196"/>
      <c r="BP109" s="196"/>
      <c r="BQ109" s="196"/>
      <c r="BR109" s="196"/>
      <c r="BS109" s="196"/>
      <c r="BT109" s="196"/>
      <c r="BU109" s="196"/>
      <c r="BV109" s="196"/>
      <c r="BW109" s="196"/>
      <c r="BX109" s="196"/>
      <c r="BY109" s="196"/>
      <c r="BZ109" s="196"/>
      <c r="CA109" s="196"/>
      <c r="CB109" s="196"/>
      <c r="CC109" s="196"/>
      <c r="CD109" s="196"/>
      <c r="CE109" s="196"/>
      <c r="CF109" s="196"/>
      <c r="CG109" s="196"/>
      <c r="CH109" s="196"/>
      <c r="CI109" s="196"/>
      <c r="CJ109" s="196"/>
    </row>
    <row r="110" spans="1:88" ht="15" x14ac:dyDescent="0.2">
      <c r="A110" s="196"/>
      <c r="B110" s="196"/>
      <c r="C110" s="196"/>
      <c r="D110" s="196"/>
      <c r="E110" s="196"/>
      <c r="F110" s="196"/>
      <c r="G110" s="196"/>
      <c r="H110" s="196"/>
      <c r="I110" s="196"/>
      <c r="J110" s="196"/>
      <c r="K110" s="196"/>
      <c r="L110" s="196"/>
      <c r="M110" s="196"/>
      <c r="N110" s="196"/>
      <c r="O110" s="196"/>
      <c r="P110" s="196"/>
      <c r="Q110" s="196"/>
      <c r="R110" s="196"/>
      <c r="S110" s="196"/>
      <c r="T110" s="196"/>
      <c r="U110" s="196"/>
      <c r="V110" s="196"/>
      <c r="W110" s="196"/>
      <c r="X110" s="196"/>
      <c r="Y110" s="196"/>
      <c r="Z110" s="196"/>
      <c r="AA110" s="196"/>
      <c r="AB110" s="196"/>
      <c r="AC110" s="196"/>
      <c r="AD110" s="196"/>
      <c r="AE110" s="196"/>
      <c r="AF110" s="196"/>
      <c r="AG110" s="196"/>
      <c r="AH110" s="196"/>
      <c r="AI110" s="196"/>
      <c r="AJ110" s="196"/>
      <c r="AK110" s="196"/>
      <c r="AL110" s="196"/>
      <c r="AM110" s="196"/>
      <c r="AN110" s="196"/>
      <c r="AO110" s="196"/>
      <c r="AP110" s="196"/>
      <c r="AQ110" s="196"/>
      <c r="AR110" s="196"/>
      <c r="AS110" s="196"/>
      <c r="AT110" s="196"/>
      <c r="AU110" s="196"/>
      <c r="AV110" s="196"/>
      <c r="AW110" s="196"/>
      <c r="AX110" s="196"/>
      <c r="AY110" s="196"/>
      <c r="AZ110" s="196"/>
      <c r="BA110" s="196"/>
      <c r="BB110" s="196"/>
      <c r="BC110" s="196"/>
      <c r="BD110" s="196"/>
      <c r="BE110" s="196"/>
      <c r="BF110" s="196"/>
      <c r="BG110" s="196"/>
      <c r="BH110" s="196"/>
      <c r="BI110" s="196"/>
      <c r="BJ110" s="196"/>
      <c r="BK110" s="196"/>
      <c r="BL110" s="196"/>
      <c r="BM110" s="196"/>
      <c r="BN110" s="196"/>
      <c r="BO110" s="196"/>
      <c r="BP110" s="196"/>
      <c r="BQ110" s="196"/>
      <c r="BR110" s="196"/>
      <c r="BS110" s="196"/>
      <c r="BT110" s="196"/>
      <c r="BU110" s="196"/>
      <c r="BV110" s="196"/>
      <c r="BW110" s="196"/>
      <c r="BX110" s="196"/>
      <c r="BY110" s="196"/>
      <c r="BZ110" s="196"/>
      <c r="CA110" s="196"/>
      <c r="CB110" s="196"/>
      <c r="CC110" s="196"/>
      <c r="CD110" s="196"/>
      <c r="CE110" s="196"/>
      <c r="CF110" s="196"/>
      <c r="CG110" s="196"/>
      <c r="CH110" s="196"/>
      <c r="CI110" s="196"/>
      <c r="CJ110" s="196"/>
    </row>
    <row r="111" spans="1:88" ht="15" x14ac:dyDescent="0.2">
      <c r="A111" s="196"/>
      <c r="B111" s="196"/>
      <c r="C111" s="196"/>
      <c r="D111" s="196"/>
      <c r="E111" s="196"/>
      <c r="F111" s="196"/>
      <c r="G111" s="196"/>
      <c r="H111" s="196"/>
      <c r="I111" s="196"/>
      <c r="J111" s="196"/>
      <c r="K111" s="196"/>
      <c r="L111" s="196"/>
      <c r="M111" s="196"/>
      <c r="N111" s="196"/>
      <c r="O111" s="196"/>
      <c r="P111" s="196"/>
      <c r="Q111" s="196"/>
      <c r="R111" s="196"/>
      <c r="S111" s="196"/>
      <c r="T111" s="196"/>
      <c r="U111" s="196"/>
      <c r="V111" s="196"/>
      <c r="W111" s="196"/>
      <c r="X111" s="196"/>
      <c r="Y111" s="196"/>
      <c r="Z111" s="196"/>
      <c r="AA111" s="196"/>
      <c r="AB111" s="196"/>
      <c r="AC111" s="196"/>
      <c r="AD111" s="196"/>
      <c r="AE111" s="196"/>
      <c r="AF111" s="196"/>
      <c r="AG111" s="196"/>
      <c r="AH111" s="196"/>
      <c r="AI111" s="196"/>
      <c r="AJ111" s="196"/>
      <c r="AK111" s="196"/>
      <c r="AL111" s="196"/>
      <c r="AM111" s="196"/>
      <c r="AN111" s="196"/>
      <c r="AO111" s="196"/>
      <c r="AP111" s="196"/>
      <c r="AQ111" s="196"/>
      <c r="AR111" s="196"/>
      <c r="AS111" s="196"/>
      <c r="AT111" s="196"/>
      <c r="AU111" s="196"/>
      <c r="AV111" s="196"/>
      <c r="AW111" s="196"/>
      <c r="AX111" s="196"/>
      <c r="AY111" s="196"/>
      <c r="AZ111" s="196"/>
      <c r="BA111" s="196"/>
      <c r="BB111" s="196"/>
      <c r="BC111" s="196"/>
      <c r="BD111" s="196"/>
      <c r="BE111" s="196"/>
      <c r="BF111" s="196"/>
      <c r="BG111" s="196"/>
      <c r="BH111" s="196"/>
      <c r="BI111" s="196"/>
      <c r="BJ111" s="196"/>
      <c r="BK111" s="196"/>
      <c r="BL111" s="196"/>
      <c r="BM111" s="196"/>
      <c r="BN111" s="196"/>
      <c r="BO111" s="196"/>
      <c r="BP111" s="196"/>
      <c r="BQ111" s="196"/>
      <c r="BR111" s="196"/>
      <c r="BS111" s="196"/>
      <c r="BT111" s="196"/>
      <c r="BU111" s="196"/>
      <c r="BV111" s="196"/>
      <c r="BW111" s="196"/>
      <c r="BX111" s="196"/>
      <c r="BY111" s="196"/>
      <c r="BZ111" s="196"/>
      <c r="CA111" s="196"/>
      <c r="CB111" s="196"/>
      <c r="CC111" s="196"/>
      <c r="CD111" s="196"/>
      <c r="CE111" s="196"/>
      <c r="CF111" s="196"/>
      <c r="CG111" s="196"/>
      <c r="CH111" s="196"/>
      <c r="CI111" s="196"/>
      <c r="CJ111" s="196"/>
    </row>
    <row r="112" spans="1:88" ht="15" x14ac:dyDescent="0.2">
      <c r="A112" s="196"/>
      <c r="B112" s="196"/>
      <c r="C112" s="196"/>
      <c r="D112" s="196"/>
      <c r="E112" s="196"/>
      <c r="F112" s="196"/>
      <c r="G112" s="196"/>
      <c r="H112" s="196"/>
      <c r="I112" s="196"/>
      <c r="J112" s="196"/>
      <c r="K112" s="196"/>
      <c r="L112" s="196"/>
      <c r="M112" s="196"/>
      <c r="N112" s="196"/>
      <c r="O112" s="196"/>
      <c r="P112" s="196"/>
      <c r="Q112" s="196"/>
      <c r="R112" s="196"/>
      <c r="S112" s="196"/>
      <c r="T112" s="196"/>
      <c r="U112" s="196"/>
      <c r="V112" s="196"/>
      <c r="W112" s="196"/>
      <c r="X112" s="196"/>
      <c r="Y112" s="196"/>
      <c r="Z112" s="196"/>
      <c r="AA112" s="196"/>
      <c r="AB112" s="196"/>
      <c r="AC112" s="196"/>
      <c r="AD112" s="196"/>
      <c r="AE112" s="196"/>
      <c r="AF112" s="196"/>
      <c r="AG112" s="196"/>
      <c r="AH112" s="196"/>
      <c r="AI112" s="196"/>
      <c r="AJ112" s="196"/>
      <c r="AK112" s="196"/>
      <c r="AL112" s="196"/>
      <c r="AM112" s="196"/>
      <c r="AN112" s="196"/>
      <c r="AO112" s="196"/>
      <c r="AP112" s="196"/>
      <c r="AQ112" s="196"/>
      <c r="AR112" s="196"/>
      <c r="AS112" s="196"/>
      <c r="AT112" s="196"/>
      <c r="AU112" s="196"/>
      <c r="AV112" s="196"/>
      <c r="AW112" s="196"/>
      <c r="AX112" s="196"/>
      <c r="AY112" s="196"/>
      <c r="AZ112" s="196"/>
      <c r="BA112" s="196"/>
      <c r="BB112" s="196"/>
      <c r="BC112" s="196"/>
      <c r="BD112" s="196"/>
      <c r="BE112" s="196"/>
      <c r="BF112" s="196"/>
      <c r="BG112" s="196"/>
      <c r="BH112" s="196"/>
      <c r="BI112" s="196"/>
      <c r="BJ112" s="196"/>
      <c r="BK112" s="196"/>
      <c r="BL112" s="196"/>
      <c r="BM112" s="196"/>
      <c r="BN112" s="196"/>
      <c r="BO112" s="196"/>
      <c r="BP112" s="196"/>
      <c r="BQ112" s="196"/>
      <c r="BR112" s="196"/>
      <c r="BS112" s="196"/>
      <c r="BT112" s="196"/>
      <c r="BU112" s="196"/>
      <c r="BV112" s="196"/>
      <c r="BW112" s="196"/>
      <c r="BX112" s="196"/>
      <c r="BY112" s="196"/>
      <c r="BZ112" s="196"/>
      <c r="CA112" s="196"/>
      <c r="CB112" s="196"/>
      <c r="CC112" s="196"/>
      <c r="CD112" s="196"/>
      <c r="CE112" s="196"/>
      <c r="CF112" s="196"/>
      <c r="CG112" s="196"/>
      <c r="CH112" s="196"/>
      <c r="CI112" s="196"/>
      <c r="CJ112" s="196"/>
    </row>
    <row r="113" spans="1:88" ht="15" x14ac:dyDescent="0.2">
      <c r="A113" s="196"/>
      <c r="B113" s="196"/>
      <c r="C113" s="196"/>
      <c r="D113" s="196"/>
      <c r="E113" s="196"/>
      <c r="F113" s="196"/>
      <c r="G113" s="196"/>
      <c r="H113" s="196"/>
      <c r="I113" s="196"/>
      <c r="J113" s="196"/>
      <c r="K113" s="196"/>
      <c r="L113" s="196"/>
      <c r="M113" s="196"/>
      <c r="N113" s="196"/>
      <c r="O113" s="196"/>
      <c r="P113" s="196"/>
      <c r="Q113" s="196"/>
      <c r="R113" s="196"/>
      <c r="S113" s="196"/>
      <c r="T113" s="196"/>
      <c r="U113" s="196"/>
      <c r="V113" s="196"/>
      <c r="W113" s="196"/>
      <c r="X113" s="196"/>
      <c r="Y113" s="196"/>
      <c r="Z113" s="196"/>
      <c r="AA113" s="196"/>
      <c r="AB113" s="196"/>
      <c r="AC113" s="196"/>
      <c r="AD113" s="196"/>
      <c r="AE113" s="196"/>
      <c r="AF113" s="196"/>
      <c r="AG113" s="196"/>
      <c r="AH113" s="196"/>
      <c r="AI113" s="196"/>
      <c r="AJ113" s="196"/>
      <c r="AK113" s="196"/>
      <c r="AL113" s="196"/>
      <c r="AM113" s="196"/>
      <c r="AN113" s="196"/>
      <c r="AO113" s="196"/>
      <c r="AP113" s="196"/>
      <c r="AQ113" s="196"/>
      <c r="AR113" s="196"/>
      <c r="AS113" s="196"/>
      <c r="AT113" s="196"/>
      <c r="AU113" s="196"/>
      <c r="AV113" s="196"/>
      <c r="AW113" s="196"/>
      <c r="AX113" s="196"/>
      <c r="AY113" s="196"/>
      <c r="AZ113" s="196"/>
      <c r="BA113" s="196"/>
      <c r="BB113" s="196"/>
      <c r="BC113" s="196"/>
      <c r="BD113" s="196"/>
      <c r="BE113" s="196"/>
      <c r="BF113" s="196"/>
      <c r="BG113" s="196"/>
      <c r="BH113" s="196"/>
      <c r="BI113" s="196"/>
      <c r="BJ113" s="196"/>
      <c r="BK113" s="196"/>
      <c r="BL113" s="196"/>
      <c r="BM113" s="196"/>
      <c r="BN113" s="196"/>
      <c r="BO113" s="196"/>
      <c r="BP113" s="196"/>
      <c r="BQ113" s="196"/>
      <c r="BR113" s="196"/>
      <c r="BS113" s="196"/>
      <c r="BT113" s="196"/>
      <c r="BU113" s="196"/>
      <c r="BV113" s="196"/>
      <c r="BW113" s="196"/>
      <c r="BX113" s="196"/>
      <c r="BY113" s="196"/>
      <c r="BZ113" s="196"/>
      <c r="CA113" s="196"/>
      <c r="CB113" s="196"/>
      <c r="CC113" s="196"/>
      <c r="CD113" s="196"/>
      <c r="CE113" s="196"/>
      <c r="CF113" s="196"/>
      <c r="CG113" s="196"/>
      <c r="CH113" s="196"/>
      <c r="CI113" s="196"/>
      <c r="CJ113" s="196"/>
    </row>
    <row r="114" spans="1:88" ht="15" x14ac:dyDescent="0.2">
      <c r="A114" s="196"/>
      <c r="B114" s="196"/>
      <c r="C114" s="196"/>
      <c r="D114" s="196"/>
      <c r="E114" s="196"/>
      <c r="F114" s="196"/>
      <c r="G114" s="196"/>
      <c r="H114" s="196"/>
      <c r="I114" s="196"/>
      <c r="J114" s="196"/>
      <c r="K114" s="196"/>
      <c r="L114" s="196"/>
      <c r="M114" s="196"/>
      <c r="N114" s="196"/>
      <c r="O114" s="196"/>
      <c r="P114" s="196"/>
      <c r="Q114" s="196"/>
      <c r="R114" s="196"/>
      <c r="S114" s="196"/>
      <c r="T114" s="196"/>
      <c r="U114" s="196"/>
      <c r="V114" s="196"/>
      <c r="W114" s="196"/>
      <c r="X114" s="196"/>
      <c r="Y114" s="196"/>
      <c r="Z114" s="196"/>
      <c r="AA114" s="196"/>
      <c r="AB114" s="196"/>
      <c r="AC114" s="196"/>
      <c r="AD114" s="196"/>
      <c r="AE114" s="196"/>
      <c r="AF114" s="196"/>
      <c r="AG114" s="196"/>
      <c r="AH114" s="196"/>
      <c r="AI114" s="196"/>
      <c r="AJ114" s="196"/>
      <c r="AK114" s="196"/>
      <c r="AL114" s="196"/>
      <c r="AM114" s="196"/>
      <c r="AN114" s="196"/>
      <c r="AO114" s="196"/>
      <c r="AP114" s="196"/>
      <c r="AQ114" s="196"/>
      <c r="AR114" s="196"/>
      <c r="AS114" s="196"/>
      <c r="AT114" s="196"/>
      <c r="AU114" s="196"/>
      <c r="AV114" s="196"/>
      <c r="AW114" s="196"/>
      <c r="AX114" s="196"/>
      <c r="AY114" s="196"/>
      <c r="AZ114" s="196"/>
      <c r="BA114" s="196"/>
      <c r="BB114" s="196"/>
      <c r="BC114" s="196"/>
      <c r="BD114" s="196"/>
      <c r="BE114" s="196"/>
      <c r="BF114" s="196"/>
      <c r="BG114" s="196"/>
      <c r="BH114" s="196"/>
      <c r="BI114" s="196"/>
      <c r="BJ114" s="196"/>
      <c r="BK114" s="196"/>
      <c r="BL114" s="196"/>
      <c r="BM114" s="196"/>
      <c r="BN114" s="196"/>
      <c r="BO114" s="196"/>
      <c r="BP114" s="196"/>
      <c r="BQ114" s="196"/>
      <c r="BR114" s="196"/>
      <c r="BS114" s="196"/>
      <c r="BT114" s="196"/>
      <c r="BU114" s="196"/>
      <c r="BV114" s="196"/>
      <c r="BW114" s="196"/>
      <c r="BX114" s="196"/>
      <c r="BY114" s="196"/>
      <c r="BZ114" s="196"/>
      <c r="CA114" s="196"/>
      <c r="CB114" s="196"/>
      <c r="CC114" s="196"/>
      <c r="CD114" s="196"/>
      <c r="CE114" s="196"/>
      <c r="CF114" s="196"/>
      <c r="CG114" s="196"/>
      <c r="CH114" s="196"/>
      <c r="CI114" s="196"/>
      <c r="CJ114" s="196"/>
    </row>
    <row r="115" spans="1:88" ht="15" x14ac:dyDescent="0.2">
      <c r="A115" s="196"/>
      <c r="B115" s="196"/>
      <c r="C115" s="196"/>
      <c r="D115" s="196"/>
      <c r="E115" s="196"/>
      <c r="F115" s="196"/>
      <c r="G115" s="196"/>
      <c r="H115" s="196"/>
      <c r="I115" s="196"/>
      <c r="J115" s="196"/>
      <c r="K115" s="196"/>
      <c r="L115" s="196"/>
      <c r="M115" s="196"/>
      <c r="N115" s="196"/>
      <c r="O115" s="196"/>
      <c r="P115" s="196"/>
      <c r="Q115" s="196"/>
      <c r="R115" s="196"/>
      <c r="S115" s="196"/>
      <c r="T115" s="196"/>
      <c r="U115" s="196"/>
      <c r="V115" s="196"/>
      <c r="W115" s="196"/>
      <c r="X115" s="196"/>
      <c r="Y115" s="196"/>
      <c r="Z115" s="196"/>
      <c r="AA115" s="196"/>
      <c r="AB115" s="196"/>
      <c r="AC115" s="196"/>
      <c r="AD115" s="196"/>
      <c r="AE115" s="196"/>
      <c r="AF115" s="196"/>
      <c r="AG115" s="196"/>
      <c r="AH115" s="196"/>
      <c r="AI115" s="196"/>
      <c r="AJ115" s="196"/>
      <c r="AK115" s="196"/>
      <c r="AL115" s="196"/>
      <c r="AM115" s="196"/>
      <c r="AN115" s="196"/>
      <c r="AO115" s="196"/>
      <c r="AP115" s="196"/>
      <c r="AQ115" s="196"/>
      <c r="AR115" s="196"/>
      <c r="AS115" s="196"/>
      <c r="AT115" s="196"/>
      <c r="AU115" s="196"/>
      <c r="AV115" s="196"/>
      <c r="AW115" s="196"/>
      <c r="AX115" s="196"/>
      <c r="AY115" s="196"/>
      <c r="AZ115" s="196"/>
      <c r="BA115" s="196"/>
      <c r="BB115" s="196"/>
      <c r="BC115" s="196"/>
      <c r="BD115" s="196"/>
      <c r="BE115" s="196"/>
      <c r="BF115" s="196"/>
      <c r="BG115" s="196"/>
      <c r="BH115" s="196"/>
      <c r="BI115" s="196"/>
      <c r="BJ115" s="196"/>
      <c r="BK115" s="196"/>
      <c r="BL115" s="196"/>
      <c r="BM115" s="196"/>
      <c r="BN115" s="196"/>
      <c r="BO115" s="196"/>
      <c r="BP115" s="196"/>
      <c r="BQ115" s="196"/>
      <c r="BR115" s="196"/>
      <c r="BS115" s="196"/>
      <c r="BT115" s="196"/>
      <c r="BU115" s="196"/>
      <c r="BV115" s="196"/>
      <c r="BW115" s="196"/>
      <c r="BX115" s="196"/>
      <c r="BY115" s="196"/>
      <c r="BZ115" s="196"/>
      <c r="CA115" s="196"/>
      <c r="CB115" s="196"/>
      <c r="CC115" s="196"/>
      <c r="CD115" s="196"/>
      <c r="CE115" s="196"/>
      <c r="CF115" s="196"/>
      <c r="CG115" s="196"/>
      <c r="CH115" s="196"/>
      <c r="CI115" s="196"/>
      <c r="CJ115" s="196"/>
    </row>
    <row r="116" spans="1:88" ht="15" x14ac:dyDescent="0.2">
      <c r="A116" s="196"/>
      <c r="B116" s="196"/>
      <c r="C116" s="196"/>
      <c r="D116" s="196"/>
      <c r="E116" s="196"/>
      <c r="F116" s="196"/>
      <c r="G116" s="196"/>
      <c r="H116" s="196"/>
      <c r="I116" s="196"/>
      <c r="J116" s="196"/>
      <c r="K116" s="196"/>
      <c r="L116" s="196"/>
      <c r="M116" s="196"/>
      <c r="N116" s="196"/>
      <c r="O116" s="196"/>
      <c r="P116" s="196"/>
      <c r="Q116" s="196"/>
      <c r="R116" s="196"/>
      <c r="S116" s="196"/>
      <c r="T116" s="196"/>
      <c r="U116" s="196"/>
      <c r="V116" s="196"/>
      <c r="W116" s="196"/>
      <c r="X116" s="196"/>
      <c r="Y116" s="196"/>
      <c r="Z116" s="196"/>
      <c r="AA116" s="196"/>
      <c r="AB116" s="196"/>
      <c r="AC116" s="196"/>
      <c r="AD116" s="196"/>
      <c r="AE116" s="196"/>
      <c r="AF116" s="196"/>
      <c r="AG116" s="196"/>
      <c r="AH116" s="196"/>
      <c r="AI116" s="196"/>
      <c r="AJ116" s="196"/>
      <c r="AK116" s="196"/>
      <c r="AL116" s="196"/>
      <c r="AM116" s="196"/>
      <c r="AN116" s="196"/>
      <c r="AO116" s="196"/>
      <c r="AP116" s="196"/>
      <c r="AQ116" s="196"/>
      <c r="AR116" s="196"/>
      <c r="AS116" s="196"/>
      <c r="AT116" s="196"/>
      <c r="AU116" s="196"/>
      <c r="AV116" s="196"/>
      <c r="AW116" s="196"/>
      <c r="AX116" s="196"/>
      <c r="AY116" s="196"/>
      <c r="AZ116" s="196"/>
      <c r="BA116" s="196"/>
      <c r="BB116" s="196"/>
      <c r="BC116" s="196"/>
      <c r="BD116" s="196"/>
      <c r="BE116" s="196"/>
      <c r="BF116" s="196"/>
      <c r="BG116" s="196"/>
      <c r="BH116" s="196"/>
      <c r="BI116" s="196"/>
      <c r="BJ116" s="196"/>
      <c r="BK116" s="196"/>
      <c r="BL116" s="196"/>
      <c r="BM116" s="196"/>
      <c r="BN116" s="196"/>
      <c r="BO116" s="196"/>
      <c r="BP116" s="196"/>
      <c r="BQ116" s="196"/>
      <c r="BR116" s="196"/>
      <c r="BS116" s="196"/>
      <c r="BT116" s="196"/>
      <c r="BU116" s="196"/>
      <c r="BV116" s="196"/>
      <c r="BW116" s="196"/>
      <c r="BX116" s="196"/>
      <c r="BY116" s="196"/>
      <c r="BZ116" s="196"/>
      <c r="CA116" s="196"/>
      <c r="CB116" s="196"/>
      <c r="CC116" s="196"/>
      <c r="CD116" s="196"/>
      <c r="CE116" s="196"/>
      <c r="CF116" s="196"/>
      <c r="CG116" s="196"/>
      <c r="CH116" s="196"/>
      <c r="CI116" s="196"/>
      <c r="CJ116" s="196"/>
    </row>
    <row r="117" spans="1:88" ht="15" x14ac:dyDescent="0.2">
      <c r="A117" s="196"/>
      <c r="B117" s="196"/>
      <c r="C117" s="196"/>
      <c r="D117" s="196"/>
      <c r="E117" s="196"/>
      <c r="F117" s="196"/>
      <c r="G117" s="196"/>
      <c r="H117" s="196"/>
      <c r="I117" s="196"/>
      <c r="J117" s="196"/>
      <c r="K117" s="196"/>
      <c r="L117" s="196"/>
      <c r="M117" s="196"/>
      <c r="N117" s="196"/>
      <c r="O117" s="196"/>
      <c r="P117" s="196"/>
      <c r="Q117" s="196"/>
      <c r="R117" s="196"/>
      <c r="S117" s="196"/>
      <c r="T117" s="196"/>
      <c r="U117" s="196"/>
      <c r="V117" s="196"/>
      <c r="W117" s="196"/>
      <c r="X117" s="196"/>
      <c r="Y117" s="196"/>
      <c r="Z117" s="196"/>
      <c r="AA117" s="196"/>
      <c r="AB117" s="196"/>
      <c r="AC117" s="196"/>
      <c r="AD117" s="196"/>
      <c r="AE117" s="196"/>
      <c r="AF117" s="196"/>
      <c r="AG117" s="196"/>
      <c r="AH117" s="196"/>
      <c r="AI117" s="196"/>
      <c r="AJ117" s="196"/>
      <c r="AK117" s="196"/>
      <c r="AL117" s="196"/>
      <c r="AM117" s="196"/>
      <c r="AN117" s="196"/>
      <c r="AO117" s="196"/>
      <c r="AP117" s="196"/>
      <c r="AQ117" s="196"/>
      <c r="AR117" s="196"/>
      <c r="AS117" s="196"/>
      <c r="AT117" s="196"/>
      <c r="AU117" s="196"/>
      <c r="AV117" s="196"/>
      <c r="AW117" s="196"/>
      <c r="AX117" s="196"/>
      <c r="AY117" s="196"/>
      <c r="AZ117" s="196"/>
      <c r="BA117" s="196"/>
      <c r="BB117" s="196"/>
      <c r="BC117" s="196"/>
      <c r="BD117" s="196"/>
      <c r="BE117" s="196"/>
      <c r="BF117" s="196"/>
      <c r="BG117" s="196"/>
      <c r="BH117" s="196"/>
      <c r="BI117" s="196"/>
      <c r="BJ117" s="196"/>
      <c r="BK117" s="196"/>
      <c r="BL117" s="196"/>
      <c r="BM117" s="196"/>
      <c r="BN117" s="196"/>
      <c r="BO117" s="196"/>
      <c r="BP117" s="196"/>
      <c r="BQ117" s="196"/>
      <c r="BR117" s="196"/>
      <c r="BS117" s="196"/>
      <c r="BT117" s="196"/>
      <c r="BU117" s="196"/>
      <c r="BV117" s="196"/>
      <c r="BW117" s="196"/>
      <c r="BX117" s="196"/>
      <c r="BY117" s="196"/>
      <c r="BZ117" s="196"/>
      <c r="CA117" s="196"/>
      <c r="CB117" s="196"/>
      <c r="CC117" s="196"/>
      <c r="CD117" s="196"/>
      <c r="CE117" s="196"/>
      <c r="CF117" s="196"/>
      <c r="CG117" s="196"/>
      <c r="CH117" s="196"/>
      <c r="CI117" s="196"/>
      <c r="CJ117" s="196"/>
    </row>
    <row r="118" spans="1:88" ht="15" x14ac:dyDescent="0.2">
      <c r="A118" s="196"/>
      <c r="B118" s="196"/>
      <c r="C118" s="196"/>
      <c r="D118" s="196"/>
      <c r="E118" s="196"/>
      <c r="F118" s="196"/>
      <c r="G118" s="196"/>
      <c r="H118" s="196"/>
      <c r="I118" s="196"/>
      <c r="J118" s="196"/>
      <c r="K118" s="196"/>
      <c r="L118" s="196"/>
      <c r="M118" s="196"/>
      <c r="N118" s="196"/>
      <c r="O118" s="196"/>
      <c r="P118" s="196"/>
      <c r="Q118" s="196"/>
      <c r="R118" s="196"/>
      <c r="S118" s="196"/>
      <c r="T118" s="196"/>
      <c r="U118" s="196"/>
      <c r="V118" s="196"/>
      <c r="W118" s="196"/>
      <c r="X118" s="196"/>
      <c r="Y118" s="196"/>
      <c r="Z118" s="196"/>
      <c r="AA118" s="196"/>
      <c r="AB118" s="196"/>
      <c r="AC118" s="196"/>
      <c r="AD118" s="196"/>
      <c r="AE118" s="196"/>
      <c r="AF118" s="196"/>
      <c r="AG118" s="196"/>
      <c r="AH118" s="196"/>
      <c r="AI118" s="196"/>
      <c r="AJ118" s="196"/>
      <c r="AK118" s="196"/>
      <c r="AL118" s="196"/>
      <c r="AM118" s="196"/>
      <c r="AN118" s="196"/>
      <c r="AO118" s="196"/>
      <c r="AP118" s="196"/>
      <c r="AQ118" s="196"/>
      <c r="AR118" s="196"/>
      <c r="AS118" s="196"/>
      <c r="AT118" s="196"/>
      <c r="AU118" s="196"/>
      <c r="AV118" s="196"/>
      <c r="AW118" s="196"/>
      <c r="AX118" s="196"/>
      <c r="AY118" s="196"/>
      <c r="AZ118" s="196"/>
      <c r="BA118" s="196"/>
      <c r="BB118" s="196"/>
      <c r="BC118" s="196"/>
      <c r="BD118" s="196"/>
      <c r="BE118" s="196"/>
      <c r="BF118" s="196"/>
      <c r="BG118" s="196"/>
      <c r="BH118" s="196"/>
      <c r="BI118" s="196"/>
      <c r="BJ118" s="196"/>
      <c r="BK118" s="196"/>
      <c r="BL118" s="196"/>
      <c r="BM118" s="196"/>
      <c r="BN118" s="196"/>
      <c r="BO118" s="196"/>
      <c r="BP118" s="196"/>
      <c r="BQ118" s="196"/>
      <c r="BR118" s="196"/>
      <c r="BS118" s="196"/>
      <c r="BT118" s="196"/>
      <c r="BU118" s="196"/>
      <c r="BV118" s="196"/>
      <c r="BW118" s="196"/>
      <c r="BX118" s="196"/>
      <c r="BY118" s="196"/>
      <c r="BZ118" s="196"/>
      <c r="CA118" s="196"/>
      <c r="CB118" s="196"/>
      <c r="CC118" s="196"/>
      <c r="CD118" s="196"/>
      <c r="CE118" s="196"/>
      <c r="CF118" s="196"/>
      <c r="CG118" s="196"/>
      <c r="CH118" s="196"/>
      <c r="CI118" s="196"/>
      <c r="CJ118" s="196"/>
    </row>
    <row r="119" spans="1:88" ht="15" x14ac:dyDescent="0.2">
      <c r="A119" s="196"/>
      <c r="B119" s="196"/>
      <c r="C119" s="196"/>
      <c r="D119" s="196"/>
      <c r="E119" s="196"/>
      <c r="F119" s="196"/>
      <c r="G119" s="196"/>
      <c r="H119" s="196"/>
      <c r="I119" s="196"/>
      <c r="J119" s="196"/>
      <c r="K119" s="196"/>
      <c r="L119" s="196"/>
      <c r="M119" s="196"/>
      <c r="N119" s="196"/>
      <c r="O119" s="196"/>
      <c r="P119" s="196"/>
      <c r="Q119" s="196"/>
      <c r="R119" s="196"/>
      <c r="S119" s="196"/>
      <c r="T119" s="196"/>
      <c r="U119" s="196"/>
      <c r="V119" s="196"/>
      <c r="W119" s="196"/>
      <c r="X119" s="196"/>
      <c r="Y119" s="196"/>
      <c r="Z119" s="196"/>
      <c r="AA119" s="196"/>
      <c r="AB119" s="196"/>
      <c r="AC119" s="196"/>
      <c r="AD119" s="196"/>
      <c r="AE119" s="196"/>
      <c r="AF119" s="196"/>
      <c r="AG119" s="196"/>
      <c r="AH119" s="196"/>
      <c r="AI119" s="196"/>
      <c r="AJ119" s="196"/>
      <c r="AK119" s="196"/>
      <c r="AL119" s="196"/>
      <c r="AM119" s="196"/>
      <c r="AN119" s="196"/>
      <c r="AO119" s="196"/>
      <c r="AP119" s="196"/>
      <c r="AQ119" s="196"/>
      <c r="AR119" s="196"/>
      <c r="AS119" s="196"/>
      <c r="AT119" s="196"/>
      <c r="AU119" s="196"/>
      <c r="AV119" s="196"/>
      <c r="AW119" s="196"/>
      <c r="AX119" s="196"/>
      <c r="AY119" s="196"/>
      <c r="AZ119" s="196"/>
      <c r="BA119" s="196"/>
      <c r="BB119" s="196"/>
      <c r="BC119" s="196"/>
      <c r="BD119" s="196"/>
      <c r="BE119" s="196"/>
      <c r="BF119" s="196"/>
      <c r="BG119" s="196"/>
      <c r="BH119" s="196"/>
      <c r="BI119" s="196"/>
      <c r="BJ119" s="196"/>
      <c r="BK119" s="196"/>
      <c r="BL119" s="196"/>
      <c r="BM119" s="196"/>
      <c r="BN119" s="196"/>
      <c r="BO119" s="196"/>
      <c r="BP119" s="196"/>
      <c r="BQ119" s="196"/>
      <c r="BR119" s="196"/>
      <c r="BS119" s="196"/>
      <c r="BT119" s="196"/>
      <c r="BU119" s="196"/>
      <c r="BV119" s="196"/>
      <c r="BW119" s="196"/>
      <c r="BX119" s="196"/>
      <c r="BY119" s="196"/>
      <c r="BZ119" s="196"/>
      <c r="CA119" s="196"/>
      <c r="CB119" s="196"/>
      <c r="CC119" s="196"/>
      <c r="CD119" s="196"/>
      <c r="CE119" s="196"/>
      <c r="CF119" s="196"/>
      <c r="CG119" s="196"/>
      <c r="CH119" s="196"/>
      <c r="CI119" s="196"/>
      <c r="CJ119" s="196"/>
    </row>
    <row r="120" spans="1:88" ht="15" x14ac:dyDescent="0.2">
      <c r="A120" s="196"/>
      <c r="B120" s="196"/>
      <c r="C120" s="196"/>
      <c r="D120" s="196"/>
      <c r="E120" s="196"/>
      <c r="F120" s="196"/>
      <c r="G120" s="196"/>
      <c r="H120" s="196"/>
      <c r="I120" s="196"/>
      <c r="J120" s="196"/>
      <c r="K120" s="196"/>
      <c r="L120" s="196"/>
      <c r="M120" s="196"/>
      <c r="N120" s="196"/>
      <c r="O120" s="196"/>
      <c r="P120" s="196"/>
      <c r="Q120" s="196"/>
      <c r="R120" s="196"/>
      <c r="S120" s="196"/>
      <c r="T120" s="196"/>
      <c r="U120" s="196"/>
      <c r="V120" s="196"/>
      <c r="W120" s="196"/>
      <c r="X120" s="196"/>
      <c r="Y120" s="196"/>
      <c r="Z120" s="196"/>
      <c r="AA120" s="196"/>
      <c r="AB120" s="196"/>
      <c r="AC120" s="196"/>
      <c r="AD120" s="196"/>
      <c r="AE120" s="196"/>
      <c r="AF120" s="196"/>
      <c r="AG120" s="196"/>
      <c r="AH120" s="196"/>
      <c r="AI120" s="196"/>
      <c r="AJ120" s="196"/>
      <c r="AK120" s="196"/>
      <c r="AL120" s="196"/>
      <c r="AM120" s="196"/>
      <c r="AN120" s="196"/>
      <c r="AO120" s="196"/>
      <c r="AP120" s="196"/>
      <c r="AQ120" s="196"/>
      <c r="AR120" s="196"/>
      <c r="AS120" s="196"/>
      <c r="AT120" s="196"/>
      <c r="AU120" s="196"/>
      <c r="AV120" s="196"/>
      <c r="AW120" s="196"/>
      <c r="AX120" s="196"/>
      <c r="AY120" s="196"/>
      <c r="AZ120" s="196"/>
      <c r="BA120" s="196"/>
      <c r="BB120" s="196"/>
      <c r="BC120" s="196"/>
      <c r="BD120" s="196"/>
      <c r="BE120" s="196"/>
      <c r="BF120" s="196"/>
      <c r="BG120" s="196"/>
      <c r="BH120" s="196"/>
      <c r="BI120" s="196"/>
      <c r="BJ120" s="196"/>
      <c r="BK120" s="196"/>
      <c r="BL120" s="196"/>
      <c r="BM120" s="196"/>
      <c r="BN120" s="196"/>
      <c r="BO120" s="196"/>
      <c r="BP120" s="196"/>
      <c r="BQ120" s="196"/>
      <c r="BR120" s="196"/>
      <c r="BS120" s="196"/>
      <c r="BT120" s="196"/>
      <c r="BU120" s="196"/>
      <c r="BV120" s="196"/>
      <c r="BW120" s="196"/>
      <c r="BX120" s="196"/>
      <c r="BY120" s="196"/>
      <c r="BZ120" s="196"/>
      <c r="CA120" s="196"/>
      <c r="CB120" s="196"/>
      <c r="CC120" s="196"/>
      <c r="CD120" s="196"/>
      <c r="CE120" s="196"/>
      <c r="CF120" s="196"/>
      <c r="CG120" s="196"/>
      <c r="CH120" s="196"/>
      <c r="CI120" s="196"/>
      <c r="CJ120" s="196"/>
    </row>
    <row r="121" spans="1:88" ht="15" x14ac:dyDescent="0.2">
      <c r="A121" s="196"/>
      <c r="B121" s="196"/>
      <c r="C121" s="196"/>
      <c r="D121" s="196"/>
      <c r="E121" s="196"/>
      <c r="F121" s="196"/>
      <c r="G121" s="196"/>
      <c r="H121" s="196"/>
      <c r="I121" s="196"/>
      <c r="J121" s="196"/>
      <c r="K121" s="196"/>
      <c r="L121" s="196"/>
      <c r="M121" s="196"/>
      <c r="N121" s="196"/>
      <c r="O121" s="196"/>
      <c r="P121" s="196"/>
      <c r="Q121" s="196"/>
      <c r="R121" s="196"/>
      <c r="S121" s="196"/>
      <c r="T121" s="196"/>
      <c r="U121" s="196"/>
      <c r="V121" s="196"/>
      <c r="W121" s="196"/>
      <c r="X121" s="196"/>
      <c r="Y121" s="196"/>
      <c r="Z121" s="196"/>
      <c r="AA121" s="196"/>
      <c r="AB121" s="196"/>
      <c r="AC121" s="196"/>
      <c r="AD121" s="196"/>
      <c r="AE121" s="196"/>
      <c r="AF121" s="196"/>
      <c r="AG121" s="196"/>
      <c r="AH121" s="196"/>
      <c r="AI121" s="196"/>
      <c r="AJ121" s="196"/>
      <c r="AK121" s="196"/>
      <c r="AL121" s="196"/>
      <c r="AM121" s="196"/>
      <c r="AN121" s="196"/>
      <c r="AO121" s="196"/>
      <c r="AP121" s="196"/>
      <c r="AQ121" s="196"/>
      <c r="AR121" s="196"/>
      <c r="AS121" s="196"/>
      <c r="AT121" s="196"/>
      <c r="AU121" s="196"/>
      <c r="AV121" s="196"/>
      <c r="AW121" s="196"/>
      <c r="AX121" s="196"/>
      <c r="AY121" s="196"/>
      <c r="AZ121" s="196"/>
      <c r="BA121" s="196"/>
      <c r="BB121" s="196"/>
      <c r="BC121" s="196"/>
      <c r="BD121" s="196"/>
      <c r="BE121" s="196"/>
      <c r="BF121" s="196"/>
      <c r="BG121" s="196"/>
      <c r="BH121" s="196"/>
      <c r="BI121" s="196"/>
      <c r="BJ121" s="196"/>
      <c r="BK121" s="196"/>
      <c r="BL121" s="196"/>
      <c r="BM121" s="196"/>
      <c r="BN121" s="196"/>
      <c r="BO121" s="196"/>
      <c r="BP121" s="196"/>
      <c r="BQ121" s="196"/>
      <c r="BR121" s="196"/>
      <c r="BS121" s="196"/>
      <c r="BT121" s="196"/>
      <c r="BU121" s="196"/>
      <c r="BV121" s="196"/>
      <c r="BW121" s="196"/>
      <c r="BX121" s="196"/>
      <c r="BY121" s="196"/>
      <c r="BZ121" s="196"/>
      <c r="CA121" s="196"/>
      <c r="CB121" s="196"/>
      <c r="CC121" s="196"/>
      <c r="CD121" s="196"/>
      <c r="CE121" s="196"/>
      <c r="CF121" s="196"/>
      <c r="CG121" s="196"/>
      <c r="CH121" s="196"/>
      <c r="CI121" s="196"/>
      <c r="CJ121" s="196"/>
    </row>
    <row r="122" spans="1:88" ht="15" x14ac:dyDescent="0.2">
      <c r="A122" s="196"/>
      <c r="B122" s="196"/>
      <c r="C122" s="196"/>
      <c r="D122" s="196"/>
      <c r="E122" s="196"/>
      <c r="F122" s="196"/>
      <c r="G122" s="196"/>
      <c r="H122" s="196"/>
      <c r="I122" s="196"/>
      <c r="J122" s="196"/>
      <c r="K122" s="196"/>
      <c r="L122" s="196"/>
      <c r="M122" s="196"/>
      <c r="N122" s="196"/>
      <c r="O122" s="196"/>
      <c r="P122" s="196"/>
      <c r="Q122" s="196"/>
      <c r="R122" s="196"/>
      <c r="S122" s="196"/>
      <c r="T122" s="196"/>
      <c r="U122" s="196"/>
      <c r="V122" s="196"/>
      <c r="W122" s="196"/>
      <c r="X122" s="196"/>
      <c r="Y122" s="196"/>
      <c r="Z122" s="196"/>
      <c r="AA122" s="196"/>
      <c r="AB122" s="196"/>
      <c r="AC122" s="196"/>
      <c r="AD122" s="196"/>
      <c r="AE122" s="196"/>
      <c r="AF122" s="196"/>
      <c r="AG122" s="196"/>
      <c r="AH122" s="196"/>
      <c r="AI122" s="196"/>
      <c r="AJ122" s="196"/>
      <c r="AK122" s="196"/>
      <c r="AL122" s="196"/>
      <c r="AM122" s="196"/>
      <c r="AN122" s="196"/>
      <c r="AO122" s="196"/>
      <c r="AP122" s="196"/>
      <c r="AQ122" s="196"/>
      <c r="AR122" s="196"/>
      <c r="AS122" s="196"/>
      <c r="AT122" s="196"/>
      <c r="AU122" s="196"/>
      <c r="AV122" s="196"/>
      <c r="AW122" s="196"/>
      <c r="AX122" s="196"/>
      <c r="AY122" s="196"/>
      <c r="AZ122" s="196"/>
      <c r="BA122" s="196"/>
      <c r="BB122" s="196"/>
      <c r="BC122" s="196"/>
      <c r="BD122" s="196"/>
      <c r="BE122" s="196"/>
      <c r="BF122" s="196"/>
      <c r="BG122" s="196"/>
      <c r="BH122" s="196"/>
      <c r="BI122" s="196"/>
      <c r="BJ122" s="196"/>
      <c r="BK122" s="196"/>
      <c r="BL122" s="196"/>
      <c r="BM122" s="196"/>
      <c r="BN122" s="196"/>
      <c r="BO122" s="196"/>
      <c r="BP122" s="196"/>
      <c r="BQ122" s="196"/>
      <c r="BR122" s="196"/>
      <c r="BS122" s="196"/>
      <c r="BT122" s="196"/>
      <c r="BU122" s="196"/>
      <c r="BV122" s="196"/>
      <c r="BW122" s="196"/>
      <c r="BX122" s="196"/>
      <c r="BY122" s="196"/>
      <c r="BZ122" s="196"/>
      <c r="CA122" s="196"/>
      <c r="CB122" s="196"/>
      <c r="CC122" s="196"/>
      <c r="CD122" s="196"/>
      <c r="CE122" s="196"/>
      <c r="CF122" s="196"/>
      <c r="CG122" s="196"/>
      <c r="CH122" s="196"/>
      <c r="CI122" s="196"/>
      <c r="CJ122" s="196"/>
    </row>
    <row r="123" spans="1:88" ht="15" x14ac:dyDescent="0.2">
      <c r="A123" s="196"/>
      <c r="B123" s="196"/>
      <c r="C123" s="196"/>
      <c r="D123" s="196"/>
      <c r="E123" s="196"/>
      <c r="F123" s="196"/>
      <c r="G123" s="196"/>
      <c r="H123" s="196"/>
      <c r="I123" s="196"/>
      <c r="J123" s="196"/>
      <c r="K123" s="196"/>
      <c r="L123" s="196"/>
      <c r="M123" s="196"/>
      <c r="N123" s="196"/>
      <c r="O123" s="196"/>
      <c r="P123" s="196"/>
      <c r="Q123" s="196"/>
      <c r="R123" s="196"/>
      <c r="S123" s="196"/>
      <c r="T123" s="196"/>
      <c r="U123" s="196"/>
      <c r="V123" s="196"/>
      <c r="W123" s="196"/>
      <c r="X123" s="196"/>
      <c r="Y123" s="196"/>
      <c r="Z123" s="196"/>
      <c r="AA123" s="196"/>
      <c r="AB123" s="196"/>
      <c r="AC123" s="196"/>
      <c r="AD123" s="196"/>
      <c r="AE123" s="196"/>
      <c r="AF123" s="196"/>
      <c r="AG123" s="196"/>
      <c r="AH123" s="196"/>
      <c r="AI123" s="196"/>
      <c r="AJ123" s="196"/>
      <c r="AK123" s="196"/>
      <c r="AL123" s="196"/>
      <c r="AM123" s="196"/>
      <c r="AN123" s="196"/>
      <c r="AO123" s="196"/>
      <c r="AP123" s="196"/>
      <c r="AQ123" s="196"/>
      <c r="AR123" s="196"/>
      <c r="AS123" s="196"/>
      <c r="AT123" s="196"/>
      <c r="AU123" s="196"/>
      <c r="AV123" s="196"/>
      <c r="AW123" s="196"/>
      <c r="AX123" s="196"/>
      <c r="AY123" s="196"/>
      <c r="AZ123" s="196"/>
      <c r="BA123" s="196"/>
      <c r="BB123" s="196"/>
      <c r="BC123" s="196"/>
      <c r="BD123" s="196"/>
      <c r="BE123" s="196"/>
      <c r="BF123" s="196"/>
      <c r="BG123" s="196"/>
      <c r="BH123" s="196"/>
      <c r="BI123" s="196"/>
      <c r="BJ123" s="196"/>
      <c r="BK123" s="196"/>
      <c r="BL123" s="196"/>
      <c r="BM123" s="196"/>
      <c r="BN123" s="196"/>
      <c r="BO123" s="196"/>
      <c r="BP123" s="196"/>
      <c r="BQ123" s="196"/>
      <c r="BR123" s="196"/>
      <c r="BS123" s="196"/>
      <c r="BT123" s="196"/>
      <c r="BU123" s="196"/>
      <c r="BV123" s="196"/>
      <c r="BW123" s="196"/>
      <c r="BX123" s="196"/>
      <c r="BY123" s="196"/>
      <c r="BZ123" s="196"/>
      <c r="CA123" s="196"/>
      <c r="CB123" s="196"/>
      <c r="CC123" s="196"/>
      <c r="CD123" s="196"/>
      <c r="CE123" s="196"/>
      <c r="CF123" s="196"/>
      <c r="CG123" s="196"/>
      <c r="CH123" s="196"/>
      <c r="CI123" s="196"/>
      <c r="CJ123" s="196"/>
    </row>
    <row r="124" spans="1:88" ht="15" x14ac:dyDescent="0.2">
      <c r="A124" s="196"/>
      <c r="B124" s="196"/>
      <c r="C124" s="196"/>
      <c r="D124" s="196"/>
      <c r="E124" s="196"/>
      <c r="F124" s="196"/>
      <c r="G124" s="196"/>
      <c r="H124" s="196"/>
      <c r="I124" s="196"/>
      <c r="J124" s="196"/>
      <c r="K124" s="196"/>
      <c r="L124" s="196"/>
      <c r="M124" s="196"/>
      <c r="N124" s="196"/>
      <c r="O124" s="196"/>
      <c r="P124" s="196"/>
      <c r="Q124" s="196"/>
      <c r="R124" s="196"/>
      <c r="S124" s="196"/>
      <c r="T124" s="196"/>
      <c r="U124" s="196"/>
      <c r="V124" s="196"/>
      <c r="W124" s="196"/>
      <c r="X124" s="196"/>
      <c r="Y124" s="196"/>
      <c r="Z124" s="196"/>
      <c r="AA124" s="196"/>
      <c r="AB124" s="196"/>
      <c r="AC124" s="196"/>
      <c r="AD124" s="196"/>
      <c r="AE124" s="196"/>
      <c r="AF124" s="196"/>
      <c r="AG124" s="196"/>
      <c r="AH124" s="196"/>
      <c r="AI124" s="196"/>
      <c r="AJ124" s="196"/>
      <c r="AK124" s="196"/>
      <c r="AL124" s="196"/>
      <c r="AM124" s="196"/>
      <c r="AN124" s="196"/>
      <c r="AO124" s="196"/>
      <c r="AP124" s="196"/>
      <c r="AQ124" s="196"/>
      <c r="AR124" s="196"/>
      <c r="AS124" s="196"/>
      <c r="AT124" s="196"/>
      <c r="AU124" s="196"/>
      <c r="AV124" s="196"/>
      <c r="AW124" s="196"/>
      <c r="AX124" s="196"/>
      <c r="AY124" s="196"/>
      <c r="AZ124" s="196"/>
      <c r="BA124" s="196"/>
      <c r="BB124" s="196"/>
      <c r="BC124" s="196"/>
      <c r="BD124" s="196"/>
      <c r="BE124" s="196"/>
      <c r="BF124" s="196"/>
      <c r="BG124" s="196"/>
      <c r="BH124" s="196"/>
      <c r="BI124" s="196"/>
      <c r="BJ124" s="196"/>
      <c r="BK124" s="196"/>
      <c r="BL124" s="196"/>
      <c r="BM124" s="196"/>
      <c r="BN124" s="196"/>
      <c r="BO124" s="196"/>
      <c r="BP124" s="196"/>
      <c r="BQ124" s="196"/>
      <c r="BR124" s="196"/>
      <c r="BS124" s="196"/>
      <c r="BT124" s="196"/>
      <c r="BU124" s="196"/>
      <c r="BV124" s="196"/>
      <c r="BW124" s="196"/>
      <c r="BX124" s="196"/>
      <c r="BY124" s="196"/>
      <c r="BZ124" s="196"/>
      <c r="CA124" s="196"/>
      <c r="CB124" s="196"/>
      <c r="CC124" s="196"/>
      <c r="CD124" s="196"/>
      <c r="CE124" s="196"/>
      <c r="CF124" s="196"/>
      <c r="CG124" s="196"/>
      <c r="CH124" s="196"/>
      <c r="CI124" s="196"/>
      <c r="CJ124" s="196"/>
    </row>
    <row r="125" spans="1:88" ht="15" x14ac:dyDescent="0.2">
      <c r="A125" s="196"/>
      <c r="B125" s="196"/>
      <c r="C125" s="196"/>
      <c r="D125" s="196"/>
      <c r="E125" s="196"/>
      <c r="F125" s="196"/>
      <c r="G125" s="196"/>
      <c r="H125" s="196"/>
      <c r="I125" s="196"/>
      <c r="J125" s="196"/>
      <c r="K125" s="196"/>
      <c r="L125" s="196"/>
      <c r="M125" s="196"/>
      <c r="N125" s="196"/>
      <c r="O125" s="196"/>
      <c r="P125" s="196"/>
      <c r="Q125" s="196"/>
      <c r="R125" s="196"/>
      <c r="S125" s="196"/>
      <c r="T125" s="196"/>
      <c r="U125" s="196"/>
      <c r="V125" s="196"/>
      <c r="W125" s="196"/>
      <c r="X125" s="196"/>
      <c r="Y125" s="196"/>
      <c r="Z125" s="196"/>
      <c r="AA125" s="196"/>
      <c r="AB125" s="196"/>
      <c r="AC125" s="196"/>
      <c r="AD125" s="196"/>
      <c r="AE125" s="196"/>
      <c r="AF125" s="196"/>
      <c r="AG125" s="196"/>
      <c r="AH125" s="196"/>
      <c r="AI125" s="196"/>
      <c r="AJ125" s="196"/>
      <c r="AK125" s="196"/>
      <c r="AL125" s="196"/>
      <c r="AM125" s="196"/>
      <c r="AN125" s="196"/>
      <c r="AO125" s="196"/>
      <c r="AP125" s="196"/>
      <c r="AQ125" s="196"/>
      <c r="AR125" s="196"/>
      <c r="AS125" s="196"/>
      <c r="AT125" s="196"/>
      <c r="AU125" s="196"/>
      <c r="AV125" s="196"/>
      <c r="AW125" s="196"/>
      <c r="AX125" s="196"/>
      <c r="AY125" s="196"/>
      <c r="AZ125" s="196"/>
      <c r="BA125" s="196"/>
      <c r="BB125" s="196"/>
      <c r="BC125" s="196"/>
      <c r="BD125" s="196"/>
      <c r="BE125" s="196"/>
      <c r="BF125" s="196"/>
      <c r="BG125" s="196"/>
      <c r="BH125" s="196"/>
      <c r="BI125" s="196"/>
      <c r="BJ125" s="196"/>
      <c r="BK125" s="196"/>
      <c r="BL125" s="196"/>
      <c r="BM125" s="196"/>
      <c r="BN125" s="196"/>
      <c r="BO125" s="196"/>
      <c r="BP125" s="196"/>
      <c r="BQ125" s="196"/>
      <c r="BR125" s="196"/>
      <c r="BS125" s="196"/>
      <c r="BT125" s="196"/>
      <c r="BU125" s="196"/>
      <c r="BV125" s="196"/>
      <c r="BW125" s="196"/>
      <c r="BX125" s="196"/>
      <c r="BY125" s="196"/>
      <c r="BZ125" s="196"/>
      <c r="CA125" s="196"/>
      <c r="CB125" s="196"/>
      <c r="CC125" s="196"/>
      <c r="CD125" s="196"/>
      <c r="CE125" s="196"/>
      <c r="CF125" s="196"/>
      <c r="CG125" s="196"/>
      <c r="CH125" s="196"/>
      <c r="CI125" s="196"/>
      <c r="CJ125" s="196"/>
    </row>
    <row r="126" spans="1:88" ht="15" x14ac:dyDescent="0.2">
      <c r="A126" s="196"/>
      <c r="B126" s="196"/>
      <c r="C126" s="196"/>
      <c r="D126" s="196"/>
      <c r="E126" s="196"/>
      <c r="F126" s="196"/>
      <c r="G126" s="196"/>
      <c r="H126" s="196"/>
      <c r="I126" s="196"/>
      <c r="J126" s="196"/>
      <c r="K126" s="196"/>
      <c r="L126" s="196"/>
      <c r="M126" s="196"/>
      <c r="N126" s="196"/>
      <c r="O126" s="196"/>
      <c r="P126" s="196"/>
      <c r="Q126" s="196"/>
      <c r="R126" s="196"/>
      <c r="S126" s="196"/>
      <c r="T126" s="196"/>
      <c r="U126" s="196"/>
      <c r="V126" s="196"/>
      <c r="W126" s="196"/>
      <c r="X126" s="196"/>
      <c r="Y126" s="196"/>
      <c r="Z126" s="196"/>
      <c r="AA126" s="196"/>
      <c r="AB126" s="196"/>
      <c r="AC126" s="196"/>
      <c r="AD126" s="196"/>
      <c r="AE126" s="196"/>
      <c r="AF126" s="196"/>
      <c r="AG126" s="196"/>
      <c r="AH126" s="196"/>
      <c r="AI126" s="196"/>
      <c r="AJ126" s="196"/>
      <c r="AK126" s="196"/>
      <c r="AL126" s="196"/>
      <c r="AM126" s="196"/>
      <c r="AN126" s="196"/>
      <c r="AO126" s="196"/>
      <c r="AP126" s="196"/>
      <c r="AQ126" s="196"/>
      <c r="AR126" s="196"/>
      <c r="AS126" s="196"/>
      <c r="AT126" s="196"/>
      <c r="AU126" s="196"/>
      <c r="AV126" s="196"/>
      <c r="AW126" s="196"/>
      <c r="AX126" s="196"/>
      <c r="AY126" s="196"/>
      <c r="AZ126" s="196"/>
      <c r="BA126" s="196"/>
      <c r="BB126" s="196"/>
      <c r="BC126" s="196"/>
      <c r="BD126" s="196"/>
      <c r="BE126" s="196"/>
      <c r="BF126" s="196"/>
      <c r="BG126" s="196"/>
      <c r="BH126" s="196"/>
      <c r="BI126" s="196"/>
      <c r="BJ126" s="196"/>
      <c r="BK126" s="196"/>
      <c r="BL126" s="196"/>
      <c r="BM126" s="196"/>
      <c r="BN126" s="196"/>
      <c r="BO126" s="196"/>
      <c r="BP126" s="196"/>
      <c r="BQ126" s="196"/>
      <c r="BR126" s="196"/>
      <c r="BS126" s="196"/>
      <c r="BT126" s="196"/>
      <c r="BU126" s="196"/>
      <c r="BV126" s="196"/>
      <c r="BW126" s="196"/>
      <c r="BX126" s="196"/>
      <c r="BY126" s="196"/>
      <c r="BZ126" s="196"/>
      <c r="CA126" s="196"/>
      <c r="CB126" s="196"/>
      <c r="CC126" s="196"/>
      <c r="CD126" s="196"/>
      <c r="CE126" s="196"/>
      <c r="CF126" s="196"/>
      <c r="CG126" s="196"/>
      <c r="CH126" s="196"/>
      <c r="CI126" s="196"/>
      <c r="CJ126" s="196"/>
    </row>
    <row r="127" spans="1:88" ht="15" x14ac:dyDescent="0.2">
      <c r="A127" s="196"/>
      <c r="B127" s="196"/>
      <c r="C127" s="196"/>
      <c r="D127" s="196"/>
      <c r="E127" s="196"/>
      <c r="F127" s="196"/>
      <c r="G127" s="196"/>
      <c r="H127" s="196"/>
      <c r="I127" s="196"/>
      <c r="J127" s="196"/>
      <c r="K127" s="196"/>
      <c r="L127" s="196"/>
      <c r="M127" s="196"/>
      <c r="N127" s="196"/>
      <c r="O127" s="196"/>
      <c r="P127" s="196"/>
      <c r="Q127" s="196"/>
      <c r="R127" s="196"/>
      <c r="S127" s="196"/>
      <c r="T127" s="196"/>
      <c r="U127" s="196"/>
      <c r="V127" s="196"/>
      <c r="W127" s="196"/>
      <c r="X127" s="196"/>
      <c r="Y127" s="196"/>
      <c r="Z127" s="196"/>
      <c r="AA127" s="196"/>
      <c r="AB127" s="196"/>
      <c r="AC127" s="196"/>
      <c r="AD127" s="196"/>
      <c r="AE127" s="196"/>
      <c r="AF127" s="196"/>
      <c r="AG127" s="196"/>
      <c r="AH127" s="196"/>
      <c r="AI127" s="196"/>
      <c r="AJ127" s="196"/>
      <c r="AK127" s="196"/>
      <c r="AL127" s="196"/>
      <c r="AM127" s="196"/>
      <c r="AN127" s="196"/>
      <c r="AO127" s="196"/>
      <c r="AP127" s="196"/>
      <c r="AQ127" s="196"/>
      <c r="AR127" s="196"/>
      <c r="AS127" s="196"/>
      <c r="AT127" s="196"/>
      <c r="AU127" s="196"/>
      <c r="AV127" s="196"/>
      <c r="AW127" s="196"/>
      <c r="AX127" s="196"/>
      <c r="AY127" s="196"/>
      <c r="AZ127" s="196"/>
      <c r="BA127" s="196"/>
      <c r="BB127" s="196"/>
      <c r="BC127" s="196"/>
      <c r="BD127" s="196"/>
      <c r="BE127" s="196"/>
      <c r="BF127" s="196"/>
      <c r="BG127" s="196"/>
      <c r="BH127" s="196"/>
      <c r="BI127" s="196"/>
      <c r="BJ127" s="196"/>
      <c r="BK127" s="196"/>
      <c r="BL127" s="196"/>
      <c r="BM127" s="196"/>
      <c r="BN127" s="196"/>
      <c r="BO127" s="196"/>
      <c r="BP127" s="196"/>
      <c r="BQ127" s="196"/>
      <c r="BR127" s="196"/>
      <c r="BS127" s="196"/>
      <c r="BT127" s="196"/>
      <c r="BU127" s="196"/>
      <c r="BV127" s="196"/>
      <c r="BW127" s="196"/>
      <c r="BX127" s="196"/>
      <c r="BY127" s="196"/>
      <c r="BZ127" s="196"/>
      <c r="CA127" s="196"/>
      <c r="CB127" s="196"/>
      <c r="CC127" s="196"/>
      <c r="CD127" s="196"/>
      <c r="CE127" s="196"/>
      <c r="CF127" s="196"/>
      <c r="CG127" s="196"/>
      <c r="CH127" s="196"/>
      <c r="CI127" s="196"/>
      <c r="CJ127" s="196"/>
    </row>
    <row r="128" spans="1:88" ht="15" x14ac:dyDescent="0.2">
      <c r="A128" s="196"/>
      <c r="B128" s="196"/>
      <c r="C128" s="196"/>
      <c r="D128" s="196"/>
      <c r="E128" s="196"/>
      <c r="F128" s="196"/>
      <c r="G128" s="196"/>
      <c r="H128" s="196"/>
      <c r="I128" s="196"/>
      <c r="J128" s="196"/>
      <c r="K128" s="196"/>
      <c r="L128" s="196"/>
      <c r="M128" s="196"/>
      <c r="N128" s="196"/>
      <c r="O128" s="196"/>
      <c r="P128" s="196"/>
      <c r="Q128" s="196"/>
      <c r="R128" s="196"/>
      <c r="S128" s="196"/>
      <c r="T128" s="196"/>
      <c r="U128" s="196"/>
      <c r="V128" s="196"/>
      <c r="W128" s="196"/>
      <c r="X128" s="196"/>
      <c r="Y128" s="196"/>
      <c r="Z128" s="196"/>
      <c r="AA128" s="196"/>
      <c r="AB128" s="196"/>
      <c r="AC128" s="196"/>
      <c r="AD128" s="196"/>
      <c r="AE128" s="196"/>
      <c r="AF128" s="196"/>
      <c r="AG128" s="196"/>
      <c r="AH128" s="196"/>
      <c r="AI128" s="196"/>
      <c r="AJ128" s="196"/>
      <c r="AK128" s="196"/>
      <c r="AL128" s="196"/>
      <c r="AM128" s="196"/>
      <c r="AN128" s="196"/>
      <c r="AO128" s="196"/>
      <c r="AP128" s="196"/>
      <c r="AQ128" s="196"/>
      <c r="AR128" s="196"/>
      <c r="AS128" s="196"/>
      <c r="AT128" s="196"/>
      <c r="AU128" s="196"/>
      <c r="AV128" s="196"/>
      <c r="AW128" s="196"/>
      <c r="AX128" s="196"/>
      <c r="AY128" s="196"/>
      <c r="AZ128" s="196"/>
      <c r="BA128" s="196"/>
      <c r="BB128" s="196"/>
      <c r="BC128" s="196"/>
      <c r="BD128" s="196"/>
      <c r="BE128" s="196"/>
      <c r="BF128" s="196"/>
      <c r="BG128" s="196"/>
      <c r="BH128" s="196"/>
      <c r="BI128" s="196"/>
      <c r="BJ128" s="196"/>
      <c r="BK128" s="196"/>
      <c r="BL128" s="196"/>
      <c r="BM128" s="196"/>
      <c r="BN128" s="196"/>
      <c r="BO128" s="196"/>
      <c r="BP128" s="196"/>
      <c r="BQ128" s="196"/>
      <c r="BR128" s="196"/>
      <c r="BS128" s="196"/>
      <c r="BT128" s="196"/>
      <c r="BU128" s="196"/>
      <c r="BV128" s="196"/>
      <c r="BW128" s="196"/>
      <c r="BX128" s="196"/>
      <c r="BY128" s="196"/>
      <c r="BZ128" s="196"/>
      <c r="CA128" s="196"/>
      <c r="CB128" s="196"/>
      <c r="CC128" s="196"/>
      <c r="CD128" s="196"/>
      <c r="CE128" s="196"/>
      <c r="CF128" s="196"/>
      <c r="CG128" s="196"/>
      <c r="CH128" s="196"/>
      <c r="CI128" s="196"/>
      <c r="CJ128" s="196"/>
    </row>
  </sheetData>
  <sheetProtection algorithmName="SHA-512" hashValue="YfAPh5xp5tQrezDB4ezdrj/R4iUYRZKgzjGMuI+tWucvJMhPWncD16ME5NuAGVuN//lw1ySxiF5/HWR83n1Ibg==" saltValue="w8sNFcwR5KfavQ1sajYpig==" spinCount="100000" sheet="1" scenarios="1" formatCells="0" formatColumns="0" formatRows="0"/>
  <customSheetViews>
    <customSheetView guid="{FC3B3501-CA52-40D7-B049-0E027A15B235}" showPageBreaks="1" printArea="1">
      <pane xSplit="2" ySplit="10" topLeftCell="C11" activePane="bottomRight" state="frozen"/>
      <selection pane="bottomRight" activeCell="D16" sqref="D16"/>
      <pageMargins left="0.5" right="0.5" top="0.75" bottom="0.5" header="0.4" footer="0.5"/>
      <printOptions horizontalCentered="1" verticalCentered="1" gridLines="1"/>
      <pageSetup scale="73" orientation="portrait" r:id="rId1"/>
      <headerFooter alignWithMargins="0">
        <oddHeader xml:space="preserve">&amp;C&amp;"Arial,Bold"&amp;14COUNTY/CITY/TOWN OF ____________________
COMBINING STATEMENT OF REVENUES, EXPENDITURES, AND CHANGES IN FUND BALANCES
BUDGET AND ACTUAL
NONMAJOR SPECIAL REVENUE FUNDS
FISCAL YEAR ENDED JUNE 30, 2015
</oddHeader>
      </headerFooter>
    </customSheetView>
  </customSheetViews>
  <mergeCells count="93">
    <mergeCell ref="HW3:HZ3"/>
    <mergeCell ref="IA3:ID3"/>
    <mergeCell ref="IE3:IH3"/>
    <mergeCell ref="II3:IL3"/>
    <mergeCell ref="IM3:IP3"/>
    <mergeCell ref="HC3:HF3"/>
    <mergeCell ref="HG3:HJ3"/>
    <mergeCell ref="HK3:HN3"/>
    <mergeCell ref="HO3:HR3"/>
    <mergeCell ref="HS3:HV3"/>
    <mergeCell ref="GI3:GL3"/>
    <mergeCell ref="GM3:GP3"/>
    <mergeCell ref="GQ3:GT3"/>
    <mergeCell ref="GU3:GX3"/>
    <mergeCell ref="GY3:HB3"/>
    <mergeCell ref="FO3:FR3"/>
    <mergeCell ref="FS3:FV3"/>
    <mergeCell ref="FW3:FZ3"/>
    <mergeCell ref="GA3:GD3"/>
    <mergeCell ref="GE3:GH3"/>
    <mergeCell ref="EU3:EX3"/>
    <mergeCell ref="EY3:FB3"/>
    <mergeCell ref="FC3:FF3"/>
    <mergeCell ref="FG3:FJ3"/>
    <mergeCell ref="FK3:FN3"/>
    <mergeCell ref="EA3:ED3"/>
    <mergeCell ref="EE3:EH3"/>
    <mergeCell ref="EI3:EL3"/>
    <mergeCell ref="EM3:EP3"/>
    <mergeCell ref="EQ3:ET3"/>
    <mergeCell ref="DG3:DJ3"/>
    <mergeCell ref="DK3:DN3"/>
    <mergeCell ref="DO3:DR3"/>
    <mergeCell ref="DS3:DV3"/>
    <mergeCell ref="DW3:DZ3"/>
    <mergeCell ref="CM3:CP3"/>
    <mergeCell ref="CQ3:CT3"/>
    <mergeCell ref="CU3:CX3"/>
    <mergeCell ref="CY3:DB3"/>
    <mergeCell ref="DC3:DF3"/>
    <mergeCell ref="BS3:BV3"/>
    <mergeCell ref="BW3:BZ3"/>
    <mergeCell ref="CA3:CD3"/>
    <mergeCell ref="CE3:CH3"/>
    <mergeCell ref="CI3:CL3"/>
    <mergeCell ref="AY3:BB3"/>
    <mergeCell ref="BC3:BF3"/>
    <mergeCell ref="BG3:BJ3"/>
    <mergeCell ref="BK3:BN3"/>
    <mergeCell ref="BO3:BR3"/>
    <mergeCell ref="AE3:AH3"/>
    <mergeCell ref="AI3:AL3"/>
    <mergeCell ref="AM3:AP3"/>
    <mergeCell ref="AQ3:AT3"/>
    <mergeCell ref="AU3:AX3"/>
    <mergeCell ref="GU2:GX2"/>
    <mergeCell ref="GY2:HB2"/>
    <mergeCell ref="HC2:HF2"/>
    <mergeCell ref="HG2:HJ2"/>
    <mergeCell ref="GQ2:GT2"/>
    <mergeCell ref="IA2:ID2"/>
    <mergeCell ref="IE2:IH2"/>
    <mergeCell ref="II2:IL2"/>
    <mergeCell ref="IM2:IP2"/>
    <mergeCell ref="HK2:HN2"/>
    <mergeCell ref="HO2:HR2"/>
    <mergeCell ref="HS2:HV2"/>
    <mergeCell ref="HW2:HZ2"/>
    <mergeCell ref="GI2:GL2"/>
    <mergeCell ref="GM2:GP2"/>
    <mergeCell ref="FC2:FF2"/>
    <mergeCell ref="FG2:FJ2"/>
    <mergeCell ref="FK2:FN2"/>
    <mergeCell ref="FO2:FR2"/>
    <mergeCell ref="FS2:FV2"/>
    <mergeCell ref="FW2:FZ2"/>
    <mergeCell ref="GA2:GD2"/>
    <mergeCell ref="C2:F2"/>
    <mergeCell ref="C3:F3"/>
    <mergeCell ref="G2:J2"/>
    <mergeCell ref="G3:J3"/>
    <mergeCell ref="GE2:GH2"/>
    <mergeCell ref="EE2:EH2"/>
    <mergeCell ref="EI2:EL2"/>
    <mergeCell ref="EM2:EP2"/>
    <mergeCell ref="EQ2:ET2"/>
    <mergeCell ref="EU2:EX2"/>
    <mergeCell ref="EY2:FB2"/>
    <mergeCell ref="K3:N3"/>
    <mergeCell ref="O3:R3"/>
    <mergeCell ref="S3:V3"/>
    <mergeCell ref="W3:Z3"/>
    <mergeCell ref="AA3:AD3"/>
  </mergeCells>
  <phoneticPr fontId="0" type="noConversion"/>
  <printOptions horizontalCentered="1" verticalCentered="1" gridLines="1"/>
  <pageMargins left="0.5" right="0.5" top="0.75" bottom="0.5" header="0.4" footer="0.5"/>
  <pageSetup scale="73" orientation="portrait" r:id="rId2"/>
  <headerFooter alignWithMargins="0">
    <oddHeader>&amp;C&amp;"Arial,Bold"&amp;14COUNTY/CITY/TOWN OF ____________________
COMBINING STATEMENT OF REVENUES, EXPENDITURES, AND CHANGES IN FUND BALANCES
BUDGET AND ACTUAL
NONMAJOR SPECIAL REVENUE FUNDS
FISCAL YEAR ENDED JUNE 30, 2023</oddHeader>
  </headerFooter>
  <legacyDrawing r:id="rId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47"/>
  <dimension ref="A1:IT125"/>
  <sheetViews>
    <sheetView zoomScaleNormal="100" workbookViewId="0">
      <pane xSplit="2" ySplit="9" topLeftCell="C53" activePane="bottomRight" state="frozen"/>
      <selection pane="topRight" activeCell="C1" sqref="C1"/>
      <selection pane="bottomLeft" activeCell="A10" sqref="A10"/>
      <selection pane="bottomRight" activeCell="D60" sqref="D60"/>
    </sheetView>
  </sheetViews>
  <sheetFormatPr defaultColWidth="8.85546875" defaultRowHeight="12.75" x14ac:dyDescent="0.2"/>
  <cols>
    <col min="1" max="1" width="13.7109375" style="194" customWidth="1"/>
    <col min="2" max="2" width="50.7109375" style="194" customWidth="1"/>
    <col min="3" max="254" width="16.7109375" style="194" customWidth="1"/>
    <col min="255" max="16384" width="8.85546875" style="194"/>
  </cols>
  <sheetData>
    <row r="1" spans="1:254" ht="15.75" customHeight="1" x14ac:dyDescent="0.25">
      <c r="C1" s="1593" t="str">
        <f>'OPER.-NONMAJOR SP. REVENUE(65)'!C2</f>
        <v>FUND#</v>
      </c>
      <c r="D1" s="1593"/>
      <c r="E1" s="1593"/>
      <c r="F1" s="1593"/>
      <c r="G1" s="467" t="str">
        <f>'OPER.-NONMAJOR SP. REVENUE(65)'!G2</f>
        <v>FUND#</v>
      </c>
      <c r="H1" s="10"/>
      <c r="I1" s="10"/>
      <c r="J1" s="10"/>
      <c r="K1" s="467" t="str">
        <f>'OPER.-NONMAJOR SP. REVENUE(65)'!K2</f>
        <v>FUND#</v>
      </c>
      <c r="L1" s="10"/>
      <c r="M1" s="10"/>
      <c r="N1" s="10"/>
      <c r="O1" s="467" t="str">
        <f>'OPER.-NONMAJOR SP. REVENUE(65)'!O2</f>
        <v>FUND#</v>
      </c>
      <c r="P1" s="10"/>
      <c r="Q1" s="10"/>
      <c r="R1" s="10"/>
      <c r="S1" s="467" t="str">
        <f>'OPER.-NONMAJOR SP. REVENUE(65)'!S2</f>
        <v>FUND#</v>
      </c>
      <c r="T1" s="10"/>
      <c r="U1" s="10"/>
      <c r="V1" s="10"/>
      <c r="W1" s="467" t="str">
        <f>'OPER.-NONMAJOR SP. REVENUE(65)'!W2</f>
        <v>FUND#</v>
      </c>
      <c r="X1" s="10"/>
      <c r="Y1" s="10"/>
      <c r="Z1" s="10"/>
      <c r="AA1" s="467" t="str">
        <f>'OPER.-NONMAJOR SP. REVENUE(65)'!AA2</f>
        <v>FUND#</v>
      </c>
      <c r="AB1" s="10"/>
      <c r="AC1" s="10"/>
      <c r="AD1" s="10"/>
      <c r="AE1" s="467" t="str">
        <f>'OPER.-NONMAJOR SP. REVENUE(65)'!AE2</f>
        <v>FUND#</v>
      </c>
      <c r="AF1" s="10"/>
      <c r="AG1" s="10"/>
      <c r="AH1" s="10"/>
      <c r="AI1" s="467" t="str">
        <f>'OPER.-NONMAJOR SP. REVENUE(65)'!AI2</f>
        <v>FUND#</v>
      </c>
      <c r="AJ1" s="10"/>
      <c r="AK1" s="10"/>
      <c r="AL1" s="10"/>
      <c r="AM1" s="467" t="str">
        <f>'OPER.-NONMAJOR SP. REVENUE(65)'!AM2</f>
        <v>FUND#</v>
      </c>
      <c r="AN1" s="10"/>
      <c r="AO1" s="10"/>
      <c r="AP1" s="10"/>
      <c r="AQ1" s="467" t="str">
        <f>'OPER.-NONMAJOR SP. REVENUE(65)'!AQ2</f>
        <v>FUND#</v>
      </c>
      <c r="AR1" s="10"/>
      <c r="AS1" s="10"/>
      <c r="AT1" s="10"/>
      <c r="AU1" s="467" t="str">
        <f>'OPER.-NONMAJOR SP. REVENUE(65)'!AU2</f>
        <v>FUND#</v>
      </c>
      <c r="AV1" s="10"/>
      <c r="AW1" s="10"/>
      <c r="AX1" s="10"/>
      <c r="AY1" s="467" t="str">
        <f>'OPER.-NONMAJOR SP. REVENUE(65)'!AY2</f>
        <v>FUND#</v>
      </c>
      <c r="AZ1" s="10"/>
      <c r="BA1" s="10"/>
      <c r="BB1" s="10"/>
      <c r="BC1" s="467" t="str">
        <f>'OPER.-NONMAJOR SP. REVENUE(65)'!BC2</f>
        <v>FUND#</v>
      </c>
      <c r="BD1" s="10"/>
      <c r="BE1" s="10"/>
      <c r="BF1" s="10"/>
      <c r="BG1" s="467" t="str">
        <f>'OPER.-NONMAJOR SP. REVENUE(65)'!BG2</f>
        <v>FUND#</v>
      </c>
      <c r="BH1" s="10"/>
      <c r="BI1" s="10"/>
      <c r="BJ1" s="10"/>
      <c r="BK1" s="467" t="str">
        <f>'OPER.-NONMAJOR SP. REVENUE(65)'!BK2</f>
        <v>FUND#</v>
      </c>
      <c r="BL1" s="10"/>
      <c r="BM1" s="10"/>
      <c r="BN1" s="10"/>
      <c r="BO1" s="467" t="str">
        <f>'OPER.-NONMAJOR SP. REVENUE(65)'!BO2</f>
        <v>FUND#</v>
      </c>
      <c r="BP1" s="10"/>
      <c r="BQ1" s="10"/>
      <c r="BR1" s="10"/>
      <c r="BS1" s="467" t="str">
        <f>'OPER.-NONMAJOR SP. REVENUE(65)'!BS2</f>
        <v>FUND#</v>
      </c>
      <c r="BT1" s="10"/>
      <c r="BU1" s="10"/>
      <c r="BV1" s="10"/>
      <c r="BW1" s="467" t="str">
        <f>'OPER.-NONMAJOR SP. REVENUE(65)'!BW2</f>
        <v>FUND#</v>
      </c>
      <c r="BX1" s="10"/>
      <c r="BY1" s="10"/>
      <c r="BZ1" s="10"/>
      <c r="CA1" s="467" t="str">
        <f>'OPER.-NONMAJOR SP. REVENUE(65)'!CA2</f>
        <v>FUND#</v>
      </c>
      <c r="CB1" s="10"/>
      <c r="CC1" s="10"/>
      <c r="CD1" s="10"/>
      <c r="CE1" s="467" t="str">
        <f>'OPER.-NONMAJOR SP. REVENUE(65)'!CE2</f>
        <v>FUND#</v>
      </c>
      <c r="CF1" s="10"/>
      <c r="CG1" s="10"/>
      <c r="CH1" s="10"/>
      <c r="CI1" s="467" t="str">
        <f>'OPER.-NONMAJOR SP. REVENUE(65)'!CI2</f>
        <v>FUND#</v>
      </c>
      <c r="CJ1" s="10"/>
      <c r="CK1" s="10"/>
      <c r="CL1" s="10"/>
      <c r="CM1" s="467" t="str">
        <f>'OPER.-NONMAJOR SP. REVENUE(65)'!CM2</f>
        <v>FUND#</v>
      </c>
      <c r="CN1" s="10"/>
      <c r="CO1" s="10"/>
      <c r="CP1" s="10"/>
      <c r="CQ1" s="467" t="str">
        <f>'OPER.-NONMAJOR SP. REVENUE(65)'!CQ2</f>
        <v>FUND#</v>
      </c>
      <c r="CR1" s="10"/>
      <c r="CS1" s="10"/>
      <c r="CT1" s="10"/>
      <c r="CU1" s="467" t="str">
        <f>'OPER.-NONMAJOR SP. REVENUE(65)'!CU2</f>
        <v>FUND#</v>
      </c>
      <c r="CV1" s="10"/>
      <c r="CW1" s="10"/>
      <c r="CX1" s="10"/>
      <c r="CY1" s="467" t="str">
        <f>'OPER.-NONMAJOR SP. REVENUE(65)'!CY2</f>
        <v>FUND#</v>
      </c>
      <c r="CZ1" s="10"/>
      <c r="DA1" s="10"/>
      <c r="DB1" s="10"/>
      <c r="DC1" s="467" t="str">
        <f>'OPER.-NONMAJOR SP. REVENUE(65)'!DC2</f>
        <v>FUND#</v>
      </c>
      <c r="DD1" s="10"/>
      <c r="DE1" s="10"/>
      <c r="DF1" s="10"/>
      <c r="DG1" s="467" t="str">
        <f>'OPER.-NONMAJOR SP. REVENUE(65)'!DG2</f>
        <v>FUND#</v>
      </c>
      <c r="DH1" s="10"/>
      <c r="DI1" s="10"/>
      <c r="DJ1" s="10"/>
      <c r="DK1" s="467" t="str">
        <f>'OPER.-NONMAJOR SP. REVENUE(65)'!DK2</f>
        <v>FUND#</v>
      </c>
      <c r="DL1" s="10"/>
      <c r="DM1" s="10"/>
      <c r="DN1" s="10"/>
      <c r="DO1" s="467" t="str">
        <f>'OPER.-NONMAJOR SP. REVENUE(65)'!DO2</f>
        <v>FUND#</v>
      </c>
      <c r="DP1" s="10"/>
      <c r="DQ1" s="10"/>
      <c r="DR1" s="10"/>
      <c r="DS1" s="467" t="str">
        <f>'OPER.-NONMAJOR SP. REVENUE(65)'!DS2</f>
        <v>FUND#</v>
      </c>
      <c r="DT1" s="10"/>
      <c r="DU1" s="10"/>
      <c r="DV1" s="10"/>
      <c r="DW1" s="467" t="str">
        <f>'OPER.-NONMAJOR SP. REVENUE(65)'!DW2</f>
        <v>FUND#</v>
      </c>
      <c r="DX1" s="10"/>
      <c r="DY1" s="10"/>
      <c r="DZ1" s="10"/>
      <c r="EA1" s="467" t="str">
        <f>'OPER.-NONMAJOR SP. REVENUE(65)'!EA2</f>
        <v>FUND#</v>
      </c>
      <c r="EB1" s="10"/>
      <c r="EC1" s="10"/>
      <c r="ED1" s="10"/>
      <c r="EE1" s="1593" t="str">
        <f>'OPER.-NONMAJOR SP. REVENUE(65)'!EE2:EH2</f>
        <v>FUND#</v>
      </c>
      <c r="EF1" s="1522"/>
      <c r="EG1" s="1522"/>
      <c r="EH1" s="1522"/>
      <c r="EI1" s="1593" t="str">
        <f>'OPER.-NONMAJOR SP. REVENUE(65)'!EI2:EL2</f>
        <v>FUND#</v>
      </c>
      <c r="EJ1" s="1522"/>
      <c r="EK1" s="1522"/>
      <c r="EL1" s="1522"/>
      <c r="EM1" s="1593" t="str">
        <f>'OPER.-NONMAJOR SP. REVENUE(65)'!EM2:EP2</f>
        <v>FUND#</v>
      </c>
      <c r="EN1" s="1522"/>
      <c r="EO1" s="1522"/>
      <c r="EP1" s="1522"/>
      <c r="EQ1" s="1593" t="str">
        <f>'OPER.-NONMAJOR SP. REVENUE(65)'!EQ2:ET2</f>
        <v>FUND#</v>
      </c>
      <c r="ER1" s="1522"/>
      <c r="ES1" s="1522"/>
      <c r="ET1" s="1522"/>
      <c r="EU1" s="1593" t="str">
        <f>'OPER.-NONMAJOR SP. REVENUE(65)'!EU2:EX2</f>
        <v>FUND#</v>
      </c>
      <c r="EV1" s="1522"/>
      <c r="EW1" s="1522"/>
      <c r="EX1" s="1522"/>
      <c r="EY1" s="1593" t="str">
        <f>'OPER.-NONMAJOR SP. REVENUE(65)'!EY2:FB2</f>
        <v>FUND#</v>
      </c>
      <c r="EZ1" s="1522"/>
      <c r="FA1" s="1522"/>
      <c r="FB1" s="1522"/>
      <c r="FC1" s="1593" t="str">
        <f>'OPER.-NONMAJOR SP. REVENUE(65)'!FC2:FF2</f>
        <v>FUND#</v>
      </c>
      <c r="FD1" s="1522"/>
      <c r="FE1" s="1522"/>
      <c r="FF1" s="1522"/>
      <c r="FG1" s="1593" t="str">
        <f>'OPER.-NONMAJOR SP. REVENUE(65)'!FG2:FJ2</f>
        <v>FUND#</v>
      </c>
      <c r="FH1" s="1522"/>
      <c r="FI1" s="1522"/>
      <c r="FJ1" s="1522"/>
      <c r="FK1" s="1593" t="str">
        <f>'OPER.-NONMAJOR SP. REVENUE(65)'!FK2:FN2</f>
        <v>FUND#</v>
      </c>
      <c r="FL1" s="1522"/>
      <c r="FM1" s="1522"/>
      <c r="FN1" s="1522"/>
      <c r="FO1" s="1593" t="str">
        <f>'OPER.-NONMAJOR SP. REVENUE(65)'!FO2:FR2</f>
        <v>FUND#</v>
      </c>
      <c r="FP1" s="1522"/>
      <c r="FQ1" s="1522"/>
      <c r="FR1" s="1522"/>
      <c r="FS1" s="1593" t="str">
        <f>'OPER.-NONMAJOR SP. REVENUE(65)'!FS2:FV2</f>
        <v>FUND#</v>
      </c>
      <c r="FT1" s="1522"/>
      <c r="FU1" s="1522"/>
      <c r="FV1" s="1522"/>
      <c r="FW1" s="1593" t="str">
        <f>'OPER.-NONMAJOR SP. REVENUE(65)'!FW2:FZ2</f>
        <v>FUND#</v>
      </c>
      <c r="FX1" s="1522"/>
      <c r="FY1" s="1522"/>
      <c r="FZ1" s="1522"/>
      <c r="GA1" s="1593" t="str">
        <f>'OPER.-NONMAJOR SP. REVENUE(65)'!GA2:GD2</f>
        <v>FUND#</v>
      </c>
      <c r="GB1" s="1522"/>
      <c r="GC1" s="1522"/>
      <c r="GD1" s="1522"/>
      <c r="GE1" s="1593" t="str">
        <f>'OPER.-NONMAJOR SP. REVENUE(65)'!GE2:GH2</f>
        <v>FUND#</v>
      </c>
      <c r="GF1" s="1522"/>
      <c r="GG1" s="1522"/>
      <c r="GH1" s="1522"/>
      <c r="GI1" s="1593" t="str">
        <f>'OPER.-NONMAJOR SP. REVENUE(65)'!GI2:GL2</f>
        <v>FUND#</v>
      </c>
      <c r="GJ1" s="1522"/>
      <c r="GK1" s="1522"/>
      <c r="GL1" s="1522"/>
      <c r="GM1" s="1593" t="str">
        <f>'OPER.-NONMAJOR SP. REVENUE(65)'!GM2:GP2</f>
        <v>FUND#</v>
      </c>
      <c r="GN1" s="1522"/>
      <c r="GO1" s="1522"/>
      <c r="GP1" s="1522"/>
      <c r="GQ1" s="1593" t="str">
        <f>'OPER.-NONMAJOR SP. REVENUE(65)'!GQ2:GT2</f>
        <v>FUND#</v>
      </c>
      <c r="GR1" s="1522"/>
      <c r="GS1" s="1522"/>
      <c r="GT1" s="1522"/>
      <c r="GU1" s="1593" t="str">
        <f>'OPER.-NONMAJOR SP. REVENUE(65)'!GU2:GX2</f>
        <v>FUND#</v>
      </c>
      <c r="GV1" s="1522"/>
      <c r="GW1" s="1522"/>
      <c r="GX1" s="1522"/>
      <c r="GY1" s="1593" t="str">
        <f>'OPER.-NONMAJOR SP. REVENUE(65)'!GY2:HB2</f>
        <v>FUND#</v>
      </c>
      <c r="GZ1" s="1522"/>
      <c r="HA1" s="1522"/>
      <c r="HB1" s="1522"/>
      <c r="HC1" s="1593" t="str">
        <f>'OPER.-NONMAJOR SP. REVENUE(65)'!HC2:HF2</f>
        <v>FUND#</v>
      </c>
      <c r="HD1" s="1522"/>
      <c r="HE1" s="1522"/>
      <c r="HF1" s="1522"/>
      <c r="HG1" s="1593" t="str">
        <f>'OPER.-NONMAJOR SP. REVENUE(65)'!HG2:HJ2</f>
        <v>FUND#</v>
      </c>
      <c r="HH1" s="1522"/>
      <c r="HI1" s="1522"/>
      <c r="HJ1" s="1522"/>
      <c r="HK1" s="1593" t="str">
        <f>'OPER.-NONMAJOR SP. REVENUE(65)'!HK2:HN2</f>
        <v>FUND#</v>
      </c>
      <c r="HL1" s="1522"/>
      <c r="HM1" s="1522"/>
      <c r="HN1" s="1522"/>
      <c r="HO1" s="1593" t="str">
        <f>'OPER.-NONMAJOR SP. REVENUE(65)'!HO2:HR2</f>
        <v>FUND#</v>
      </c>
      <c r="HP1" s="1522"/>
      <c r="HQ1" s="1522"/>
      <c r="HR1" s="1522"/>
      <c r="HS1" s="1593" t="str">
        <f>'OPER.-NONMAJOR SP. REVENUE(65)'!HS2:HV2</f>
        <v>FUND#</v>
      </c>
      <c r="HT1" s="1522"/>
      <c r="HU1" s="1522"/>
      <c r="HV1" s="1522"/>
      <c r="HW1" s="1593" t="str">
        <f>'OPER.-NONMAJOR SP. REVENUE(65)'!HW2:HZ2</f>
        <v>FUND#</v>
      </c>
      <c r="HX1" s="1522"/>
      <c r="HY1" s="1522"/>
      <c r="HZ1" s="1522"/>
      <c r="IA1" s="1593" t="str">
        <f>'OPER.-NONMAJOR SP. REVENUE(65)'!IA2:ID2</f>
        <v>FUND#</v>
      </c>
      <c r="IB1" s="1522"/>
      <c r="IC1" s="1522"/>
      <c r="ID1" s="1522"/>
      <c r="IE1" s="1593" t="str">
        <f>'OPER.-NONMAJOR SP. REVENUE(65)'!IE2:IH2</f>
        <v>FUND#</v>
      </c>
      <c r="IF1" s="1522"/>
      <c r="IG1" s="1522"/>
      <c r="IH1" s="1522"/>
      <c r="II1" s="1593" t="str">
        <f>'OPER.-NONMAJOR SP. REVENUE(65)'!II2:IL2</f>
        <v>FUND#</v>
      </c>
      <c r="IJ1" s="1522"/>
      <c r="IK1" s="1522"/>
      <c r="IL1" s="1522"/>
      <c r="IM1" s="1593" t="str">
        <f>'OPER.-NONMAJOR SP. REVENUE(65)'!IM2:IP2</f>
        <v>FUND#</v>
      </c>
      <c r="IN1" s="1522"/>
      <c r="IO1" s="1522"/>
      <c r="IP1" s="1522"/>
      <c r="IQ1" s="10" t="s">
        <v>84</v>
      </c>
      <c r="IR1" s="10"/>
      <c r="IS1" s="10"/>
      <c r="IT1" s="10"/>
    </row>
    <row r="2" spans="1:254" ht="15.75" customHeight="1" x14ac:dyDescent="0.25">
      <c r="C2" s="1678" t="str">
        <f>'OPER.-NONMAJOR SP. REVENUE(65)'!C3:F3</f>
        <v>NAME</v>
      </c>
      <c r="D2" s="1522"/>
      <c r="E2" s="1522"/>
      <c r="F2" s="1522"/>
      <c r="G2" s="1593" t="str">
        <f>'OPER.-NONMAJOR SP. REVENUE(65)'!G3:J3</f>
        <v>NAME</v>
      </c>
      <c r="H2" s="1522"/>
      <c r="I2" s="1522"/>
      <c r="J2" s="1522"/>
      <c r="K2" s="1593" t="str">
        <f>'OPER.-NONMAJOR SP. REVENUE(65)'!K3:N3</f>
        <v>NAME</v>
      </c>
      <c r="L2" s="1522"/>
      <c r="M2" s="1522"/>
      <c r="N2" s="1522"/>
      <c r="O2" s="1593" t="str">
        <f>'OPER.-NONMAJOR SP. REVENUE(65)'!O3:R3</f>
        <v>NAME</v>
      </c>
      <c r="P2" s="1522"/>
      <c r="Q2" s="1522"/>
      <c r="R2" s="1522"/>
      <c r="S2" s="1593" t="str">
        <f>'OPER.-NONMAJOR SP. REVENUE(65)'!S3:V3</f>
        <v>NAME</v>
      </c>
      <c r="T2" s="1522"/>
      <c r="U2" s="1522"/>
      <c r="V2" s="1522"/>
      <c r="W2" s="1593" t="str">
        <f>'OPER.-NONMAJOR SP. REVENUE(65)'!W3:Z3</f>
        <v>NAME</v>
      </c>
      <c r="X2" s="1522"/>
      <c r="Y2" s="1522"/>
      <c r="Z2" s="1522"/>
      <c r="AA2" s="1593" t="str">
        <f>'OPER.-NONMAJOR SP. REVENUE(65)'!AA3:AD3</f>
        <v>NAME</v>
      </c>
      <c r="AB2" s="1522"/>
      <c r="AC2" s="1522"/>
      <c r="AD2" s="1522"/>
      <c r="AE2" s="1593" t="str">
        <f>'OPER.-NONMAJOR SP. REVENUE(65)'!AE3:AH3</f>
        <v>NAME</v>
      </c>
      <c r="AF2" s="1522"/>
      <c r="AG2" s="1522"/>
      <c r="AH2" s="1522"/>
      <c r="AI2" s="1593" t="str">
        <f>'OPER.-NONMAJOR SP. REVENUE(65)'!AI3:AL3</f>
        <v>NAME</v>
      </c>
      <c r="AJ2" s="1522"/>
      <c r="AK2" s="1522"/>
      <c r="AL2" s="1522"/>
      <c r="AM2" s="1593" t="str">
        <f>'OPER.-NONMAJOR SP. REVENUE(65)'!AM3:AP3</f>
        <v>NAME</v>
      </c>
      <c r="AN2" s="1522"/>
      <c r="AO2" s="1522"/>
      <c r="AP2" s="1522"/>
      <c r="AQ2" s="1593" t="str">
        <f>'OPER.-NONMAJOR SP. REVENUE(65)'!AQ3:AT3</f>
        <v>NAME</v>
      </c>
      <c r="AR2" s="1522"/>
      <c r="AS2" s="1522"/>
      <c r="AT2" s="1522"/>
      <c r="AU2" s="1593" t="str">
        <f>'OPER.-NONMAJOR SP. REVENUE(65)'!AU3:AX3</f>
        <v>NAME</v>
      </c>
      <c r="AV2" s="1522"/>
      <c r="AW2" s="1522"/>
      <c r="AX2" s="1522"/>
      <c r="AY2" s="1593" t="str">
        <f>'OPER.-NONMAJOR SP. REVENUE(65)'!AY3:BB3</f>
        <v>NAME</v>
      </c>
      <c r="AZ2" s="1522"/>
      <c r="BA2" s="1522"/>
      <c r="BB2" s="1522"/>
      <c r="BC2" s="1593" t="str">
        <f>'OPER.-NONMAJOR SP. REVENUE(65)'!BC3:BF3</f>
        <v>NAME</v>
      </c>
      <c r="BD2" s="1522"/>
      <c r="BE2" s="1522"/>
      <c r="BF2" s="1522"/>
      <c r="BG2" s="1593" t="str">
        <f>'OPER.-NONMAJOR SP. REVENUE(65)'!BG3:BJ3</f>
        <v>NAME</v>
      </c>
      <c r="BH2" s="1522"/>
      <c r="BI2" s="1522"/>
      <c r="BJ2" s="1522"/>
      <c r="BK2" s="1593" t="str">
        <f>'OPER.-NONMAJOR SP. REVENUE(65)'!BK3:BN3</f>
        <v>NAME</v>
      </c>
      <c r="BL2" s="1522"/>
      <c r="BM2" s="1522"/>
      <c r="BN2" s="1522"/>
      <c r="BO2" s="1593" t="str">
        <f>'OPER.-NONMAJOR SP. REVENUE(65)'!BO3:BR3</f>
        <v>NAME</v>
      </c>
      <c r="BP2" s="1522"/>
      <c r="BQ2" s="1522"/>
      <c r="BR2" s="1522"/>
      <c r="BS2" s="1593" t="str">
        <f>'OPER.-NONMAJOR SP. REVENUE(65)'!BS3:BV3</f>
        <v>NAME</v>
      </c>
      <c r="BT2" s="1522"/>
      <c r="BU2" s="1522"/>
      <c r="BV2" s="1522"/>
      <c r="BW2" s="1593" t="str">
        <f>'OPER.-NONMAJOR SP. REVENUE(65)'!BW3:BZ3</f>
        <v>NAME</v>
      </c>
      <c r="BX2" s="1522"/>
      <c r="BY2" s="1522"/>
      <c r="BZ2" s="1522"/>
      <c r="CA2" s="1593" t="str">
        <f>'OPER.-NONMAJOR SP. REVENUE(65)'!CA3:CD3</f>
        <v>NAME</v>
      </c>
      <c r="CB2" s="1522"/>
      <c r="CC2" s="1522"/>
      <c r="CD2" s="1522"/>
      <c r="CE2" s="1593" t="str">
        <f>'OPER.-NONMAJOR SP. REVENUE(65)'!CE3:CH3</f>
        <v>NAME</v>
      </c>
      <c r="CF2" s="1522"/>
      <c r="CG2" s="1522"/>
      <c r="CH2" s="1522"/>
      <c r="CI2" s="1593" t="str">
        <f>'OPER.-NONMAJOR SP. REVENUE(65)'!CI3:CL3</f>
        <v>NAME</v>
      </c>
      <c r="CJ2" s="1522"/>
      <c r="CK2" s="1522"/>
      <c r="CL2" s="1522"/>
      <c r="CM2" s="1593" t="str">
        <f>'OPER.-NONMAJOR SP. REVENUE(65)'!CM3:CP3</f>
        <v>NAME</v>
      </c>
      <c r="CN2" s="1522"/>
      <c r="CO2" s="1522"/>
      <c r="CP2" s="1522"/>
      <c r="CQ2" s="1593" t="str">
        <f>'OPER.-NONMAJOR SP. REVENUE(65)'!CQ3:CT3</f>
        <v>NAME</v>
      </c>
      <c r="CR2" s="1522"/>
      <c r="CS2" s="1522"/>
      <c r="CT2" s="1522"/>
      <c r="CU2" s="1593" t="str">
        <f>'OPER.-NONMAJOR SP. REVENUE(65)'!CU3:CX3</f>
        <v>NAME</v>
      </c>
      <c r="CV2" s="1522"/>
      <c r="CW2" s="1522"/>
      <c r="CX2" s="1522"/>
      <c r="CY2" s="1593" t="str">
        <f>'OPER.-NONMAJOR SP. REVENUE(65)'!CY3:DB3</f>
        <v>NAME</v>
      </c>
      <c r="CZ2" s="1522"/>
      <c r="DA2" s="1522"/>
      <c r="DB2" s="1522"/>
      <c r="DC2" s="1593" t="str">
        <f>'OPER.-NONMAJOR SP. REVENUE(65)'!DC3:DF3</f>
        <v>NAME</v>
      </c>
      <c r="DD2" s="1522"/>
      <c r="DE2" s="1522"/>
      <c r="DF2" s="1522"/>
      <c r="DG2" s="1593" t="str">
        <f>'OPER.-NONMAJOR SP. REVENUE(65)'!DG3:DJ3</f>
        <v>NAME</v>
      </c>
      <c r="DH2" s="1522"/>
      <c r="DI2" s="1522"/>
      <c r="DJ2" s="1522"/>
      <c r="DK2" s="1593" t="str">
        <f>'OPER.-NONMAJOR SP. REVENUE(65)'!DK3:DN3</f>
        <v>NAME</v>
      </c>
      <c r="DL2" s="1522"/>
      <c r="DM2" s="1522"/>
      <c r="DN2" s="1522"/>
      <c r="DO2" s="1593" t="str">
        <f>'OPER.-NONMAJOR SP. REVENUE(65)'!DO3:DR3</f>
        <v>NAME</v>
      </c>
      <c r="DP2" s="1522"/>
      <c r="DQ2" s="1522"/>
      <c r="DR2" s="1522"/>
      <c r="DS2" s="1593" t="str">
        <f>'OPER.-NONMAJOR SP. REVENUE(65)'!DS3:DV3</f>
        <v>NAME</v>
      </c>
      <c r="DT2" s="1522"/>
      <c r="DU2" s="1522"/>
      <c r="DV2" s="1522"/>
      <c r="DW2" s="1593" t="str">
        <f>'OPER.-NONMAJOR SP. REVENUE(65)'!DW3:DZ3</f>
        <v>NAME</v>
      </c>
      <c r="DX2" s="1522"/>
      <c r="DY2" s="1522"/>
      <c r="DZ2" s="1522"/>
      <c r="EA2" s="1593" t="str">
        <f>'OPER.-NONMAJOR SP. REVENUE(65)'!EA3:ED3</f>
        <v>NAME</v>
      </c>
      <c r="EB2" s="1522"/>
      <c r="EC2" s="1522"/>
      <c r="ED2" s="1522"/>
      <c r="EE2" s="1593" t="str">
        <f>'OPER.-NONMAJOR SP. REVENUE(65)'!EE3:EH3</f>
        <v>NAME</v>
      </c>
      <c r="EF2" s="1522"/>
      <c r="EG2" s="1522"/>
      <c r="EH2" s="1522"/>
      <c r="EI2" s="1593" t="str">
        <f>'OPER.-NONMAJOR SP. REVENUE(65)'!EI3:EL3</f>
        <v>NAME</v>
      </c>
      <c r="EJ2" s="1522"/>
      <c r="EK2" s="1522"/>
      <c r="EL2" s="1522"/>
      <c r="EM2" s="1593" t="str">
        <f>'OPER.-NONMAJOR SP. REVENUE(65)'!EM3:EP3</f>
        <v>NAME</v>
      </c>
      <c r="EN2" s="1522"/>
      <c r="EO2" s="1522"/>
      <c r="EP2" s="1522"/>
      <c r="EQ2" s="1593" t="str">
        <f>'OPER.-NONMAJOR SP. REVENUE(65)'!EQ3:ET3</f>
        <v>NAME</v>
      </c>
      <c r="ER2" s="1522"/>
      <c r="ES2" s="1522"/>
      <c r="ET2" s="1522"/>
      <c r="EU2" s="1593" t="str">
        <f>'OPER.-NONMAJOR SP. REVENUE(65)'!EU3:EX3</f>
        <v>NAME</v>
      </c>
      <c r="EV2" s="1522"/>
      <c r="EW2" s="1522"/>
      <c r="EX2" s="1522"/>
      <c r="EY2" s="1593" t="str">
        <f>'OPER.-NONMAJOR SP. REVENUE(65)'!EY3:FB3</f>
        <v>NAME</v>
      </c>
      <c r="EZ2" s="1522"/>
      <c r="FA2" s="1522"/>
      <c r="FB2" s="1522"/>
      <c r="FC2" s="1593" t="str">
        <f>'OPER.-NONMAJOR SP. REVENUE(65)'!FC3:FF3</f>
        <v>NAME</v>
      </c>
      <c r="FD2" s="1522"/>
      <c r="FE2" s="1522"/>
      <c r="FF2" s="1522"/>
      <c r="FG2" s="1593" t="str">
        <f>'OPER.-NONMAJOR SP. REVENUE(65)'!FG3:FJ3</f>
        <v>NAME</v>
      </c>
      <c r="FH2" s="1522"/>
      <c r="FI2" s="1522"/>
      <c r="FJ2" s="1522"/>
      <c r="FK2" s="1593" t="str">
        <f>'OPER.-NONMAJOR SP. REVENUE(65)'!FK3:FN3</f>
        <v>NAME</v>
      </c>
      <c r="FL2" s="1522"/>
      <c r="FM2" s="1522"/>
      <c r="FN2" s="1522"/>
      <c r="FO2" s="1593" t="str">
        <f>'OPER.-NONMAJOR SP. REVENUE(65)'!FO3:FR3</f>
        <v>NAME</v>
      </c>
      <c r="FP2" s="1522"/>
      <c r="FQ2" s="1522"/>
      <c r="FR2" s="1522"/>
      <c r="FS2" s="1593" t="str">
        <f>'OPER.-NONMAJOR SP. REVENUE(65)'!FS3:FV3</f>
        <v>NAME</v>
      </c>
      <c r="FT2" s="1522"/>
      <c r="FU2" s="1522"/>
      <c r="FV2" s="1522"/>
      <c r="FW2" s="1593" t="str">
        <f>'OPER.-NONMAJOR SP. REVENUE(65)'!FW3:FZ3</f>
        <v>NAME</v>
      </c>
      <c r="FX2" s="1522"/>
      <c r="FY2" s="1522"/>
      <c r="FZ2" s="1522"/>
      <c r="GA2" s="1593" t="str">
        <f>'OPER.-NONMAJOR SP. REVENUE(65)'!GA3:GD3</f>
        <v>NAME</v>
      </c>
      <c r="GB2" s="1522"/>
      <c r="GC2" s="1522"/>
      <c r="GD2" s="1522"/>
      <c r="GE2" s="1593" t="str">
        <f>'OPER.-NONMAJOR SP. REVENUE(65)'!GE3:GH3</f>
        <v>NAME</v>
      </c>
      <c r="GF2" s="1522"/>
      <c r="GG2" s="1522"/>
      <c r="GH2" s="1522"/>
      <c r="GI2" s="1593" t="str">
        <f>'OPER.-NONMAJOR SP. REVENUE(65)'!GI3:GL3</f>
        <v>NAME</v>
      </c>
      <c r="GJ2" s="1522"/>
      <c r="GK2" s="1522"/>
      <c r="GL2" s="1522"/>
      <c r="GM2" s="1593" t="str">
        <f>'OPER.-NONMAJOR SP. REVENUE(65)'!GM3:GP3</f>
        <v>NAME</v>
      </c>
      <c r="GN2" s="1522"/>
      <c r="GO2" s="1522"/>
      <c r="GP2" s="1522"/>
      <c r="GQ2" s="1593" t="str">
        <f>'OPER.-NONMAJOR SP. REVENUE(65)'!GQ3:GT3</f>
        <v>NAME</v>
      </c>
      <c r="GR2" s="1522"/>
      <c r="GS2" s="1522"/>
      <c r="GT2" s="1522"/>
      <c r="GU2" s="1593" t="str">
        <f>'OPER.-NONMAJOR SP. REVENUE(65)'!GU3:GX3</f>
        <v>NAME</v>
      </c>
      <c r="GV2" s="1522"/>
      <c r="GW2" s="1522"/>
      <c r="GX2" s="1522"/>
      <c r="GY2" s="1593" t="str">
        <f>'OPER.-NONMAJOR SP. REVENUE(65)'!GY3:HB3</f>
        <v>NAME</v>
      </c>
      <c r="GZ2" s="1522"/>
      <c r="HA2" s="1522"/>
      <c r="HB2" s="1522"/>
      <c r="HC2" s="1593" t="str">
        <f>'OPER.-NONMAJOR SP. REVENUE(65)'!HC3:HF3</f>
        <v>NAME</v>
      </c>
      <c r="HD2" s="1522"/>
      <c r="HE2" s="1522"/>
      <c r="HF2" s="1522"/>
      <c r="HG2" s="1593" t="str">
        <f>'OPER.-NONMAJOR SP. REVENUE(65)'!HG3:HJ3</f>
        <v>NAME</v>
      </c>
      <c r="HH2" s="1522"/>
      <c r="HI2" s="1522"/>
      <c r="HJ2" s="1522"/>
      <c r="HK2" s="1593" t="str">
        <f>'OPER.-NONMAJOR SP. REVENUE(65)'!HK3:HN3</f>
        <v>NAME</v>
      </c>
      <c r="HL2" s="1522"/>
      <c r="HM2" s="1522"/>
      <c r="HN2" s="1522"/>
      <c r="HO2" s="1593" t="str">
        <f>'OPER.-NONMAJOR SP. REVENUE(65)'!HO3:HR3</f>
        <v>NAME</v>
      </c>
      <c r="HP2" s="1522"/>
      <c r="HQ2" s="1522"/>
      <c r="HR2" s="1522"/>
      <c r="HS2" s="1593" t="str">
        <f>'OPER.-NONMAJOR SP. REVENUE(65)'!HS3:HV3</f>
        <v>NAME</v>
      </c>
      <c r="HT2" s="1522"/>
      <c r="HU2" s="1522"/>
      <c r="HV2" s="1522"/>
      <c r="HW2" s="1593" t="str">
        <f>'OPER.-NONMAJOR SP. REVENUE(65)'!HW3:HZ3</f>
        <v>NAME</v>
      </c>
      <c r="HX2" s="1522"/>
      <c r="HY2" s="1522"/>
      <c r="HZ2" s="1522"/>
      <c r="IA2" s="1593" t="str">
        <f>'OPER.-NONMAJOR SP. REVENUE(65)'!IA3:ID3</f>
        <v>NAME</v>
      </c>
      <c r="IB2" s="1522"/>
      <c r="IC2" s="1522"/>
      <c r="ID2" s="1522"/>
      <c r="IE2" s="1593" t="str">
        <f>'OPER.-NONMAJOR SP. REVENUE(65)'!IE3:IH3</f>
        <v>NAME</v>
      </c>
      <c r="IF2" s="1522"/>
      <c r="IG2" s="1522"/>
      <c r="IH2" s="1522"/>
      <c r="II2" s="1593" t="str">
        <f>'OPER.-NONMAJOR SP. REVENUE(65)'!II3:IL3</f>
        <v>NAME</v>
      </c>
      <c r="IJ2" s="1522"/>
      <c r="IK2" s="1522"/>
      <c r="IL2" s="1522"/>
      <c r="IM2" s="1593" t="str">
        <f>'OPER.-NONMAJOR SP. REVENUE(65)'!IM3:IP3</f>
        <v>NAME</v>
      </c>
      <c r="IN2" s="1522"/>
      <c r="IO2" s="1522"/>
      <c r="IP2" s="1522"/>
      <c r="IQ2" s="8"/>
      <c r="IR2" s="8"/>
      <c r="IS2" s="8"/>
      <c r="IT2" s="8"/>
    </row>
    <row r="3" spans="1:254" ht="15.75" x14ac:dyDescent="0.25">
      <c r="A3" s="285"/>
      <c r="B3" s="209"/>
      <c r="C3" s="467"/>
      <c r="D3" s="10"/>
      <c r="E3" s="10"/>
      <c r="F3" s="468" t="s">
        <v>731</v>
      </c>
      <c r="G3" s="467"/>
      <c r="H3" s="10"/>
      <c r="I3" s="10"/>
      <c r="J3" s="468" t="s">
        <v>731</v>
      </c>
      <c r="K3" s="467"/>
      <c r="L3" s="10"/>
      <c r="M3" s="10"/>
      <c r="N3" s="468" t="s">
        <v>731</v>
      </c>
      <c r="O3" s="467"/>
      <c r="P3" s="10"/>
      <c r="Q3" s="10"/>
      <c r="R3" s="468" t="s">
        <v>731</v>
      </c>
      <c r="S3" s="467"/>
      <c r="T3" s="10"/>
      <c r="U3" s="10"/>
      <c r="V3" s="468" t="s">
        <v>731</v>
      </c>
      <c r="W3" s="467"/>
      <c r="X3" s="10"/>
      <c r="Y3" s="10"/>
      <c r="Z3" s="468" t="s">
        <v>731</v>
      </c>
      <c r="AA3" s="467"/>
      <c r="AB3" s="10"/>
      <c r="AC3" s="10"/>
      <c r="AD3" s="468" t="s">
        <v>731</v>
      </c>
      <c r="AE3" s="467"/>
      <c r="AF3" s="10"/>
      <c r="AG3" s="10"/>
      <c r="AH3" s="468" t="s">
        <v>731</v>
      </c>
      <c r="AI3" s="467"/>
      <c r="AJ3" s="10"/>
      <c r="AK3" s="10"/>
      <c r="AL3" s="468" t="s">
        <v>731</v>
      </c>
      <c r="AM3" s="467"/>
      <c r="AN3" s="10"/>
      <c r="AO3" s="10"/>
      <c r="AP3" s="468" t="s">
        <v>731</v>
      </c>
      <c r="AQ3" s="467"/>
      <c r="AR3" s="10"/>
      <c r="AS3" s="10"/>
      <c r="AT3" s="468" t="s">
        <v>731</v>
      </c>
      <c r="AU3" s="467"/>
      <c r="AV3" s="10"/>
      <c r="AW3" s="10"/>
      <c r="AX3" s="468" t="s">
        <v>731</v>
      </c>
      <c r="AY3" s="467"/>
      <c r="AZ3" s="10"/>
      <c r="BA3" s="10"/>
      <c r="BB3" s="468" t="s">
        <v>731</v>
      </c>
      <c r="BC3" s="467"/>
      <c r="BD3" s="10"/>
      <c r="BE3" s="10"/>
      <c r="BF3" s="468" t="s">
        <v>731</v>
      </c>
      <c r="BG3" s="467"/>
      <c r="BH3" s="10"/>
      <c r="BI3" s="10"/>
      <c r="BJ3" s="468" t="s">
        <v>731</v>
      </c>
      <c r="BK3" s="467"/>
      <c r="BL3" s="10"/>
      <c r="BM3" s="10"/>
      <c r="BN3" s="468" t="s">
        <v>731</v>
      </c>
      <c r="BO3" s="467"/>
      <c r="BP3" s="10"/>
      <c r="BQ3" s="10"/>
      <c r="BR3" s="468" t="s">
        <v>731</v>
      </c>
      <c r="BS3" s="467"/>
      <c r="BT3" s="10"/>
      <c r="BU3" s="10"/>
      <c r="BV3" s="468" t="s">
        <v>731</v>
      </c>
      <c r="BW3" s="467"/>
      <c r="BX3" s="10"/>
      <c r="BY3" s="10"/>
      <c r="BZ3" s="468" t="s">
        <v>731</v>
      </c>
      <c r="CA3" s="467"/>
      <c r="CB3" s="10"/>
      <c r="CC3" s="10"/>
      <c r="CD3" s="468" t="s">
        <v>731</v>
      </c>
      <c r="CE3" s="467"/>
      <c r="CF3" s="10"/>
      <c r="CG3" s="10"/>
      <c r="CH3" s="468" t="s">
        <v>731</v>
      </c>
      <c r="CI3" s="467"/>
      <c r="CJ3" s="10"/>
      <c r="CK3" s="10"/>
      <c r="CL3" s="468" t="s">
        <v>731</v>
      </c>
      <c r="CM3" s="467"/>
      <c r="CN3" s="10"/>
      <c r="CO3" s="10"/>
      <c r="CP3" s="468" t="s">
        <v>731</v>
      </c>
      <c r="CQ3" s="467"/>
      <c r="CR3" s="10"/>
      <c r="CS3" s="10"/>
      <c r="CT3" s="468" t="s">
        <v>731</v>
      </c>
      <c r="CU3" s="467"/>
      <c r="CV3" s="10"/>
      <c r="CW3" s="10"/>
      <c r="CX3" s="468" t="s">
        <v>731</v>
      </c>
      <c r="CY3" s="467"/>
      <c r="CZ3" s="10"/>
      <c r="DA3" s="10"/>
      <c r="DB3" s="468" t="s">
        <v>731</v>
      </c>
      <c r="DC3" s="467"/>
      <c r="DD3" s="10"/>
      <c r="DE3" s="10"/>
      <c r="DF3" s="468" t="s">
        <v>731</v>
      </c>
      <c r="DG3" s="467"/>
      <c r="DH3" s="10"/>
      <c r="DI3" s="10"/>
      <c r="DJ3" s="468" t="s">
        <v>731</v>
      </c>
      <c r="DK3" s="467"/>
      <c r="DL3" s="10"/>
      <c r="DM3" s="10"/>
      <c r="DN3" s="468" t="s">
        <v>731</v>
      </c>
      <c r="DO3" s="467"/>
      <c r="DP3" s="10"/>
      <c r="DQ3" s="10"/>
      <c r="DR3" s="468" t="s">
        <v>731</v>
      </c>
      <c r="DS3" s="467"/>
      <c r="DT3" s="10"/>
      <c r="DU3" s="10"/>
      <c r="DV3" s="468" t="s">
        <v>731</v>
      </c>
      <c r="DW3" s="467"/>
      <c r="DX3" s="10"/>
      <c r="DY3" s="10"/>
      <c r="DZ3" s="468" t="s">
        <v>731</v>
      </c>
      <c r="EA3" s="467"/>
      <c r="EB3" s="10"/>
      <c r="EC3" s="10"/>
      <c r="ED3" s="468" t="s">
        <v>731</v>
      </c>
      <c r="EE3" s="467"/>
      <c r="EF3" s="10"/>
      <c r="EG3" s="10"/>
      <c r="EH3" s="468" t="s">
        <v>731</v>
      </c>
      <c r="EI3" s="467"/>
      <c r="EJ3" s="10"/>
      <c r="EK3" s="10"/>
      <c r="EL3" s="468" t="s">
        <v>731</v>
      </c>
      <c r="EM3" s="467"/>
      <c r="EN3" s="10"/>
      <c r="EO3" s="10"/>
      <c r="EP3" s="468" t="s">
        <v>731</v>
      </c>
      <c r="EQ3" s="467"/>
      <c r="ER3" s="10"/>
      <c r="ES3" s="10"/>
      <c r="ET3" s="468" t="s">
        <v>731</v>
      </c>
      <c r="EU3" s="467"/>
      <c r="EV3" s="10"/>
      <c r="EW3" s="10"/>
      <c r="EX3" s="468" t="s">
        <v>731</v>
      </c>
      <c r="EY3" s="467"/>
      <c r="EZ3" s="10"/>
      <c r="FA3" s="10"/>
      <c r="FB3" s="468" t="s">
        <v>731</v>
      </c>
      <c r="FC3" s="467"/>
      <c r="FD3" s="10"/>
      <c r="FE3" s="10"/>
      <c r="FF3" s="468" t="s">
        <v>731</v>
      </c>
      <c r="FG3" s="467"/>
      <c r="FH3" s="10"/>
      <c r="FI3" s="10"/>
      <c r="FJ3" s="468" t="s">
        <v>731</v>
      </c>
      <c r="FK3" s="467"/>
      <c r="FL3" s="10"/>
      <c r="FM3" s="10"/>
      <c r="FN3" s="468" t="s">
        <v>731</v>
      </c>
      <c r="FO3" s="467"/>
      <c r="FP3" s="10"/>
      <c r="FQ3" s="10"/>
      <c r="FR3" s="468" t="s">
        <v>731</v>
      </c>
      <c r="FS3" s="467"/>
      <c r="FT3" s="10"/>
      <c r="FU3" s="10"/>
      <c r="FV3" s="468" t="s">
        <v>731</v>
      </c>
      <c r="FW3" s="467"/>
      <c r="FX3" s="10"/>
      <c r="FY3" s="10"/>
      <c r="FZ3" s="468" t="s">
        <v>731</v>
      </c>
      <c r="GA3" s="467"/>
      <c r="GB3" s="10"/>
      <c r="GC3" s="10"/>
      <c r="GD3" s="468" t="s">
        <v>731</v>
      </c>
      <c r="GE3" s="467"/>
      <c r="GF3" s="10"/>
      <c r="GG3" s="10"/>
      <c r="GH3" s="468" t="s">
        <v>731</v>
      </c>
      <c r="GI3" s="467"/>
      <c r="GJ3" s="10"/>
      <c r="GK3" s="10"/>
      <c r="GL3" s="468" t="s">
        <v>731</v>
      </c>
      <c r="GM3" s="467"/>
      <c r="GN3" s="10"/>
      <c r="GO3" s="10"/>
      <c r="GP3" s="468" t="s">
        <v>731</v>
      </c>
      <c r="GQ3" s="467"/>
      <c r="GR3" s="10"/>
      <c r="GS3" s="10"/>
      <c r="GT3" s="468" t="s">
        <v>731</v>
      </c>
      <c r="GU3" s="467"/>
      <c r="GV3" s="10"/>
      <c r="GW3" s="10"/>
      <c r="GX3" s="468" t="s">
        <v>731</v>
      </c>
      <c r="GY3" s="467"/>
      <c r="GZ3" s="10"/>
      <c r="HA3" s="10"/>
      <c r="HB3" s="468" t="s">
        <v>731</v>
      </c>
      <c r="HC3" s="467"/>
      <c r="HD3" s="10"/>
      <c r="HE3" s="10"/>
      <c r="HF3" s="468" t="s">
        <v>731</v>
      </c>
      <c r="HG3" s="467"/>
      <c r="HH3" s="10"/>
      <c r="HI3" s="10"/>
      <c r="HJ3" s="468" t="s">
        <v>731</v>
      </c>
      <c r="HK3" s="467"/>
      <c r="HL3" s="10"/>
      <c r="HM3" s="10"/>
      <c r="HN3" s="468" t="s">
        <v>731</v>
      </c>
      <c r="HO3" s="467"/>
      <c r="HP3" s="10"/>
      <c r="HQ3" s="10"/>
      <c r="HR3" s="468" t="s">
        <v>731</v>
      </c>
      <c r="HS3" s="467"/>
      <c r="HT3" s="10"/>
      <c r="HU3" s="10"/>
      <c r="HV3" s="468" t="s">
        <v>731</v>
      </c>
      <c r="HW3" s="467"/>
      <c r="HX3" s="10"/>
      <c r="HY3" s="10"/>
      <c r="HZ3" s="468" t="s">
        <v>731</v>
      </c>
      <c r="IA3" s="467"/>
      <c r="IB3" s="10"/>
      <c r="IC3" s="10"/>
      <c r="ID3" s="468" t="s">
        <v>731</v>
      </c>
      <c r="IE3" s="467"/>
      <c r="IF3" s="10"/>
      <c r="IG3" s="10"/>
      <c r="IH3" s="468" t="s">
        <v>731</v>
      </c>
      <c r="II3" s="467"/>
      <c r="IJ3" s="10"/>
      <c r="IK3" s="10"/>
      <c r="IL3" s="468" t="s">
        <v>731</v>
      </c>
      <c r="IM3" s="467"/>
      <c r="IN3" s="10"/>
      <c r="IO3" s="10"/>
      <c r="IP3" s="468" t="s">
        <v>731</v>
      </c>
      <c r="IQ3" s="467"/>
      <c r="IR3" s="10"/>
      <c r="IS3" s="10"/>
      <c r="IT3" s="468" t="s">
        <v>731</v>
      </c>
    </row>
    <row r="4" spans="1:254" ht="15.75" customHeight="1" x14ac:dyDescent="0.25">
      <c r="A4" s="215"/>
      <c r="B4" s="215"/>
      <c r="C4" s="9"/>
      <c r="D4" s="9"/>
      <c r="E4" s="9"/>
      <c r="F4" s="9" t="s">
        <v>732</v>
      </c>
      <c r="G4" s="9"/>
      <c r="H4" s="9"/>
      <c r="I4" s="9"/>
      <c r="J4" s="9" t="s">
        <v>732</v>
      </c>
      <c r="K4" s="9"/>
      <c r="L4" s="9"/>
      <c r="M4" s="9"/>
      <c r="N4" s="9" t="s">
        <v>732</v>
      </c>
      <c r="O4" s="9"/>
      <c r="P4" s="9"/>
      <c r="Q4" s="9"/>
      <c r="R4" s="9" t="s">
        <v>732</v>
      </c>
      <c r="S4" s="9"/>
      <c r="T4" s="9"/>
      <c r="U4" s="9"/>
      <c r="V4" s="9" t="s">
        <v>732</v>
      </c>
      <c r="W4" s="9"/>
      <c r="X4" s="9"/>
      <c r="Y4" s="9"/>
      <c r="Z4" s="9" t="s">
        <v>732</v>
      </c>
      <c r="AA4" s="9"/>
      <c r="AB4" s="9"/>
      <c r="AC4" s="9"/>
      <c r="AD4" s="9" t="s">
        <v>732</v>
      </c>
      <c r="AE4" s="9"/>
      <c r="AF4" s="9"/>
      <c r="AG4" s="9"/>
      <c r="AH4" s="9" t="s">
        <v>732</v>
      </c>
      <c r="AI4" s="9"/>
      <c r="AJ4" s="9"/>
      <c r="AK4" s="9"/>
      <c r="AL4" s="9" t="s">
        <v>732</v>
      </c>
      <c r="AM4" s="9"/>
      <c r="AN4" s="9"/>
      <c r="AO4" s="9"/>
      <c r="AP4" s="9" t="s">
        <v>732</v>
      </c>
      <c r="AQ4" s="9"/>
      <c r="AR4" s="9"/>
      <c r="AS4" s="9"/>
      <c r="AT4" s="9" t="s">
        <v>732</v>
      </c>
      <c r="AU4" s="9"/>
      <c r="AV4" s="9"/>
      <c r="AW4" s="9"/>
      <c r="AX4" s="9" t="s">
        <v>732</v>
      </c>
      <c r="AY4" s="9"/>
      <c r="AZ4" s="9"/>
      <c r="BA4" s="9"/>
      <c r="BB4" s="9" t="s">
        <v>732</v>
      </c>
      <c r="BC4" s="9"/>
      <c r="BD4" s="9"/>
      <c r="BE4" s="9"/>
      <c r="BF4" s="9" t="s">
        <v>732</v>
      </c>
      <c r="BG4" s="9"/>
      <c r="BH4" s="9"/>
      <c r="BI4" s="9"/>
      <c r="BJ4" s="9" t="s">
        <v>732</v>
      </c>
      <c r="BK4" s="9"/>
      <c r="BL4" s="9"/>
      <c r="BM4" s="9"/>
      <c r="BN4" s="9" t="s">
        <v>732</v>
      </c>
      <c r="BO4" s="9"/>
      <c r="BP4" s="9"/>
      <c r="BQ4" s="9"/>
      <c r="BR4" s="9" t="s">
        <v>732</v>
      </c>
      <c r="BS4" s="9"/>
      <c r="BT4" s="9"/>
      <c r="BU4" s="9"/>
      <c r="BV4" s="9" t="s">
        <v>732</v>
      </c>
      <c r="BW4" s="9"/>
      <c r="BX4" s="9"/>
      <c r="BY4" s="9"/>
      <c r="BZ4" s="9" t="s">
        <v>732</v>
      </c>
      <c r="CA4" s="9"/>
      <c r="CB4" s="9"/>
      <c r="CC4" s="9"/>
      <c r="CD4" s="9" t="s">
        <v>732</v>
      </c>
      <c r="CE4" s="9"/>
      <c r="CF4" s="9"/>
      <c r="CG4" s="9"/>
      <c r="CH4" s="9" t="s">
        <v>732</v>
      </c>
      <c r="CI4" s="9"/>
      <c r="CJ4" s="9"/>
      <c r="CK4" s="9"/>
      <c r="CL4" s="9" t="s">
        <v>732</v>
      </c>
      <c r="CM4" s="9"/>
      <c r="CN4" s="9"/>
      <c r="CO4" s="9"/>
      <c r="CP4" s="9" t="s">
        <v>732</v>
      </c>
      <c r="CQ4" s="9"/>
      <c r="CR4" s="9"/>
      <c r="CS4" s="9"/>
      <c r="CT4" s="9" t="s">
        <v>732</v>
      </c>
      <c r="CU4" s="9"/>
      <c r="CV4" s="9"/>
      <c r="CW4" s="9"/>
      <c r="CX4" s="9" t="s">
        <v>732</v>
      </c>
      <c r="CY4" s="9"/>
      <c r="CZ4" s="9"/>
      <c r="DA4" s="9"/>
      <c r="DB4" s="9" t="s">
        <v>732</v>
      </c>
      <c r="DC4" s="9"/>
      <c r="DD4" s="9"/>
      <c r="DE4" s="9"/>
      <c r="DF4" s="9" t="s">
        <v>732</v>
      </c>
      <c r="DG4" s="9"/>
      <c r="DH4" s="9"/>
      <c r="DI4" s="9"/>
      <c r="DJ4" s="9" t="s">
        <v>732</v>
      </c>
      <c r="DK4" s="9"/>
      <c r="DL4" s="9"/>
      <c r="DM4" s="9"/>
      <c r="DN4" s="9" t="s">
        <v>732</v>
      </c>
      <c r="DO4" s="9"/>
      <c r="DP4" s="9"/>
      <c r="DQ4" s="9"/>
      <c r="DR4" s="9" t="s">
        <v>732</v>
      </c>
      <c r="DS4" s="9" t="s">
        <v>1035</v>
      </c>
      <c r="DT4" s="9"/>
      <c r="DU4" s="9"/>
      <c r="DV4" s="9" t="s">
        <v>732</v>
      </c>
      <c r="DW4" s="9"/>
      <c r="DX4" s="9"/>
      <c r="DY4" s="9"/>
      <c r="DZ4" s="9" t="s">
        <v>732</v>
      </c>
      <c r="EA4" s="9"/>
      <c r="EB4" s="9"/>
      <c r="EC4" s="9"/>
      <c r="ED4" s="9" t="s">
        <v>732</v>
      </c>
      <c r="EE4" s="9"/>
      <c r="EF4" s="9"/>
      <c r="EG4" s="9"/>
      <c r="EH4" s="9" t="s">
        <v>732</v>
      </c>
      <c r="EI4" s="9"/>
      <c r="EJ4" s="9"/>
      <c r="EK4" s="9"/>
      <c r="EL4" s="9" t="s">
        <v>732</v>
      </c>
      <c r="EM4" s="9"/>
      <c r="EN4" s="9"/>
      <c r="EO4" s="9"/>
      <c r="EP4" s="9" t="s">
        <v>732</v>
      </c>
      <c r="EQ4" s="9"/>
      <c r="ER4" s="9"/>
      <c r="ES4" s="9"/>
      <c r="ET4" s="9" t="s">
        <v>732</v>
      </c>
      <c r="EU4" s="9"/>
      <c r="EV4" s="9"/>
      <c r="EW4" s="9"/>
      <c r="EX4" s="9" t="s">
        <v>732</v>
      </c>
      <c r="EY4" s="9"/>
      <c r="EZ4" s="9"/>
      <c r="FA4" s="9"/>
      <c r="FB4" s="9" t="s">
        <v>732</v>
      </c>
      <c r="FC4" s="9"/>
      <c r="FD4" s="9"/>
      <c r="FE4" s="9"/>
      <c r="FF4" s="9" t="s">
        <v>732</v>
      </c>
      <c r="FG4" s="9"/>
      <c r="FH4" s="9"/>
      <c r="FI4" s="9"/>
      <c r="FJ4" s="9" t="s">
        <v>732</v>
      </c>
      <c r="FK4" s="9"/>
      <c r="FL4" s="9"/>
      <c r="FM4" s="9"/>
      <c r="FN4" s="9" t="s">
        <v>732</v>
      </c>
      <c r="FO4" s="9"/>
      <c r="FP4" s="9"/>
      <c r="FQ4" s="9"/>
      <c r="FR4" s="9" t="s">
        <v>732</v>
      </c>
      <c r="FS4" s="9"/>
      <c r="FT4" s="9"/>
      <c r="FU4" s="9"/>
      <c r="FV4" s="9" t="s">
        <v>732</v>
      </c>
      <c r="FW4" s="9"/>
      <c r="FX4" s="9"/>
      <c r="FY4" s="9"/>
      <c r="FZ4" s="9" t="s">
        <v>732</v>
      </c>
      <c r="GA4" s="9"/>
      <c r="GB4" s="9"/>
      <c r="GC4" s="9"/>
      <c r="GD4" s="9" t="s">
        <v>732</v>
      </c>
      <c r="GE4" s="9"/>
      <c r="GF4" s="9"/>
      <c r="GG4" s="9"/>
      <c r="GH4" s="9" t="s">
        <v>732</v>
      </c>
      <c r="GI4" s="9"/>
      <c r="GJ4" s="9"/>
      <c r="GK4" s="9"/>
      <c r="GL4" s="9" t="s">
        <v>732</v>
      </c>
      <c r="GM4" s="9"/>
      <c r="GN4" s="9"/>
      <c r="GO4" s="9"/>
      <c r="GP4" s="9" t="s">
        <v>732</v>
      </c>
      <c r="GQ4" s="9"/>
      <c r="GR4" s="9"/>
      <c r="GS4" s="9"/>
      <c r="GT4" s="9" t="s">
        <v>732</v>
      </c>
      <c r="GU4" s="9"/>
      <c r="GV4" s="9"/>
      <c r="GW4" s="9"/>
      <c r="GX4" s="9" t="s">
        <v>732</v>
      </c>
      <c r="GY4" s="9"/>
      <c r="GZ4" s="9"/>
      <c r="HA4" s="9"/>
      <c r="HB4" s="9" t="s">
        <v>732</v>
      </c>
      <c r="HC4" s="9"/>
      <c r="HD4" s="9"/>
      <c r="HE4" s="9"/>
      <c r="HF4" s="9" t="s">
        <v>732</v>
      </c>
      <c r="HG4" s="9"/>
      <c r="HH4" s="9"/>
      <c r="HI4" s="9"/>
      <c r="HJ4" s="9" t="s">
        <v>732</v>
      </c>
      <c r="HK4" s="9"/>
      <c r="HL4" s="9"/>
      <c r="HM4" s="9"/>
      <c r="HN4" s="9" t="s">
        <v>732</v>
      </c>
      <c r="HO4" s="9"/>
      <c r="HP4" s="9"/>
      <c r="HQ4" s="9"/>
      <c r="HR4" s="9" t="s">
        <v>732</v>
      </c>
      <c r="HS4" s="9"/>
      <c r="HT4" s="9"/>
      <c r="HU4" s="9"/>
      <c r="HV4" s="9" t="s">
        <v>732</v>
      </c>
      <c r="HW4" s="9"/>
      <c r="HX4" s="9"/>
      <c r="HY4" s="9"/>
      <c r="HZ4" s="9" t="s">
        <v>732</v>
      </c>
      <c r="IA4" s="9"/>
      <c r="IB4" s="9"/>
      <c r="IC4" s="9"/>
      <c r="ID4" s="9" t="s">
        <v>732</v>
      </c>
      <c r="IE4" s="9"/>
      <c r="IF4" s="9"/>
      <c r="IG4" s="9"/>
      <c r="IH4" s="9" t="s">
        <v>732</v>
      </c>
      <c r="II4" s="9"/>
      <c r="IJ4" s="9"/>
      <c r="IK4" s="9"/>
      <c r="IL4" s="9" t="s">
        <v>732</v>
      </c>
      <c r="IM4" s="9"/>
      <c r="IN4" s="9"/>
      <c r="IO4" s="9"/>
      <c r="IP4" s="9" t="s">
        <v>732</v>
      </c>
      <c r="IQ4" s="9"/>
      <c r="IR4" s="9"/>
      <c r="IS4" s="9"/>
      <c r="IT4" s="9" t="s">
        <v>732</v>
      </c>
    </row>
    <row r="5" spans="1:254" customFormat="1" ht="16.5" thickBot="1" x14ac:dyDescent="0.3">
      <c r="A5" s="6"/>
      <c r="B5" s="6"/>
      <c r="C5" s="469" t="s">
        <v>724</v>
      </c>
      <c r="D5" s="460"/>
      <c r="E5" s="9"/>
      <c r="F5" s="9" t="s">
        <v>733</v>
      </c>
      <c r="G5" s="469" t="s">
        <v>724</v>
      </c>
      <c r="H5" s="460"/>
      <c r="I5" s="9"/>
      <c r="J5" s="9" t="s">
        <v>733</v>
      </c>
      <c r="K5" s="469" t="s">
        <v>724</v>
      </c>
      <c r="L5" s="460"/>
      <c r="M5" s="9"/>
      <c r="N5" s="9" t="s">
        <v>733</v>
      </c>
      <c r="O5" s="469" t="s">
        <v>724</v>
      </c>
      <c r="P5" s="460"/>
      <c r="Q5" s="9"/>
      <c r="R5" s="9" t="s">
        <v>733</v>
      </c>
      <c r="S5" s="469" t="s">
        <v>724</v>
      </c>
      <c r="T5" s="460"/>
      <c r="U5" s="9"/>
      <c r="V5" s="9" t="s">
        <v>733</v>
      </c>
      <c r="W5" s="469" t="s">
        <v>724</v>
      </c>
      <c r="X5" s="460"/>
      <c r="Y5" s="9"/>
      <c r="Z5" s="9" t="s">
        <v>733</v>
      </c>
      <c r="AA5" s="469" t="s">
        <v>724</v>
      </c>
      <c r="AB5" s="460"/>
      <c r="AC5" s="9"/>
      <c r="AD5" s="9" t="s">
        <v>733</v>
      </c>
      <c r="AE5" s="469" t="s">
        <v>724</v>
      </c>
      <c r="AF5" s="460"/>
      <c r="AG5" s="9"/>
      <c r="AH5" s="9" t="s">
        <v>733</v>
      </c>
      <c r="AI5" s="469" t="s">
        <v>724</v>
      </c>
      <c r="AJ5" s="460"/>
      <c r="AK5" s="9"/>
      <c r="AL5" s="9" t="s">
        <v>733</v>
      </c>
      <c r="AM5" s="469" t="s">
        <v>724</v>
      </c>
      <c r="AN5" s="460"/>
      <c r="AO5" s="9"/>
      <c r="AP5" s="9" t="s">
        <v>733</v>
      </c>
      <c r="AQ5" s="469" t="s">
        <v>724</v>
      </c>
      <c r="AR5" s="460"/>
      <c r="AS5" s="9"/>
      <c r="AT5" s="9" t="s">
        <v>733</v>
      </c>
      <c r="AU5" s="469" t="s">
        <v>724</v>
      </c>
      <c r="AV5" s="460"/>
      <c r="AW5" s="9"/>
      <c r="AX5" s="9" t="s">
        <v>733</v>
      </c>
      <c r="AY5" s="469" t="s">
        <v>724</v>
      </c>
      <c r="AZ5" s="460"/>
      <c r="BA5" s="9"/>
      <c r="BB5" s="9" t="s">
        <v>733</v>
      </c>
      <c r="BC5" s="469" t="s">
        <v>724</v>
      </c>
      <c r="BD5" s="460"/>
      <c r="BE5" s="9"/>
      <c r="BF5" s="9" t="s">
        <v>733</v>
      </c>
      <c r="BG5" s="469" t="s">
        <v>724</v>
      </c>
      <c r="BH5" s="460"/>
      <c r="BI5" s="9"/>
      <c r="BJ5" s="9" t="s">
        <v>733</v>
      </c>
      <c r="BK5" s="469" t="s">
        <v>724</v>
      </c>
      <c r="BL5" s="460"/>
      <c r="BM5" s="9"/>
      <c r="BN5" s="9" t="s">
        <v>733</v>
      </c>
      <c r="BO5" s="469" t="s">
        <v>724</v>
      </c>
      <c r="BP5" s="460"/>
      <c r="BQ5" s="9"/>
      <c r="BR5" s="9" t="s">
        <v>733</v>
      </c>
      <c r="BS5" s="469" t="s">
        <v>724</v>
      </c>
      <c r="BT5" s="460"/>
      <c r="BU5" s="9"/>
      <c r="BV5" s="9" t="s">
        <v>733</v>
      </c>
      <c r="BW5" s="469" t="s">
        <v>724</v>
      </c>
      <c r="BX5" s="460"/>
      <c r="BY5" s="9"/>
      <c r="BZ5" s="9" t="s">
        <v>733</v>
      </c>
      <c r="CA5" s="469" t="s">
        <v>724</v>
      </c>
      <c r="CB5" s="460"/>
      <c r="CC5" s="9"/>
      <c r="CD5" s="9" t="s">
        <v>733</v>
      </c>
      <c r="CE5" s="469" t="s">
        <v>724</v>
      </c>
      <c r="CF5" s="460"/>
      <c r="CG5" s="9"/>
      <c r="CH5" s="9" t="s">
        <v>733</v>
      </c>
      <c r="CI5" s="469" t="s">
        <v>724</v>
      </c>
      <c r="CJ5" s="460"/>
      <c r="CK5" s="9"/>
      <c r="CL5" s="9" t="s">
        <v>733</v>
      </c>
      <c r="CM5" s="469" t="s">
        <v>724</v>
      </c>
      <c r="CN5" s="460"/>
      <c r="CO5" s="9"/>
      <c r="CP5" s="9" t="s">
        <v>733</v>
      </c>
      <c r="CQ5" s="469" t="s">
        <v>724</v>
      </c>
      <c r="CR5" s="460"/>
      <c r="CS5" s="9"/>
      <c r="CT5" s="9" t="s">
        <v>733</v>
      </c>
      <c r="CU5" s="469" t="s">
        <v>724</v>
      </c>
      <c r="CV5" s="460"/>
      <c r="CW5" s="9"/>
      <c r="CX5" s="9" t="s">
        <v>733</v>
      </c>
      <c r="CY5" s="469" t="s">
        <v>724</v>
      </c>
      <c r="CZ5" s="460"/>
      <c r="DA5" s="9"/>
      <c r="DB5" s="9" t="s">
        <v>733</v>
      </c>
      <c r="DC5" s="469" t="s">
        <v>724</v>
      </c>
      <c r="DD5" s="460"/>
      <c r="DE5" s="9"/>
      <c r="DF5" s="9" t="s">
        <v>733</v>
      </c>
      <c r="DG5" s="469" t="s">
        <v>724</v>
      </c>
      <c r="DH5" s="460"/>
      <c r="DI5" s="9"/>
      <c r="DJ5" s="9" t="s">
        <v>733</v>
      </c>
      <c r="DK5" s="469" t="s">
        <v>724</v>
      </c>
      <c r="DL5" s="460"/>
      <c r="DM5" s="9"/>
      <c r="DN5" s="9" t="s">
        <v>733</v>
      </c>
      <c r="DO5" s="469" t="s">
        <v>724</v>
      </c>
      <c r="DP5" s="460"/>
      <c r="DQ5" s="9"/>
      <c r="DR5" s="9" t="s">
        <v>733</v>
      </c>
      <c r="DS5" s="469" t="s">
        <v>724</v>
      </c>
      <c r="DT5" s="460"/>
      <c r="DU5" s="9"/>
      <c r="DV5" s="9" t="s">
        <v>733</v>
      </c>
      <c r="DW5" s="469" t="s">
        <v>724</v>
      </c>
      <c r="DX5" s="460"/>
      <c r="DY5" s="9"/>
      <c r="DZ5" s="9" t="s">
        <v>733</v>
      </c>
      <c r="EA5" s="469" t="s">
        <v>724</v>
      </c>
      <c r="EB5" s="460"/>
      <c r="EC5" s="9"/>
      <c r="ED5" s="9" t="s">
        <v>733</v>
      </c>
      <c r="EE5" s="469" t="s">
        <v>724</v>
      </c>
      <c r="EF5" s="460"/>
      <c r="EG5" s="9"/>
      <c r="EH5" s="9" t="s">
        <v>733</v>
      </c>
      <c r="EI5" s="469" t="s">
        <v>724</v>
      </c>
      <c r="EJ5" s="460"/>
      <c r="EK5" s="9"/>
      <c r="EL5" s="9" t="s">
        <v>733</v>
      </c>
      <c r="EM5" s="469" t="s">
        <v>724</v>
      </c>
      <c r="EN5" s="460"/>
      <c r="EO5" s="9"/>
      <c r="EP5" s="9" t="s">
        <v>733</v>
      </c>
      <c r="EQ5" s="469" t="s">
        <v>724</v>
      </c>
      <c r="ER5" s="460"/>
      <c r="ES5" s="9"/>
      <c r="ET5" s="9" t="s">
        <v>733</v>
      </c>
      <c r="EU5" s="469" t="s">
        <v>724</v>
      </c>
      <c r="EV5" s="460"/>
      <c r="EW5" s="9"/>
      <c r="EX5" s="9" t="s">
        <v>733</v>
      </c>
      <c r="EY5" s="469" t="s">
        <v>724</v>
      </c>
      <c r="EZ5" s="460"/>
      <c r="FA5" s="9"/>
      <c r="FB5" s="9" t="s">
        <v>733</v>
      </c>
      <c r="FC5" s="469" t="s">
        <v>724</v>
      </c>
      <c r="FD5" s="460"/>
      <c r="FE5" s="9"/>
      <c r="FF5" s="9" t="s">
        <v>733</v>
      </c>
      <c r="FG5" s="469" t="s">
        <v>724</v>
      </c>
      <c r="FH5" s="460"/>
      <c r="FI5" s="9"/>
      <c r="FJ5" s="9" t="s">
        <v>733</v>
      </c>
      <c r="FK5" s="469" t="s">
        <v>724</v>
      </c>
      <c r="FL5" s="460"/>
      <c r="FM5" s="9"/>
      <c r="FN5" s="9" t="s">
        <v>733</v>
      </c>
      <c r="FO5" s="469" t="s">
        <v>724</v>
      </c>
      <c r="FP5" s="460"/>
      <c r="FQ5" s="9"/>
      <c r="FR5" s="9" t="s">
        <v>733</v>
      </c>
      <c r="FS5" s="469" t="s">
        <v>724</v>
      </c>
      <c r="FT5" s="460"/>
      <c r="FU5" s="9"/>
      <c r="FV5" s="9" t="s">
        <v>733</v>
      </c>
      <c r="FW5" s="469" t="s">
        <v>724</v>
      </c>
      <c r="FX5" s="460"/>
      <c r="FY5" s="9"/>
      <c r="FZ5" s="9" t="s">
        <v>733</v>
      </c>
      <c r="GA5" s="469" t="s">
        <v>724</v>
      </c>
      <c r="GB5" s="460"/>
      <c r="GC5" s="9"/>
      <c r="GD5" s="9" t="s">
        <v>733</v>
      </c>
      <c r="GE5" s="469" t="s">
        <v>724</v>
      </c>
      <c r="GF5" s="460"/>
      <c r="GG5" s="9"/>
      <c r="GH5" s="9" t="s">
        <v>733</v>
      </c>
      <c r="GI5" s="469" t="s">
        <v>724</v>
      </c>
      <c r="GJ5" s="460"/>
      <c r="GK5" s="9"/>
      <c r="GL5" s="9" t="s">
        <v>733</v>
      </c>
      <c r="GM5" s="469" t="s">
        <v>724</v>
      </c>
      <c r="GN5" s="460"/>
      <c r="GO5" s="9"/>
      <c r="GP5" s="9" t="s">
        <v>733</v>
      </c>
      <c r="GQ5" s="469" t="s">
        <v>724</v>
      </c>
      <c r="GR5" s="460"/>
      <c r="GS5" s="9"/>
      <c r="GT5" s="9" t="s">
        <v>733</v>
      </c>
      <c r="GU5" s="469" t="s">
        <v>724</v>
      </c>
      <c r="GV5" s="460"/>
      <c r="GW5" s="9"/>
      <c r="GX5" s="9" t="s">
        <v>733</v>
      </c>
      <c r="GY5" s="469" t="s">
        <v>724</v>
      </c>
      <c r="GZ5" s="460"/>
      <c r="HA5" s="9"/>
      <c r="HB5" s="9" t="s">
        <v>733</v>
      </c>
      <c r="HC5" s="469" t="s">
        <v>724</v>
      </c>
      <c r="HD5" s="460"/>
      <c r="HE5" s="9"/>
      <c r="HF5" s="9" t="s">
        <v>733</v>
      </c>
      <c r="HG5" s="469" t="s">
        <v>724</v>
      </c>
      <c r="HH5" s="460"/>
      <c r="HI5" s="9"/>
      <c r="HJ5" s="9" t="s">
        <v>733</v>
      </c>
      <c r="HK5" s="469" t="s">
        <v>724</v>
      </c>
      <c r="HL5" s="460"/>
      <c r="HM5" s="9"/>
      <c r="HN5" s="9" t="s">
        <v>733</v>
      </c>
      <c r="HO5" s="469" t="s">
        <v>724</v>
      </c>
      <c r="HP5" s="460"/>
      <c r="HQ5" s="9"/>
      <c r="HR5" s="9" t="s">
        <v>733</v>
      </c>
      <c r="HS5" s="469" t="s">
        <v>724</v>
      </c>
      <c r="HT5" s="460"/>
      <c r="HU5" s="9"/>
      <c r="HV5" s="9" t="s">
        <v>733</v>
      </c>
      <c r="HW5" s="469" t="s">
        <v>724</v>
      </c>
      <c r="HX5" s="460"/>
      <c r="HY5" s="9"/>
      <c r="HZ5" s="9" t="s">
        <v>733</v>
      </c>
      <c r="IA5" s="469" t="s">
        <v>724</v>
      </c>
      <c r="IB5" s="460"/>
      <c r="IC5" s="9"/>
      <c r="ID5" s="9" t="s">
        <v>733</v>
      </c>
      <c r="IE5" s="469" t="s">
        <v>724</v>
      </c>
      <c r="IF5" s="460"/>
      <c r="IG5" s="9"/>
      <c r="IH5" s="9" t="s">
        <v>733</v>
      </c>
      <c r="II5" s="469" t="s">
        <v>724</v>
      </c>
      <c r="IJ5" s="460"/>
      <c r="IK5" s="9"/>
      <c r="IL5" s="9" t="s">
        <v>733</v>
      </c>
      <c r="IM5" s="469" t="s">
        <v>724</v>
      </c>
      <c r="IN5" s="460"/>
      <c r="IO5" s="9"/>
      <c r="IP5" s="9" t="s">
        <v>733</v>
      </c>
      <c r="IQ5" s="469" t="s">
        <v>724</v>
      </c>
      <c r="IR5" s="460"/>
      <c r="IS5" s="9"/>
      <c r="IT5" s="9" t="s">
        <v>733</v>
      </c>
    </row>
    <row r="6" spans="1:254" customFormat="1" ht="15.75" x14ac:dyDescent="0.25">
      <c r="A6" s="9" t="s">
        <v>743</v>
      </c>
      <c r="B6" s="9"/>
      <c r="C6" s="9"/>
      <c r="D6" s="9"/>
      <c r="E6" s="9" t="s">
        <v>729</v>
      </c>
      <c r="F6" s="9" t="s">
        <v>734</v>
      </c>
      <c r="G6" s="9"/>
      <c r="H6" s="9"/>
      <c r="I6" s="9" t="s">
        <v>729</v>
      </c>
      <c r="J6" s="9" t="s">
        <v>734</v>
      </c>
      <c r="K6" s="9"/>
      <c r="L6" s="9"/>
      <c r="M6" s="9" t="s">
        <v>729</v>
      </c>
      <c r="N6" s="9" t="s">
        <v>734</v>
      </c>
      <c r="O6" s="9"/>
      <c r="P6" s="9"/>
      <c r="Q6" s="9" t="s">
        <v>729</v>
      </c>
      <c r="R6" s="9" t="s">
        <v>734</v>
      </c>
      <c r="S6" s="9"/>
      <c r="T6" s="9"/>
      <c r="U6" s="9" t="s">
        <v>729</v>
      </c>
      <c r="V6" s="9" t="s">
        <v>734</v>
      </c>
      <c r="W6" s="9"/>
      <c r="X6" s="9"/>
      <c r="Y6" s="9" t="s">
        <v>729</v>
      </c>
      <c r="Z6" s="9" t="s">
        <v>734</v>
      </c>
      <c r="AA6" s="9"/>
      <c r="AB6" s="9"/>
      <c r="AC6" s="9" t="s">
        <v>729</v>
      </c>
      <c r="AD6" s="9" t="s">
        <v>734</v>
      </c>
      <c r="AE6" s="9"/>
      <c r="AF6" s="9"/>
      <c r="AG6" s="9" t="s">
        <v>729</v>
      </c>
      <c r="AH6" s="9" t="s">
        <v>734</v>
      </c>
      <c r="AI6" s="9"/>
      <c r="AJ6" s="9"/>
      <c r="AK6" s="9" t="s">
        <v>729</v>
      </c>
      <c r="AL6" s="9" t="s">
        <v>734</v>
      </c>
      <c r="AM6" s="9"/>
      <c r="AN6" s="9"/>
      <c r="AO6" s="9" t="s">
        <v>729</v>
      </c>
      <c r="AP6" s="9" t="s">
        <v>734</v>
      </c>
      <c r="AQ6" s="9"/>
      <c r="AR6" s="9"/>
      <c r="AS6" s="9" t="s">
        <v>729</v>
      </c>
      <c r="AT6" s="9" t="s">
        <v>734</v>
      </c>
      <c r="AU6" s="9"/>
      <c r="AV6" s="9"/>
      <c r="AW6" s="9" t="s">
        <v>729</v>
      </c>
      <c r="AX6" s="9" t="s">
        <v>734</v>
      </c>
      <c r="AY6" s="9"/>
      <c r="AZ6" s="9"/>
      <c r="BA6" s="9" t="s">
        <v>729</v>
      </c>
      <c r="BB6" s="9" t="s">
        <v>734</v>
      </c>
      <c r="BC6" s="9"/>
      <c r="BD6" s="9"/>
      <c r="BE6" s="9" t="s">
        <v>729</v>
      </c>
      <c r="BF6" s="9" t="s">
        <v>734</v>
      </c>
      <c r="BG6" s="9"/>
      <c r="BH6" s="9"/>
      <c r="BI6" s="9" t="s">
        <v>729</v>
      </c>
      <c r="BJ6" s="9" t="s">
        <v>734</v>
      </c>
      <c r="BK6" s="9"/>
      <c r="BL6" s="9"/>
      <c r="BM6" s="9" t="s">
        <v>729</v>
      </c>
      <c r="BN6" s="9" t="s">
        <v>734</v>
      </c>
      <c r="BO6" s="9"/>
      <c r="BP6" s="9"/>
      <c r="BQ6" s="9" t="s">
        <v>729</v>
      </c>
      <c r="BR6" s="9" t="s">
        <v>734</v>
      </c>
      <c r="BS6" s="9"/>
      <c r="BT6" s="9"/>
      <c r="BU6" s="9" t="s">
        <v>729</v>
      </c>
      <c r="BV6" s="9" t="s">
        <v>734</v>
      </c>
      <c r="BW6" s="9"/>
      <c r="BX6" s="9"/>
      <c r="BY6" s="9" t="s">
        <v>729</v>
      </c>
      <c r="BZ6" s="9" t="s">
        <v>734</v>
      </c>
      <c r="CA6" s="9"/>
      <c r="CB6" s="9"/>
      <c r="CC6" s="9" t="s">
        <v>729</v>
      </c>
      <c r="CD6" s="9" t="s">
        <v>734</v>
      </c>
      <c r="CE6" s="9"/>
      <c r="CF6" s="9"/>
      <c r="CG6" s="9" t="s">
        <v>729</v>
      </c>
      <c r="CH6" s="9" t="s">
        <v>734</v>
      </c>
      <c r="CI6" s="9"/>
      <c r="CJ6" s="9"/>
      <c r="CK6" s="9" t="s">
        <v>729</v>
      </c>
      <c r="CL6" s="9" t="s">
        <v>734</v>
      </c>
      <c r="CM6" s="9"/>
      <c r="CN6" s="9"/>
      <c r="CO6" s="9" t="s">
        <v>729</v>
      </c>
      <c r="CP6" s="9" t="s">
        <v>734</v>
      </c>
      <c r="CQ6" s="9"/>
      <c r="CR6" s="9"/>
      <c r="CS6" s="9" t="s">
        <v>729</v>
      </c>
      <c r="CT6" s="9" t="s">
        <v>734</v>
      </c>
      <c r="CU6" s="9"/>
      <c r="CV6" s="9"/>
      <c r="CW6" s="9" t="s">
        <v>729</v>
      </c>
      <c r="CX6" s="9" t="s">
        <v>734</v>
      </c>
      <c r="CY6" s="9"/>
      <c r="CZ6" s="9"/>
      <c r="DA6" s="9" t="s">
        <v>729</v>
      </c>
      <c r="DB6" s="9" t="s">
        <v>734</v>
      </c>
      <c r="DC6" s="9"/>
      <c r="DD6" s="9"/>
      <c r="DE6" s="9" t="s">
        <v>729</v>
      </c>
      <c r="DF6" s="9" t="s">
        <v>734</v>
      </c>
      <c r="DG6" s="9"/>
      <c r="DH6" s="9"/>
      <c r="DI6" s="9" t="s">
        <v>729</v>
      </c>
      <c r="DJ6" s="9" t="s">
        <v>734</v>
      </c>
      <c r="DK6" s="9"/>
      <c r="DL6" s="9"/>
      <c r="DM6" s="9" t="s">
        <v>729</v>
      </c>
      <c r="DN6" s="9" t="s">
        <v>734</v>
      </c>
      <c r="DO6" s="9"/>
      <c r="DP6" s="9"/>
      <c r="DQ6" s="9" t="s">
        <v>729</v>
      </c>
      <c r="DR6" s="9" t="s">
        <v>734</v>
      </c>
      <c r="DS6" s="9"/>
      <c r="DT6" s="9"/>
      <c r="DU6" s="9" t="s">
        <v>729</v>
      </c>
      <c r="DV6" s="9" t="s">
        <v>734</v>
      </c>
      <c r="DW6" s="9"/>
      <c r="DX6" s="9"/>
      <c r="DY6" s="9" t="s">
        <v>729</v>
      </c>
      <c r="DZ6" s="9" t="s">
        <v>734</v>
      </c>
      <c r="EA6" s="9"/>
      <c r="EB6" s="9"/>
      <c r="EC6" s="9" t="s">
        <v>729</v>
      </c>
      <c r="ED6" s="9" t="s">
        <v>734</v>
      </c>
      <c r="EE6" s="9"/>
      <c r="EF6" s="9"/>
      <c r="EG6" s="9" t="s">
        <v>729</v>
      </c>
      <c r="EH6" s="9" t="s">
        <v>734</v>
      </c>
      <c r="EI6" s="9"/>
      <c r="EJ6" s="9"/>
      <c r="EK6" s="9" t="s">
        <v>729</v>
      </c>
      <c r="EL6" s="9" t="s">
        <v>734</v>
      </c>
      <c r="EM6" s="9"/>
      <c r="EN6" s="9"/>
      <c r="EO6" s="9" t="s">
        <v>729</v>
      </c>
      <c r="EP6" s="9" t="s">
        <v>734</v>
      </c>
      <c r="EQ6" s="9"/>
      <c r="ER6" s="9"/>
      <c r="ES6" s="9" t="s">
        <v>729</v>
      </c>
      <c r="ET6" s="9" t="s">
        <v>734</v>
      </c>
      <c r="EU6" s="9"/>
      <c r="EV6" s="9"/>
      <c r="EW6" s="9" t="s">
        <v>729</v>
      </c>
      <c r="EX6" s="9" t="s">
        <v>734</v>
      </c>
      <c r="EY6" s="9"/>
      <c r="EZ6" s="9"/>
      <c r="FA6" s="9" t="s">
        <v>729</v>
      </c>
      <c r="FB6" s="9" t="s">
        <v>734</v>
      </c>
      <c r="FC6" s="9"/>
      <c r="FD6" s="9"/>
      <c r="FE6" s="9" t="s">
        <v>729</v>
      </c>
      <c r="FF6" s="9" t="s">
        <v>734</v>
      </c>
      <c r="FG6" s="9"/>
      <c r="FH6" s="9"/>
      <c r="FI6" s="9" t="s">
        <v>729</v>
      </c>
      <c r="FJ6" s="9" t="s">
        <v>734</v>
      </c>
      <c r="FK6" s="9"/>
      <c r="FL6" s="9"/>
      <c r="FM6" s="9" t="s">
        <v>729</v>
      </c>
      <c r="FN6" s="9" t="s">
        <v>734</v>
      </c>
      <c r="FO6" s="9"/>
      <c r="FP6" s="9"/>
      <c r="FQ6" s="9" t="s">
        <v>729</v>
      </c>
      <c r="FR6" s="9" t="s">
        <v>734</v>
      </c>
      <c r="FS6" s="9"/>
      <c r="FT6" s="9"/>
      <c r="FU6" s="9" t="s">
        <v>729</v>
      </c>
      <c r="FV6" s="9" t="s">
        <v>734</v>
      </c>
      <c r="FW6" s="9"/>
      <c r="FX6" s="9"/>
      <c r="FY6" s="9" t="s">
        <v>729</v>
      </c>
      <c r="FZ6" s="9" t="s">
        <v>734</v>
      </c>
      <c r="GA6" s="9"/>
      <c r="GB6" s="9"/>
      <c r="GC6" s="9" t="s">
        <v>729</v>
      </c>
      <c r="GD6" s="9" t="s">
        <v>734</v>
      </c>
      <c r="GE6" s="9"/>
      <c r="GF6" s="9"/>
      <c r="GG6" s="9" t="s">
        <v>729</v>
      </c>
      <c r="GH6" s="9" t="s">
        <v>734</v>
      </c>
      <c r="GI6" s="9"/>
      <c r="GJ6" s="9"/>
      <c r="GK6" s="9" t="s">
        <v>729</v>
      </c>
      <c r="GL6" s="9" t="s">
        <v>734</v>
      </c>
      <c r="GM6" s="9"/>
      <c r="GN6" s="9"/>
      <c r="GO6" s="9" t="s">
        <v>729</v>
      </c>
      <c r="GP6" s="9" t="s">
        <v>734</v>
      </c>
      <c r="GQ6" s="9"/>
      <c r="GR6" s="9"/>
      <c r="GS6" s="9" t="s">
        <v>729</v>
      </c>
      <c r="GT6" s="9" t="s">
        <v>734</v>
      </c>
      <c r="GU6" s="9"/>
      <c r="GV6" s="9"/>
      <c r="GW6" s="9" t="s">
        <v>729</v>
      </c>
      <c r="GX6" s="9" t="s">
        <v>734</v>
      </c>
      <c r="GY6" s="9"/>
      <c r="GZ6" s="9"/>
      <c r="HA6" s="9" t="s">
        <v>729</v>
      </c>
      <c r="HB6" s="9" t="s">
        <v>734</v>
      </c>
      <c r="HC6" s="9"/>
      <c r="HD6" s="9"/>
      <c r="HE6" s="9" t="s">
        <v>729</v>
      </c>
      <c r="HF6" s="9" t="s">
        <v>734</v>
      </c>
      <c r="HG6" s="9"/>
      <c r="HH6" s="9"/>
      <c r="HI6" s="9" t="s">
        <v>729</v>
      </c>
      <c r="HJ6" s="9" t="s">
        <v>734</v>
      </c>
      <c r="HK6" s="9"/>
      <c r="HL6" s="9"/>
      <c r="HM6" s="9" t="s">
        <v>729</v>
      </c>
      <c r="HN6" s="9" t="s">
        <v>734</v>
      </c>
      <c r="HO6" s="9"/>
      <c r="HP6" s="9"/>
      <c r="HQ6" s="9" t="s">
        <v>729</v>
      </c>
      <c r="HR6" s="9" t="s">
        <v>734</v>
      </c>
      <c r="HS6" s="9"/>
      <c r="HT6" s="9"/>
      <c r="HU6" s="9" t="s">
        <v>729</v>
      </c>
      <c r="HV6" s="9" t="s">
        <v>734</v>
      </c>
      <c r="HW6" s="9"/>
      <c r="HX6" s="9"/>
      <c r="HY6" s="9" t="s">
        <v>729</v>
      </c>
      <c r="HZ6" s="9" t="s">
        <v>734</v>
      </c>
      <c r="IA6" s="9"/>
      <c r="IB6" s="9"/>
      <c r="IC6" s="9" t="s">
        <v>729</v>
      </c>
      <c r="ID6" s="9" t="s">
        <v>734</v>
      </c>
      <c r="IE6" s="9"/>
      <c r="IF6" s="9"/>
      <c r="IG6" s="9" t="s">
        <v>729</v>
      </c>
      <c r="IH6" s="9" t="s">
        <v>734</v>
      </c>
      <c r="II6" s="9"/>
      <c r="IJ6" s="9"/>
      <c r="IK6" s="9" t="s">
        <v>729</v>
      </c>
      <c r="IL6" s="9" t="s">
        <v>734</v>
      </c>
      <c r="IM6" s="9"/>
      <c r="IN6" s="9"/>
      <c r="IO6" s="9" t="s">
        <v>729</v>
      </c>
      <c r="IP6" s="9" t="s">
        <v>734</v>
      </c>
      <c r="IQ6" s="9"/>
      <c r="IR6" s="9"/>
      <c r="IS6" s="9" t="s">
        <v>729</v>
      </c>
      <c r="IT6" s="9" t="s">
        <v>734</v>
      </c>
    </row>
    <row r="7" spans="1:254" customFormat="1" ht="16.5" thickBot="1" x14ac:dyDescent="0.3">
      <c r="A7" s="454" t="s">
        <v>744</v>
      </c>
      <c r="B7" s="454" t="s">
        <v>745</v>
      </c>
      <c r="C7" s="454" t="s">
        <v>725</v>
      </c>
      <c r="D7" s="454" t="s">
        <v>726</v>
      </c>
      <c r="E7" s="454" t="s">
        <v>730</v>
      </c>
      <c r="F7" s="454" t="s">
        <v>735</v>
      </c>
      <c r="G7" s="454" t="s">
        <v>725</v>
      </c>
      <c r="H7" s="454" t="s">
        <v>726</v>
      </c>
      <c r="I7" s="454" t="s">
        <v>730</v>
      </c>
      <c r="J7" s="454" t="s">
        <v>735</v>
      </c>
      <c r="K7" s="454" t="s">
        <v>725</v>
      </c>
      <c r="L7" s="454" t="s">
        <v>726</v>
      </c>
      <c r="M7" s="454" t="s">
        <v>730</v>
      </c>
      <c r="N7" s="454" t="s">
        <v>735</v>
      </c>
      <c r="O7" s="454" t="s">
        <v>725</v>
      </c>
      <c r="P7" s="454" t="s">
        <v>726</v>
      </c>
      <c r="Q7" s="454" t="s">
        <v>730</v>
      </c>
      <c r="R7" s="454" t="s">
        <v>735</v>
      </c>
      <c r="S7" s="454" t="s">
        <v>725</v>
      </c>
      <c r="T7" s="454" t="s">
        <v>726</v>
      </c>
      <c r="U7" s="454" t="s">
        <v>730</v>
      </c>
      <c r="V7" s="454" t="s">
        <v>735</v>
      </c>
      <c r="W7" s="454" t="s">
        <v>725</v>
      </c>
      <c r="X7" s="454" t="s">
        <v>726</v>
      </c>
      <c r="Y7" s="454" t="s">
        <v>730</v>
      </c>
      <c r="Z7" s="454" t="s">
        <v>735</v>
      </c>
      <c r="AA7" s="454" t="s">
        <v>725</v>
      </c>
      <c r="AB7" s="454" t="s">
        <v>726</v>
      </c>
      <c r="AC7" s="454" t="s">
        <v>730</v>
      </c>
      <c r="AD7" s="454" t="s">
        <v>735</v>
      </c>
      <c r="AE7" s="454" t="s">
        <v>725</v>
      </c>
      <c r="AF7" s="454" t="s">
        <v>726</v>
      </c>
      <c r="AG7" s="454" t="s">
        <v>730</v>
      </c>
      <c r="AH7" s="454" t="s">
        <v>735</v>
      </c>
      <c r="AI7" s="454" t="s">
        <v>725</v>
      </c>
      <c r="AJ7" s="454" t="s">
        <v>726</v>
      </c>
      <c r="AK7" s="454" t="s">
        <v>730</v>
      </c>
      <c r="AL7" s="454" t="s">
        <v>735</v>
      </c>
      <c r="AM7" s="454" t="s">
        <v>725</v>
      </c>
      <c r="AN7" s="454" t="s">
        <v>726</v>
      </c>
      <c r="AO7" s="454" t="s">
        <v>730</v>
      </c>
      <c r="AP7" s="454" t="s">
        <v>735</v>
      </c>
      <c r="AQ7" s="454" t="s">
        <v>725</v>
      </c>
      <c r="AR7" s="454" t="s">
        <v>726</v>
      </c>
      <c r="AS7" s="454" t="s">
        <v>730</v>
      </c>
      <c r="AT7" s="454" t="s">
        <v>735</v>
      </c>
      <c r="AU7" s="454" t="s">
        <v>725</v>
      </c>
      <c r="AV7" s="454" t="s">
        <v>726</v>
      </c>
      <c r="AW7" s="454" t="s">
        <v>730</v>
      </c>
      <c r="AX7" s="454" t="s">
        <v>735</v>
      </c>
      <c r="AY7" s="454" t="s">
        <v>725</v>
      </c>
      <c r="AZ7" s="454" t="s">
        <v>726</v>
      </c>
      <c r="BA7" s="454" t="s">
        <v>730</v>
      </c>
      <c r="BB7" s="454" t="s">
        <v>735</v>
      </c>
      <c r="BC7" s="454" t="s">
        <v>725</v>
      </c>
      <c r="BD7" s="454" t="s">
        <v>726</v>
      </c>
      <c r="BE7" s="454" t="s">
        <v>730</v>
      </c>
      <c r="BF7" s="454" t="s">
        <v>735</v>
      </c>
      <c r="BG7" s="454" t="s">
        <v>725</v>
      </c>
      <c r="BH7" s="454" t="s">
        <v>726</v>
      </c>
      <c r="BI7" s="454" t="s">
        <v>730</v>
      </c>
      <c r="BJ7" s="454" t="s">
        <v>735</v>
      </c>
      <c r="BK7" s="454" t="s">
        <v>725</v>
      </c>
      <c r="BL7" s="454" t="s">
        <v>726</v>
      </c>
      <c r="BM7" s="454" t="s">
        <v>730</v>
      </c>
      <c r="BN7" s="454" t="s">
        <v>735</v>
      </c>
      <c r="BO7" s="454" t="s">
        <v>725</v>
      </c>
      <c r="BP7" s="454" t="s">
        <v>726</v>
      </c>
      <c r="BQ7" s="454" t="s">
        <v>730</v>
      </c>
      <c r="BR7" s="454" t="s">
        <v>735</v>
      </c>
      <c r="BS7" s="454" t="s">
        <v>725</v>
      </c>
      <c r="BT7" s="454" t="s">
        <v>726</v>
      </c>
      <c r="BU7" s="454" t="s">
        <v>730</v>
      </c>
      <c r="BV7" s="454" t="s">
        <v>735</v>
      </c>
      <c r="BW7" s="454" t="s">
        <v>725</v>
      </c>
      <c r="BX7" s="454" t="s">
        <v>726</v>
      </c>
      <c r="BY7" s="454" t="s">
        <v>730</v>
      </c>
      <c r="BZ7" s="454" t="s">
        <v>735</v>
      </c>
      <c r="CA7" s="454" t="s">
        <v>725</v>
      </c>
      <c r="CB7" s="454" t="s">
        <v>726</v>
      </c>
      <c r="CC7" s="454" t="s">
        <v>730</v>
      </c>
      <c r="CD7" s="454" t="s">
        <v>735</v>
      </c>
      <c r="CE7" s="454" t="s">
        <v>725</v>
      </c>
      <c r="CF7" s="454" t="s">
        <v>726</v>
      </c>
      <c r="CG7" s="454" t="s">
        <v>730</v>
      </c>
      <c r="CH7" s="454" t="s">
        <v>735</v>
      </c>
      <c r="CI7" s="454" t="s">
        <v>725</v>
      </c>
      <c r="CJ7" s="454" t="s">
        <v>726</v>
      </c>
      <c r="CK7" s="454" t="s">
        <v>730</v>
      </c>
      <c r="CL7" s="454" t="s">
        <v>735</v>
      </c>
      <c r="CM7" s="454" t="s">
        <v>725</v>
      </c>
      <c r="CN7" s="454" t="s">
        <v>726</v>
      </c>
      <c r="CO7" s="454" t="s">
        <v>730</v>
      </c>
      <c r="CP7" s="454" t="s">
        <v>735</v>
      </c>
      <c r="CQ7" s="454" t="s">
        <v>725</v>
      </c>
      <c r="CR7" s="454" t="s">
        <v>726</v>
      </c>
      <c r="CS7" s="454" t="s">
        <v>730</v>
      </c>
      <c r="CT7" s="454" t="s">
        <v>735</v>
      </c>
      <c r="CU7" s="454" t="s">
        <v>725</v>
      </c>
      <c r="CV7" s="454" t="s">
        <v>726</v>
      </c>
      <c r="CW7" s="454" t="s">
        <v>730</v>
      </c>
      <c r="CX7" s="454" t="s">
        <v>735</v>
      </c>
      <c r="CY7" s="454" t="s">
        <v>725</v>
      </c>
      <c r="CZ7" s="454" t="s">
        <v>726</v>
      </c>
      <c r="DA7" s="454" t="s">
        <v>730</v>
      </c>
      <c r="DB7" s="454" t="s">
        <v>735</v>
      </c>
      <c r="DC7" s="454" t="s">
        <v>725</v>
      </c>
      <c r="DD7" s="454" t="s">
        <v>726</v>
      </c>
      <c r="DE7" s="454" t="s">
        <v>730</v>
      </c>
      <c r="DF7" s="454" t="s">
        <v>735</v>
      </c>
      <c r="DG7" s="454" t="s">
        <v>725</v>
      </c>
      <c r="DH7" s="454" t="s">
        <v>726</v>
      </c>
      <c r="DI7" s="454" t="s">
        <v>730</v>
      </c>
      <c r="DJ7" s="454" t="s">
        <v>735</v>
      </c>
      <c r="DK7" s="454" t="s">
        <v>725</v>
      </c>
      <c r="DL7" s="454" t="s">
        <v>726</v>
      </c>
      <c r="DM7" s="454" t="s">
        <v>730</v>
      </c>
      <c r="DN7" s="454" t="s">
        <v>735</v>
      </c>
      <c r="DO7" s="454" t="s">
        <v>725</v>
      </c>
      <c r="DP7" s="454" t="s">
        <v>726</v>
      </c>
      <c r="DQ7" s="454" t="s">
        <v>730</v>
      </c>
      <c r="DR7" s="454" t="s">
        <v>735</v>
      </c>
      <c r="DS7" s="454" t="s">
        <v>725</v>
      </c>
      <c r="DT7" s="454" t="s">
        <v>726</v>
      </c>
      <c r="DU7" s="454" t="s">
        <v>730</v>
      </c>
      <c r="DV7" s="454" t="s">
        <v>735</v>
      </c>
      <c r="DW7" s="454" t="s">
        <v>725</v>
      </c>
      <c r="DX7" s="454" t="s">
        <v>726</v>
      </c>
      <c r="DY7" s="454" t="s">
        <v>730</v>
      </c>
      <c r="DZ7" s="454" t="s">
        <v>735</v>
      </c>
      <c r="EA7" s="454" t="s">
        <v>725</v>
      </c>
      <c r="EB7" s="454" t="s">
        <v>726</v>
      </c>
      <c r="EC7" s="454" t="s">
        <v>730</v>
      </c>
      <c r="ED7" s="454" t="s">
        <v>735</v>
      </c>
      <c r="EE7" s="454" t="s">
        <v>725</v>
      </c>
      <c r="EF7" s="454" t="s">
        <v>726</v>
      </c>
      <c r="EG7" s="454" t="s">
        <v>730</v>
      </c>
      <c r="EH7" s="454" t="s">
        <v>735</v>
      </c>
      <c r="EI7" s="454" t="s">
        <v>725</v>
      </c>
      <c r="EJ7" s="454" t="s">
        <v>726</v>
      </c>
      <c r="EK7" s="454" t="s">
        <v>730</v>
      </c>
      <c r="EL7" s="454" t="s">
        <v>735</v>
      </c>
      <c r="EM7" s="454" t="s">
        <v>725</v>
      </c>
      <c r="EN7" s="454" t="s">
        <v>726</v>
      </c>
      <c r="EO7" s="454" t="s">
        <v>730</v>
      </c>
      <c r="EP7" s="454" t="s">
        <v>735</v>
      </c>
      <c r="EQ7" s="454" t="s">
        <v>725</v>
      </c>
      <c r="ER7" s="454" t="s">
        <v>726</v>
      </c>
      <c r="ES7" s="454" t="s">
        <v>730</v>
      </c>
      <c r="ET7" s="454" t="s">
        <v>735</v>
      </c>
      <c r="EU7" s="454" t="s">
        <v>725</v>
      </c>
      <c r="EV7" s="454" t="s">
        <v>726</v>
      </c>
      <c r="EW7" s="454" t="s">
        <v>730</v>
      </c>
      <c r="EX7" s="454" t="s">
        <v>735</v>
      </c>
      <c r="EY7" s="454" t="s">
        <v>725</v>
      </c>
      <c r="EZ7" s="454" t="s">
        <v>726</v>
      </c>
      <c r="FA7" s="454" t="s">
        <v>730</v>
      </c>
      <c r="FB7" s="454" t="s">
        <v>735</v>
      </c>
      <c r="FC7" s="454" t="s">
        <v>725</v>
      </c>
      <c r="FD7" s="454" t="s">
        <v>726</v>
      </c>
      <c r="FE7" s="454" t="s">
        <v>730</v>
      </c>
      <c r="FF7" s="454" t="s">
        <v>735</v>
      </c>
      <c r="FG7" s="454" t="s">
        <v>725</v>
      </c>
      <c r="FH7" s="454" t="s">
        <v>726</v>
      </c>
      <c r="FI7" s="454" t="s">
        <v>730</v>
      </c>
      <c r="FJ7" s="454" t="s">
        <v>735</v>
      </c>
      <c r="FK7" s="454" t="s">
        <v>725</v>
      </c>
      <c r="FL7" s="454" t="s">
        <v>726</v>
      </c>
      <c r="FM7" s="454" t="s">
        <v>730</v>
      </c>
      <c r="FN7" s="454" t="s">
        <v>735</v>
      </c>
      <c r="FO7" s="454" t="s">
        <v>725</v>
      </c>
      <c r="FP7" s="454" t="s">
        <v>726</v>
      </c>
      <c r="FQ7" s="454" t="s">
        <v>730</v>
      </c>
      <c r="FR7" s="454" t="s">
        <v>735</v>
      </c>
      <c r="FS7" s="454" t="s">
        <v>725</v>
      </c>
      <c r="FT7" s="454" t="s">
        <v>726</v>
      </c>
      <c r="FU7" s="454" t="s">
        <v>730</v>
      </c>
      <c r="FV7" s="454" t="s">
        <v>735</v>
      </c>
      <c r="FW7" s="454" t="s">
        <v>725</v>
      </c>
      <c r="FX7" s="454" t="s">
        <v>726</v>
      </c>
      <c r="FY7" s="454" t="s">
        <v>730</v>
      </c>
      <c r="FZ7" s="454" t="s">
        <v>735</v>
      </c>
      <c r="GA7" s="454" t="s">
        <v>725</v>
      </c>
      <c r="GB7" s="454" t="s">
        <v>726</v>
      </c>
      <c r="GC7" s="454" t="s">
        <v>730</v>
      </c>
      <c r="GD7" s="454" t="s">
        <v>735</v>
      </c>
      <c r="GE7" s="454" t="s">
        <v>725</v>
      </c>
      <c r="GF7" s="454" t="s">
        <v>726</v>
      </c>
      <c r="GG7" s="454" t="s">
        <v>730</v>
      </c>
      <c r="GH7" s="454" t="s">
        <v>735</v>
      </c>
      <c r="GI7" s="454" t="s">
        <v>725</v>
      </c>
      <c r="GJ7" s="454" t="s">
        <v>726</v>
      </c>
      <c r="GK7" s="454" t="s">
        <v>730</v>
      </c>
      <c r="GL7" s="454" t="s">
        <v>735</v>
      </c>
      <c r="GM7" s="454" t="s">
        <v>725</v>
      </c>
      <c r="GN7" s="454" t="s">
        <v>726</v>
      </c>
      <c r="GO7" s="454" t="s">
        <v>730</v>
      </c>
      <c r="GP7" s="454" t="s">
        <v>735</v>
      </c>
      <c r="GQ7" s="454" t="s">
        <v>725</v>
      </c>
      <c r="GR7" s="454" t="s">
        <v>726</v>
      </c>
      <c r="GS7" s="454" t="s">
        <v>730</v>
      </c>
      <c r="GT7" s="454" t="s">
        <v>735</v>
      </c>
      <c r="GU7" s="454" t="s">
        <v>725</v>
      </c>
      <c r="GV7" s="454" t="s">
        <v>726</v>
      </c>
      <c r="GW7" s="454" t="s">
        <v>730</v>
      </c>
      <c r="GX7" s="454" t="s">
        <v>735</v>
      </c>
      <c r="GY7" s="454" t="s">
        <v>725</v>
      </c>
      <c r="GZ7" s="454" t="s">
        <v>726</v>
      </c>
      <c r="HA7" s="454" t="s">
        <v>730</v>
      </c>
      <c r="HB7" s="454" t="s">
        <v>735</v>
      </c>
      <c r="HC7" s="454" t="s">
        <v>725</v>
      </c>
      <c r="HD7" s="454" t="s">
        <v>726</v>
      </c>
      <c r="HE7" s="454" t="s">
        <v>730</v>
      </c>
      <c r="HF7" s="454" t="s">
        <v>735</v>
      </c>
      <c r="HG7" s="454" t="s">
        <v>725</v>
      </c>
      <c r="HH7" s="454" t="s">
        <v>726</v>
      </c>
      <c r="HI7" s="454" t="s">
        <v>730</v>
      </c>
      <c r="HJ7" s="454" t="s">
        <v>735</v>
      </c>
      <c r="HK7" s="454" t="s">
        <v>725</v>
      </c>
      <c r="HL7" s="454" t="s">
        <v>726</v>
      </c>
      <c r="HM7" s="454" t="s">
        <v>730</v>
      </c>
      <c r="HN7" s="454" t="s">
        <v>735</v>
      </c>
      <c r="HO7" s="454" t="s">
        <v>725</v>
      </c>
      <c r="HP7" s="454" t="s">
        <v>726</v>
      </c>
      <c r="HQ7" s="454" t="s">
        <v>730</v>
      </c>
      <c r="HR7" s="454" t="s">
        <v>735</v>
      </c>
      <c r="HS7" s="454" t="s">
        <v>725</v>
      </c>
      <c r="HT7" s="454" t="s">
        <v>726</v>
      </c>
      <c r="HU7" s="454" t="s">
        <v>730</v>
      </c>
      <c r="HV7" s="454" t="s">
        <v>735</v>
      </c>
      <c r="HW7" s="454" t="s">
        <v>725</v>
      </c>
      <c r="HX7" s="454" t="s">
        <v>726</v>
      </c>
      <c r="HY7" s="454" t="s">
        <v>730</v>
      </c>
      <c r="HZ7" s="454" t="s">
        <v>735</v>
      </c>
      <c r="IA7" s="454" t="s">
        <v>725</v>
      </c>
      <c r="IB7" s="454" t="s">
        <v>726</v>
      </c>
      <c r="IC7" s="454" t="s">
        <v>730</v>
      </c>
      <c r="ID7" s="454" t="s">
        <v>735</v>
      </c>
      <c r="IE7" s="454" t="s">
        <v>725</v>
      </c>
      <c r="IF7" s="454" t="s">
        <v>726</v>
      </c>
      <c r="IG7" s="454" t="s">
        <v>730</v>
      </c>
      <c r="IH7" s="454" t="s">
        <v>735</v>
      </c>
      <c r="II7" s="454" t="s">
        <v>725</v>
      </c>
      <c r="IJ7" s="454" t="s">
        <v>726</v>
      </c>
      <c r="IK7" s="454" t="s">
        <v>730</v>
      </c>
      <c r="IL7" s="454" t="s">
        <v>735</v>
      </c>
      <c r="IM7" s="454" t="s">
        <v>725</v>
      </c>
      <c r="IN7" s="454" t="s">
        <v>726</v>
      </c>
      <c r="IO7" s="454" t="s">
        <v>730</v>
      </c>
      <c r="IP7" s="454" t="s">
        <v>735</v>
      </c>
      <c r="IQ7" s="454" t="s">
        <v>725</v>
      </c>
      <c r="IR7" s="454" t="s">
        <v>726</v>
      </c>
      <c r="IS7" s="454" t="s">
        <v>730</v>
      </c>
      <c r="IT7" s="454" t="s">
        <v>735</v>
      </c>
    </row>
    <row r="8" spans="1:254" customFormat="1" ht="15" customHeight="1" x14ac:dyDescent="0.25">
      <c r="A8" s="289"/>
      <c r="B8" s="8" t="s">
        <v>163</v>
      </c>
      <c r="C8" s="293"/>
      <c r="D8" s="293"/>
      <c r="E8" s="283"/>
      <c r="F8" s="283"/>
      <c r="G8" s="293"/>
      <c r="H8" s="293"/>
      <c r="I8" s="283"/>
      <c r="J8" s="283"/>
      <c r="K8" s="293"/>
      <c r="L8" s="293"/>
      <c r="M8" s="283"/>
      <c r="N8" s="283"/>
      <c r="O8" s="293"/>
      <c r="P8" s="293"/>
      <c r="Q8" s="283"/>
      <c r="R8" s="283"/>
      <c r="S8" s="293"/>
      <c r="T8" s="293"/>
      <c r="U8" s="283"/>
      <c r="V8" s="283"/>
      <c r="W8" s="293"/>
      <c r="X8" s="293"/>
      <c r="Y8" s="283"/>
      <c r="Z8" s="283"/>
      <c r="AA8" s="293"/>
      <c r="AB8" s="293"/>
      <c r="AC8" s="283"/>
      <c r="AD8" s="283"/>
      <c r="AE8" s="293"/>
      <c r="AF8" s="293"/>
      <c r="AG8" s="283"/>
      <c r="AH8" s="283"/>
      <c r="AI8" s="293"/>
      <c r="AJ8" s="293"/>
      <c r="AK8" s="283"/>
      <c r="AL8" s="283"/>
      <c r="AM8" s="293"/>
      <c r="AN8" s="293"/>
      <c r="AO8" s="283"/>
      <c r="AP8" s="283"/>
      <c r="AQ8" s="293"/>
      <c r="AR8" s="293"/>
      <c r="AS8" s="283"/>
      <c r="AT8" s="283"/>
      <c r="AU8" s="293"/>
      <c r="AV8" s="293"/>
      <c r="AW8" s="283"/>
      <c r="AX8" s="283"/>
      <c r="AY8" s="293"/>
      <c r="AZ8" s="293"/>
      <c r="BA8" s="283"/>
      <c r="BB8" s="283"/>
      <c r="BC8" s="293"/>
      <c r="BD8" s="293"/>
      <c r="BE8" s="283"/>
      <c r="BF8" s="283"/>
      <c r="BG8" s="293"/>
      <c r="BH8" s="293"/>
      <c r="BI8" s="283"/>
      <c r="BJ8" s="283"/>
      <c r="BK8" s="293"/>
      <c r="BL8" s="293"/>
      <c r="BM8" s="283"/>
      <c r="BN8" s="283"/>
      <c r="BO8" s="293"/>
      <c r="BP8" s="293"/>
      <c r="BQ8" s="283"/>
      <c r="BR8" s="283"/>
      <c r="BS8" s="293"/>
      <c r="BT8" s="293"/>
      <c r="BU8" s="283"/>
      <c r="BV8" s="283"/>
      <c r="BW8" s="293"/>
      <c r="BX8" s="293"/>
      <c r="BY8" s="283"/>
      <c r="BZ8" s="283"/>
      <c r="CA8" s="293"/>
      <c r="CB8" s="293"/>
      <c r="CC8" s="283"/>
      <c r="CD8" s="283"/>
      <c r="CE8" s="293"/>
      <c r="CF8" s="293"/>
      <c r="CG8" s="283"/>
      <c r="CH8" s="283"/>
      <c r="CI8" s="293"/>
      <c r="CJ8" s="293"/>
      <c r="CK8" s="283"/>
      <c r="CL8" s="283"/>
      <c r="CM8" s="293"/>
      <c r="CN8" s="293"/>
      <c r="CO8" s="283"/>
      <c r="CP8" s="283"/>
      <c r="CQ8" s="293"/>
      <c r="CR8" s="293"/>
      <c r="CS8" s="283"/>
      <c r="CT8" s="283"/>
      <c r="CU8" s="293"/>
      <c r="CV8" s="293"/>
      <c r="CW8" s="283"/>
      <c r="CX8" s="283"/>
      <c r="CY8" s="293"/>
      <c r="CZ8" s="293"/>
      <c r="DA8" s="283"/>
      <c r="DB8" s="283"/>
      <c r="DC8" s="293"/>
      <c r="DD8" s="293"/>
      <c r="DE8" s="283"/>
      <c r="DF8" s="283"/>
      <c r="DG8" s="293"/>
      <c r="DH8" s="293"/>
      <c r="DI8" s="283"/>
      <c r="DJ8" s="283"/>
      <c r="DK8" s="293"/>
      <c r="DL8" s="293"/>
      <c r="DM8" s="283"/>
      <c r="DN8" s="283"/>
      <c r="DO8" s="293"/>
      <c r="DP8" s="293"/>
      <c r="DQ8" s="283"/>
      <c r="DR8" s="283"/>
      <c r="DS8" s="293"/>
      <c r="DT8" s="293"/>
      <c r="DU8" s="283"/>
      <c r="DV8" s="283"/>
      <c r="DW8" s="293"/>
      <c r="DX8" s="293"/>
      <c r="DY8" s="283"/>
      <c r="DZ8" s="283"/>
      <c r="EA8" s="293"/>
      <c r="EB8" s="293"/>
      <c r="EC8" s="283"/>
      <c r="ED8" s="283"/>
      <c r="EE8" s="293"/>
      <c r="EF8" s="293"/>
      <c r="EG8" s="283"/>
      <c r="EH8" s="283"/>
      <c r="EI8" s="293"/>
      <c r="EJ8" s="293"/>
      <c r="EK8" s="283"/>
      <c r="EL8" s="283"/>
      <c r="EM8" s="293"/>
      <c r="EN8" s="293"/>
      <c r="EO8" s="283"/>
      <c r="EP8" s="283"/>
      <c r="EQ8" s="293"/>
      <c r="ER8" s="293"/>
      <c r="ES8" s="283"/>
      <c r="ET8" s="283"/>
      <c r="EU8" s="293"/>
      <c r="EV8" s="293"/>
      <c r="EW8" s="283"/>
      <c r="EX8" s="283"/>
      <c r="EY8" s="293"/>
      <c r="EZ8" s="293"/>
      <c r="FA8" s="283"/>
      <c r="FB8" s="283"/>
      <c r="FC8" s="293"/>
      <c r="FD8" s="293"/>
      <c r="FE8" s="283"/>
      <c r="FF8" s="283"/>
      <c r="FG8" s="293"/>
      <c r="FH8" s="293"/>
      <c r="FI8" s="283"/>
      <c r="FJ8" s="283"/>
      <c r="FK8" s="293"/>
      <c r="FL8" s="293"/>
      <c r="FM8" s="283"/>
      <c r="FN8" s="283"/>
      <c r="FO8" s="293"/>
      <c r="FP8" s="293"/>
      <c r="FQ8" s="283"/>
      <c r="FR8" s="283"/>
      <c r="FS8" s="293"/>
      <c r="FT8" s="293"/>
      <c r="FU8" s="283"/>
      <c r="FV8" s="283"/>
      <c r="FW8" s="293"/>
      <c r="FX8" s="293"/>
      <c r="FY8" s="283"/>
      <c r="FZ8" s="283"/>
      <c r="GA8" s="293"/>
      <c r="GB8" s="293"/>
      <c r="GC8" s="283"/>
      <c r="GD8" s="283"/>
      <c r="GE8" s="293"/>
      <c r="GF8" s="293"/>
      <c r="GG8" s="283"/>
      <c r="GH8" s="283"/>
      <c r="GI8" s="293"/>
      <c r="GJ8" s="293"/>
      <c r="GK8" s="283"/>
      <c r="GL8" s="283"/>
      <c r="GM8" s="293"/>
      <c r="GN8" s="293"/>
      <c r="GO8" s="283"/>
      <c r="GP8" s="283"/>
      <c r="GQ8" s="293"/>
      <c r="GR8" s="293"/>
      <c r="GS8" s="283"/>
      <c r="GT8" s="283"/>
      <c r="GU8" s="293"/>
      <c r="GV8" s="293"/>
      <c r="GW8" s="283"/>
      <c r="GX8" s="283"/>
      <c r="GY8" s="293"/>
      <c r="GZ8" s="293"/>
      <c r="HA8" s="283"/>
      <c r="HB8" s="283"/>
      <c r="HC8" s="293"/>
      <c r="HD8" s="293"/>
      <c r="HE8" s="283"/>
      <c r="HF8" s="283"/>
      <c r="HG8" s="293"/>
      <c r="HH8" s="293"/>
      <c r="HI8" s="283"/>
      <c r="HJ8" s="283"/>
      <c r="HK8" s="293"/>
      <c r="HL8" s="293"/>
      <c r="HM8" s="283"/>
      <c r="HN8" s="283"/>
      <c r="HO8" s="293"/>
      <c r="HP8" s="293"/>
      <c r="HQ8" s="283"/>
      <c r="HR8" s="283"/>
      <c r="HS8" s="293"/>
      <c r="HT8" s="293"/>
      <c r="HU8" s="283"/>
      <c r="HV8" s="283"/>
      <c r="HW8" s="293"/>
      <c r="HX8" s="293"/>
      <c r="HY8" s="283"/>
      <c r="HZ8" s="283"/>
      <c r="IA8" s="293"/>
      <c r="IB8" s="293"/>
      <c r="IC8" s="283"/>
      <c r="ID8" s="283"/>
      <c r="IE8" s="293"/>
      <c r="IF8" s="293"/>
      <c r="IG8" s="283"/>
      <c r="IH8" s="283"/>
      <c r="II8" s="293"/>
      <c r="IJ8" s="293"/>
      <c r="IK8" s="283"/>
      <c r="IL8" s="283"/>
      <c r="IM8" s="293"/>
      <c r="IN8" s="293"/>
      <c r="IO8" s="283"/>
      <c r="IP8" s="283"/>
      <c r="IQ8" s="249"/>
      <c r="IR8" s="249"/>
      <c r="IS8" s="249"/>
      <c r="IT8" s="249"/>
    </row>
    <row r="9" spans="1:254" customFormat="1" ht="15" customHeight="1" x14ac:dyDescent="0.25">
      <c r="A9" s="289"/>
      <c r="B9" s="8" t="s">
        <v>164</v>
      </c>
      <c r="C9" s="293"/>
      <c r="D9" s="293"/>
      <c r="E9" s="283"/>
      <c r="F9" s="283"/>
      <c r="G9" s="293"/>
      <c r="H9" s="293"/>
      <c r="I9" s="283"/>
      <c r="J9" s="283"/>
      <c r="K9" s="293"/>
      <c r="L9" s="293"/>
      <c r="M9" s="283"/>
      <c r="N9" s="283"/>
      <c r="O9" s="293"/>
      <c r="P9" s="293"/>
      <c r="Q9" s="283"/>
      <c r="R9" s="283"/>
      <c r="S9" s="293"/>
      <c r="T9" s="293"/>
      <c r="U9" s="283"/>
      <c r="V9" s="283"/>
      <c r="W9" s="293"/>
      <c r="X9" s="293"/>
      <c r="Y9" s="283"/>
      <c r="Z9" s="283"/>
      <c r="AA9" s="293"/>
      <c r="AB9" s="293"/>
      <c r="AC9" s="283"/>
      <c r="AD9" s="283"/>
      <c r="AE9" s="293"/>
      <c r="AF9" s="293"/>
      <c r="AG9" s="283"/>
      <c r="AH9" s="283"/>
      <c r="AI9" s="293"/>
      <c r="AJ9" s="293"/>
      <c r="AK9" s="283"/>
      <c r="AL9" s="283"/>
      <c r="AM9" s="293"/>
      <c r="AN9" s="293"/>
      <c r="AO9" s="283"/>
      <c r="AP9" s="283"/>
      <c r="AQ9" s="293"/>
      <c r="AR9" s="293"/>
      <c r="AS9" s="283"/>
      <c r="AT9" s="283"/>
      <c r="AU9" s="293"/>
      <c r="AV9" s="293"/>
      <c r="AW9" s="283"/>
      <c r="AX9" s="283"/>
      <c r="AY9" s="293"/>
      <c r="AZ9" s="293"/>
      <c r="BA9" s="283"/>
      <c r="BB9" s="283"/>
      <c r="BC9" s="293"/>
      <c r="BD9" s="293"/>
      <c r="BE9" s="283"/>
      <c r="BF9" s="283"/>
      <c r="BG9" s="293"/>
      <c r="BH9" s="293"/>
      <c r="BI9" s="283"/>
      <c r="BJ9" s="283"/>
      <c r="BK9" s="293"/>
      <c r="BL9" s="293"/>
      <c r="BM9" s="283"/>
      <c r="BN9" s="283"/>
      <c r="BO9" s="293"/>
      <c r="BP9" s="293"/>
      <c r="BQ9" s="283"/>
      <c r="BR9" s="283"/>
      <c r="BS9" s="293"/>
      <c r="BT9" s="293"/>
      <c r="BU9" s="283"/>
      <c r="BV9" s="283"/>
      <c r="BW9" s="293"/>
      <c r="BX9" s="293"/>
      <c r="BY9" s="283"/>
      <c r="BZ9" s="283"/>
      <c r="CA9" s="293"/>
      <c r="CB9" s="293"/>
      <c r="CC9" s="283"/>
      <c r="CD9" s="283"/>
      <c r="CE9" s="293"/>
      <c r="CF9" s="293"/>
      <c r="CG9" s="283"/>
      <c r="CH9" s="283"/>
      <c r="CI9" s="293"/>
      <c r="CJ9" s="293"/>
      <c r="CK9" s="283"/>
      <c r="CL9" s="283"/>
      <c r="CM9" s="293"/>
      <c r="CN9" s="293"/>
      <c r="CO9" s="283"/>
      <c r="CP9" s="283"/>
      <c r="CQ9" s="293"/>
      <c r="CR9" s="293"/>
      <c r="CS9" s="283"/>
      <c r="CT9" s="283"/>
      <c r="CU9" s="293"/>
      <c r="CV9" s="293"/>
      <c r="CW9" s="283"/>
      <c r="CX9" s="283"/>
      <c r="CY9" s="293"/>
      <c r="CZ9" s="293"/>
      <c r="DA9" s="283"/>
      <c r="DB9" s="283"/>
      <c r="DC9" s="293"/>
      <c r="DD9" s="293"/>
      <c r="DE9" s="283"/>
      <c r="DF9" s="283"/>
      <c r="DG9" s="293"/>
      <c r="DH9" s="293"/>
      <c r="DI9" s="283"/>
      <c r="DJ9" s="283"/>
      <c r="DK9" s="293"/>
      <c r="DL9" s="293"/>
      <c r="DM9" s="283"/>
      <c r="DN9" s="283"/>
      <c r="DO9" s="293"/>
      <c r="DP9" s="293"/>
      <c r="DQ9" s="283"/>
      <c r="DR9" s="283"/>
      <c r="DS9" s="293"/>
      <c r="DT9" s="293"/>
      <c r="DU9" s="283"/>
      <c r="DV9" s="283"/>
      <c r="DW9" s="293"/>
      <c r="DX9" s="293"/>
      <c r="DY9" s="283"/>
      <c r="DZ9" s="283"/>
      <c r="EA9" s="293"/>
      <c r="EB9" s="293"/>
      <c r="EC9" s="283"/>
      <c r="ED9" s="283"/>
      <c r="EE9" s="293"/>
      <c r="EF9" s="293"/>
      <c r="EG9" s="283"/>
      <c r="EH9" s="283"/>
      <c r="EI9" s="293"/>
      <c r="EJ9" s="293"/>
      <c r="EK9" s="283"/>
      <c r="EL9" s="283"/>
      <c r="EM9" s="293"/>
      <c r="EN9" s="293"/>
      <c r="EO9" s="283"/>
      <c r="EP9" s="283"/>
      <c r="EQ9" s="293"/>
      <c r="ER9" s="293"/>
      <c r="ES9" s="283"/>
      <c r="ET9" s="283"/>
      <c r="EU9" s="293"/>
      <c r="EV9" s="293"/>
      <c r="EW9" s="283"/>
      <c r="EX9" s="283"/>
      <c r="EY9" s="293"/>
      <c r="EZ9" s="293"/>
      <c r="FA9" s="283"/>
      <c r="FB9" s="283"/>
      <c r="FC9" s="293"/>
      <c r="FD9" s="293"/>
      <c r="FE9" s="283"/>
      <c r="FF9" s="283"/>
      <c r="FG9" s="293"/>
      <c r="FH9" s="293"/>
      <c r="FI9" s="283"/>
      <c r="FJ9" s="283"/>
      <c r="FK9" s="293"/>
      <c r="FL9" s="293"/>
      <c r="FM9" s="283"/>
      <c r="FN9" s="283"/>
      <c r="FO9" s="293"/>
      <c r="FP9" s="293"/>
      <c r="FQ9" s="283"/>
      <c r="FR9" s="283"/>
      <c r="FS9" s="293"/>
      <c r="FT9" s="293"/>
      <c r="FU9" s="283"/>
      <c r="FV9" s="283"/>
      <c r="FW9" s="293"/>
      <c r="FX9" s="293"/>
      <c r="FY9" s="283"/>
      <c r="FZ9" s="283"/>
      <c r="GA9" s="293"/>
      <c r="GB9" s="293"/>
      <c r="GC9" s="283"/>
      <c r="GD9" s="283"/>
      <c r="GE9" s="293"/>
      <c r="GF9" s="293"/>
      <c r="GG9" s="283"/>
      <c r="GH9" s="283"/>
      <c r="GI9" s="293"/>
      <c r="GJ9" s="293"/>
      <c r="GK9" s="283"/>
      <c r="GL9" s="283"/>
      <c r="GM9" s="293"/>
      <c r="GN9" s="293"/>
      <c r="GO9" s="283"/>
      <c r="GP9" s="283"/>
      <c r="GQ9" s="293"/>
      <c r="GR9" s="293"/>
      <c r="GS9" s="283"/>
      <c r="GT9" s="283"/>
      <c r="GU9" s="293"/>
      <c r="GV9" s="293"/>
      <c r="GW9" s="283"/>
      <c r="GX9" s="283"/>
      <c r="GY9" s="293"/>
      <c r="GZ9" s="293"/>
      <c r="HA9" s="283"/>
      <c r="HB9" s="283"/>
      <c r="HC9" s="293"/>
      <c r="HD9" s="293"/>
      <c r="HE9" s="283"/>
      <c r="HF9" s="283"/>
      <c r="HG9" s="293"/>
      <c r="HH9" s="293"/>
      <c r="HI9" s="283"/>
      <c r="HJ9" s="283"/>
      <c r="HK9" s="293"/>
      <c r="HL9" s="293"/>
      <c r="HM9" s="283"/>
      <c r="HN9" s="283"/>
      <c r="HO9" s="293"/>
      <c r="HP9" s="293"/>
      <c r="HQ9" s="283"/>
      <c r="HR9" s="283"/>
      <c r="HS9" s="293"/>
      <c r="HT9" s="293"/>
      <c r="HU9" s="283"/>
      <c r="HV9" s="283"/>
      <c r="HW9" s="293"/>
      <c r="HX9" s="293"/>
      <c r="HY9" s="283"/>
      <c r="HZ9" s="283"/>
      <c r="IA9" s="293"/>
      <c r="IB9" s="293"/>
      <c r="IC9" s="283"/>
      <c r="ID9" s="283"/>
      <c r="IE9" s="293"/>
      <c r="IF9" s="293"/>
      <c r="IG9" s="283"/>
      <c r="IH9" s="283"/>
      <c r="II9" s="293"/>
      <c r="IJ9" s="293"/>
      <c r="IK9" s="283"/>
      <c r="IL9" s="283"/>
      <c r="IM9" s="293"/>
      <c r="IN9" s="293"/>
      <c r="IO9" s="283"/>
      <c r="IP9" s="283"/>
      <c r="IQ9" s="249"/>
      <c r="IR9" s="249"/>
      <c r="IS9" s="249"/>
      <c r="IT9" s="249"/>
    </row>
    <row r="10" spans="1:254" customFormat="1" ht="15" customHeight="1" x14ac:dyDescent="0.25">
      <c r="A10" s="289">
        <v>410000</v>
      </c>
      <c r="B10" s="8" t="s">
        <v>242</v>
      </c>
      <c r="C10" s="284"/>
      <c r="D10" s="284"/>
      <c r="E10" s="284"/>
      <c r="F10" s="284"/>
      <c r="G10" s="284"/>
      <c r="H10" s="284"/>
      <c r="I10" s="284"/>
      <c r="J10" s="284"/>
      <c r="K10" s="284"/>
      <c r="L10" s="284"/>
      <c r="M10" s="284"/>
      <c r="N10" s="284"/>
      <c r="O10" s="284"/>
      <c r="P10" s="284"/>
      <c r="Q10" s="284"/>
      <c r="R10" s="284"/>
      <c r="S10" s="284"/>
      <c r="T10" s="284"/>
      <c r="U10" s="284"/>
      <c r="V10" s="284"/>
      <c r="W10" s="284"/>
      <c r="X10" s="284"/>
      <c r="Y10" s="284"/>
      <c r="Z10" s="284"/>
      <c r="AA10" s="284"/>
      <c r="AB10" s="284"/>
      <c r="AC10" s="284"/>
      <c r="AD10" s="284"/>
      <c r="AE10" s="284"/>
      <c r="AF10" s="284"/>
      <c r="AG10" s="284"/>
      <c r="AH10" s="284"/>
      <c r="AI10" s="284"/>
      <c r="AJ10" s="284"/>
      <c r="AK10" s="284"/>
      <c r="AL10" s="284"/>
      <c r="AM10" s="284"/>
      <c r="AN10" s="284"/>
      <c r="AO10" s="284"/>
      <c r="AP10" s="284"/>
      <c r="AQ10" s="284"/>
      <c r="AR10" s="284"/>
      <c r="AS10" s="284"/>
      <c r="AT10" s="284"/>
      <c r="AU10" s="284"/>
      <c r="AV10" s="284"/>
      <c r="AW10" s="284"/>
      <c r="AX10" s="284"/>
      <c r="AY10" s="284"/>
      <c r="AZ10" s="284"/>
      <c r="BA10" s="284"/>
      <c r="BB10" s="284"/>
      <c r="BC10" s="284"/>
      <c r="BD10" s="284"/>
      <c r="BE10" s="284"/>
      <c r="BF10" s="284"/>
      <c r="BG10" s="284"/>
      <c r="BH10" s="284"/>
      <c r="BI10" s="284"/>
      <c r="BJ10" s="284"/>
      <c r="BK10" s="284"/>
      <c r="BL10" s="284"/>
      <c r="BM10" s="284"/>
      <c r="BN10" s="284"/>
      <c r="BO10" s="284"/>
      <c r="BP10" s="284"/>
      <c r="BQ10" s="284"/>
      <c r="BR10" s="284"/>
      <c r="BS10" s="284"/>
      <c r="BT10" s="284"/>
      <c r="BU10" s="284"/>
      <c r="BV10" s="284"/>
      <c r="BW10" s="284"/>
      <c r="BX10" s="284"/>
      <c r="BY10" s="284"/>
      <c r="BZ10" s="284"/>
      <c r="CA10" s="284"/>
      <c r="CB10" s="284"/>
      <c r="CC10" s="284"/>
      <c r="CD10" s="284"/>
      <c r="CE10" s="284"/>
      <c r="CF10" s="284"/>
      <c r="CG10" s="284"/>
      <c r="CH10" s="284"/>
      <c r="CI10" s="284"/>
      <c r="CJ10" s="284"/>
      <c r="CK10" s="284"/>
      <c r="CL10" s="284"/>
      <c r="CM10" s="284"/>
      <c r="CN10" s="284"/>
      <c r="CO10" s="284"/>
      <c r="CP10" s="284"/>
      <c r="CQ10" s="284"/>
      <c r="CR10" s="284"/>
      <c r="CS10" s="284"/>
      <c r="CT10" s="284"/>
      <c r="CU10" s="284"/>
      <c r="CV10" s="284"/>
      <c r="CW10" s="284"/>
      <c r="CX10" s="284"/>
      <c r="CY10" s="284"/>
      <c r="CZ10" s="284"/>
      <c r="DA10" s="284"/>
      <c r="DB10" s="284"/>
      <c r="DC10" s="284"/>
      <c r="DD10" s="284"/>
      <c r="DE10" s="284"/>
      <c r="DF10" s="284"/>
      <c r="DG10" s="284"/>
      <c r="DH10" s="284"/>
      <c r="DI10" s="284"/>
      <c r="DJ10" s="284"/>
      <c r="DK10" s="284"/>
      <c r="DL10" s="284"/>
      <c r="DM10" s="284"/>
      <c r="DN10" s="284"/>
      <c r="DO10" s="284"/>
      <c r="DP10" s="284"/>
      <c r="DQ10" s="284"/>
      <c r="DR10" s="284"/>
      <c r="DS10" s="284"/>
      <c r="DT10" s="284"/>
      <c r="DU10" s="284"/>
      <c r="DV10" s="284"/>
      <c r="DW10" s="284"/>
      <c r="DX10" s="284"/>
      <c r="DY10" s="284"/>
      <c r="DZ10" s="284"/>
      <c r="EA10" s="284"/>
      <c r="EB10" s="284"/>
      <c r="EC10" s="284"/>
      <c r="ED10" s="284"/>
      <c r="EE10" s="284"/>
      <c r="EF10" s="284"/>
      <c r="EG10" s="284"/>
      <c r="EH10" s="284"/>
      <c r="EI10" s="284"/>
      <c r="EJ10" s="284"/>
      <c r="EK10" s="284"/>
      <c r="EL10" s="284"/>
      <c r="EM10" s="284"/>
      <c r="EN10" s="284"/>
      <c r="EO10" s="284"/>
      <c r="EP10" s="284"/>
      <c r="EQ10" s="284"/>
      <c r="ER10" s="284"/>
      <c r="ES10" s="284"/>
      <c r="ET10" s="284"/>
      <c r="EU10" s="284"/>
      <c r="EV10" s="284"/>
      <c r="EW10" s="284"/>
      <c r="EX10" s="284"/>
      <c r="EY10" s="284"/>
      <c r="EZ10" s="284"/>
      <c r="FA10" s="284"/>
      <c r="FB10" s="284"/>
      <c r="FC10" s="284"/>
      <c r="FD10" s="284"/>
      <c r="FE10" s="284"/>
      <c r="FF10" s="284"/>
      <c r="FG10" s="284"/>
      <c r="FH10" s="284"/>
      <c r="FI10" s="284"/>
      <c r="FJ10" s="284"/>
      <c r="FK10" s="284"/>
      <c r="FL10" s="284"/>
      <c r="FM10" s="284"/>
      <c r="FN10" s="284"/>
      <c r="FO10" s="284"/>
      <c r="FP10" s="284"/>
      <c r="FQ10" s="284"/>
      <c r="FR10" s="284"/>
      <c r="FS10" s="284"/>
      <c r="FT10" s="284"/>
      <c r="FU10" s="284"/>
      <c r="FV10" s="284"/>
      <c r="FW10" s="284"/>
      <c r="FX10" s="284"/>
      <c r="FY10" s="284"/>
      <c r="FZ10" s="284"/>
      <c r="GA10" s="284"/>
      <c r="GB10" s="284"/>
      <c r="GC10" s="284"/>
      <c r="GD10" s="284"/>
      <c r="GE10" s="284"/>
      <c r="GF10" s="284"/>
      <c r="GG10" s="284"/>
      <c r="GH10" s="284"/>
      <c r="GI10" s="284"/>
      <c r="GJ10" s="284"/>
      <c r="GK10" s="284"/>
      <c r="GL10" s="284"/>
      <c r="GM10" s="284"/>
      <c r="GN10" s="284"/>
      <c r="GO10" s="284"/>
      <c r="GP10" s="284"/>
      <c r="GQ10" s="284"/>
      <c r="GR10" s="284"/>
      <c r="GS10" s="284"/>
      <c r="GT10" s="284"/>
      <c r="GU10" s="284"/>
      <c r="GV10" s="284"/>
      <c r="GW10" s="284"/>
      <c r="GX10" s="284"/>
      <c r="GY10" s="284"/>
      <c r="GZ10" s="284"/>
      <c r="HA10" s="284"/>
      <c r="HB10" s="284"/>
      <c r="HC10" s="284"/>
      <c r="HD10" s="284"/>
      <c r="HE10" s="284"/>
      <c r="HF10" s="284"/>
      <c r="HG10" s="284"/>
      <c r="HH10" s="284"/>
      <c r="HI10" s="284"/>
      <c r="HJ10" s="284"/>
      <c r="HK10" s="284"/>
      <c r="HL10" s="284"/>
      <c r="HM10" s="284"/>
      <c r="HN10" s="284"/>
      <c r="HO10" s="284"/>
      <c r="HP10" s="284"/>
      <c r="HQ10" s="284"/>
      <c r="HR10" s="284"/>
      <c r="HS10" s="284"/>
      <c r="HT10" s="284"/>
      <c r="HU10" s="284"/>
      <c r="HV10" s="284"/>
      <c r="HW10" s="284"/>
      <c r="HX10" s="284"/>
      <c r="HY10" s="284"/>
      <c r="HZ10" s="284"/>
      <c r="IA10" s="284"/>
      <c r="IB10" s="284"/>
      <c r="IC10" s="284"/>
      <c r="ID10" s="284"/>
      <c r="IE10" s="284"/>
      <c r="IF10" s="284"/>
      <c r="IG10" s="284"/>
      <c r="IH10" s="284"/>
      <c r="II10" s="284"/>
      <c r="IJ10" s="284"/>
      <c r="IK10" s="284"/>
      <c r="IL10" s="284"/>
      <c r="IM10" s="284"/>
      <c r="IN10" s="284"/>
      <c r="IO10" s="284"/>
      <c r="IP10" s="284"/>
      <c r="IQ10" s="210"/>
      <c r="IR10" s="210"/>
      <c r="IS10" s="210"/>
      <c r="IT10" s="210"/>
    </row>
    <row r="11" spans="1:254" ht="15" customHeight="1" x14ac:dyDescent="0.2">
      <c r="A11" s="470">
        <v>100</v>
      </c>
      <c r="B11" s="6" t="s">
        <v>642</v>
      </c>
      <c r="C11" s="202"/>
      <c r="D11" s="202"/>
      <c r="E11" s="202"/>
      <c r="F11" s="237">
        <f t="shared" ref="F11:F38" si="0">+D11-E11</f>
        <v>0</v>
      </c>
      <c r="G11" s="202"/>
      <c r="H11" s="202"/>
      <c r="I11" s="202"/>
      <c r="J11" s="237">
        <f>+H11-I11</f>
        <v>0</v>
      </c>
      <c r="K11" s="202"/>
      <c r="L11" s="202"/>
      <c r="M11" s="202"/>
      <c r="N11" s="237">
        <f>+L11-M11</f>
        <v>0</v>
      </c>
      <c r="O11" s="202"/>
      <c r="P11" s="202"/>
      <c r="Q11" s="202"/>
      <c r="R11" s="237">
        <f>+P11-Q11</f>
        <v>0</v>
      </c>
      <c r="S11" s="202"/>
      <c r="T11" s="202"/>
      <c r="U11" s="202"/>
      <c r="V11" s="237">
        <f>+T11-U11</f>
        <v>0</v>
      </c>
      <c r="W11" s="202"/>
      <c r="X11" s="202"/>
      <c r="Y11" s="202"/>
      <c r="Z11" s="234">
        <f>+X11-Y11</f>
        <v>0</v>
      </c>
      <c r="AA11" s="202"/>
      <c r="AB11" s="202"/>
      <c r="AC11" s="202"/>
      <c r="AD11" s="237">
        <f>+AB11-AC11</f>
        <v>0</v>
      </c>
      <c r="AE11" s="202"/>
      <c r="AF11" s="202"/>
      <c r="AG11" s="202"/>
      <c r="AH11" s="237">
        <f>+AF11-AG11</f>
        <v>0</v>
      </c>
      <c r="AI11" s="202"/>
      <c r="AJ11" s="202"/>
      <c r="AK11" s="202"/>
      <c r="AL11" s="237">
        <f>+AJ11-AK11</f>
        <v>0</v>
      </c>
      <c r="AM11" s="202"/>
      <c r="AN11" s="202"/>
      <c r="AO11" s="202"/>
      <c r="AP11" s="237">
        <f>+AN11-AO11</f>
        <v>0</v>
      </c>
      <c r="AQ11" s="202"/>
      <c r="AR11" s="202"/>
      <c r="AS11" s="202"/>
      <c r="AT11" s="237">
        <f>+AR11-AS11</f>
        <v>0</v>
      </c>
      <c r="AU11" s="202"/>
      <c r="AV11" s="202"/>
      <c r="AW11" s="202"/>
      <c r="AX11" s="237">
        <f>+AV11-AW11</f>
        <v>0</v>
      </c>
      <c r="AY11" s="202"/>
      <c r="AZ11" s="202"/>
      <c r="BA11" s="202"/>
      <c r="BB11" s="237">
        <f>+AZ11-BA11</f>
        <v>0</v>
      </c>
      <c r="BC11" s="202"/>
      <c r="BD11" s="202"/>
      <c r="BE11" s="202"/>
      <c r="BF11" s="237">
        <f>+BD11-BE11</f>
        <v>0</v>
      </c>
      <c r="BG11" s="202"/>
      <c r="BH11" s="202"/>
      <c r="BI11" s="202"/>
      <c r="BJ11" s="237">
        <f>+BH11-BI11</f>
        <v>0</v>
      </c>
      <c r="BK11" s="202"/>
      <c r="BL11" s="202"/>
      <c r="BM11" s="202"/>
      <c r="BN11" s="237">
        <f>+BL11-BM11</f>
        <v>0</v>
      </c>
      <c r="BO11" s="202"/>
      <c r="BP11" s="202"/>
      <c r="BQ11" s="202"/>
      <c r="BR11" s="237">
        <f>+BP11-BQ11</f>
        <v>0</v>
      </c>
      <c r="BS11" s="202"/>
      <c r="BT11" s="202"/>
      <c r="BU11" s="202"/>
      <c r="BV11" s="237">
        <f>+BT11-BU11</f>
        <v>0</v>
      </c>
      <c r="BW11" s="202"/>
      <c r="BX11" s="202"/>
      <c r="BY11" s="202"/>
      <c r="BZ11" s="237">
        <f>+BX11-BY11</f>
        <v>0</v>
      </c>
      <c r="CA11" s="202"/>
      <c r="CB11" s="202"/>
      <c r="CC11" s="202"/>
      <c r="CD11" s="237">
        <f>+CB11-CC11</f>
        <v>0</v>
      </c>
      <c r="CE11" s="202"/>
      <c r="CF11" s="202"/>
      <c r="CG11" s="202"/>
      <c r="CH11" s="237">
        <f>+CF11-CG11</f>
        <v>0</v>
      </c>
      <c r="CI11" s="202"/>
      <c r="CJ11" s="202"/>
      <c r="CK11" s="202"/>
      <c r="CL11" s="237">
        <f>+CJ11-CK11</f>
        <v>0</v>
      </c>
      <c r="CM11" s="202"/>
      <c r="CN11" s="202"/>
      <c r="CO11" s="202"/>
      <c r="CP11" s="237">
        <f>+CN11-CO11</f>
        <v>0</v>
      </c>
      <c r="CQ11" s="202"/>
      <c r="CR11" s="202"/>
      <c r="CS11" s="202"/>
      <c r="CT11" s="237">
        <f>+CR11-CS11</f>
        <v>0</v>
      </c>
      <c r="CU11" s="202"/>
      <c r="CV11" s="202"/>
      <c r="CW11" s="202"/>
      <c r="CX11" s="237">
        <f>+CV11-CW11</f>
        <v>0</v>
      </c>
      <c r="CY11" s="202"/>
      <c r="CZ11" s="202"/>
      <c r="DA11" s="202"/>
      <c r="DB11" s="237">
        <f>+CZ11-DA11</f>
        <v>0</v>
      </c>
      <c r="DC11" s="202"/>
      <c r="DD11" s="202"/>
      <c r="DE11" s="202"/>
      <c r="DF11" s="237">
        <f>+DD11-DE11</f>
        <v>0</v>
      </c>
      <c r="DG11" s="202"/>
      <c r="DH11" s="202"/>
      <c r="DI11" s="202"/>
      <c r="DJ11" s="237">
        <f>+DH11-DI11</f>
        <v>0</v>
      </c>
      <c r="DK11" s="202"/>
      <c r="DL11" s="202"/>
      <c r="DM11" s="202"/>
      <c r="DN11" s="237">
        <f>+DL11-DM11</f>
        <v>0</v>
      </c>
      <c r="DO11" s="202"/>
      <c r="DP11" s="202"/>
      <c r="DQ11" s="202"/>
      <c r="DR11" s="237">
        <f>+DP11-DQ11</f>
        <v>0</v>
      </c>
      <c r="DS11" s="202"/>
      <c r="DT11" s="202"/>
      <c r="DU11" s="202"/>
      <c r="DV11" s="237">
        <f>+DT11-DU11</f>
        <v>0</v>
      </c>
      <c r="DW11" s="202"/>
      <c r="DX11" s="202"/>
      <c r="DY11" s="202"/>
      <c r="DZ11" s="237">
        <f>+DX11-DY11</f>
        <v>0</v>
      </c>
      <c r="EA11" s="202"/>
      <c r="EB11" s="202"/>
      <c r="EC11" s="202"/>
      <c r="ED11" s="237">
        <f>+EB11-EC11</f>
        <v>0</v>
      </c>
      <c r="EE11" s="202"/>
      <c r="EF11" s="202"/>
      <c r="EG11" s="202"/>
      <c r="EH11" s="237">
        <f>+EF11-EG11</f>
        <v>0</v>
      </c>
      <c r="EI11" s="202"/>
      <c r="EJ11" s="202"/>
      <c r="EK11" s="202"/>
      <c r="EL11" s="237">
        <f>+EJ11-EK11</f>
        <v>0</v>
      </c>
      <c r="EM11" s="202"/>
      <c r="EN11" s="202"/>
      <c r="EO11" s="202"/>
      <c r="EP11" s="237">
        <f>+EN11-EO11</f>
        <v>0</v>
      </c>
      <c r="EQ11" s="202"/>
      <c r="ER11" s="202"/>
      <c r="ES11" s="202"/>
      <c r="ET11" s="237">
        <f>+ER11-ES11</f>
        <v>0</v>
      </c>
      <c r="EU11" s="202"/>
      <c r="EV11" s="202"/>
      <c r="EW11" s="202"/>
      <c r="EX11" s="237">
        <f>+EV11-EW11</f>
        <v>0</v>
      </c>
      <c r="EY11" s="202"/>
      <c r="EZ11" s="202"/>
      <c r="FA11" s="202"/>
      <c r="FB11" s="237">
        <f>+EZ11-FA11</f>
        <v>0</v>
      </c>
      <c r="FC11" s="202"/>
      <c r="FD11" s="202"/>
      <c r="FE11" s="202"/>
      <c r="FF11" s="237">
        <f>+FD11-FE11</f>
        <v>0</v>
      </c>
      <c r="FG11" s="202"/>
      <c r="FH11" s="202"/>
      <c r="FI11" s="202"/>
      <c r="FJ11" s="237">
        <f>+FH11-FI11</f>
        <v>0</v>
      </c>
      <c r="FK11" s="202"/>
      <c r="FL11" s="202"/>
      <c r="FM11" s="202"/>
      <c r="FN11" s="237">
        <f>+FL11-FM11</f>
        <v>0</v>
      </c>
      <c r="FO11" s="202"/>
      <c r="FP11" s="202"/>
      <c r="FQ11" s="202"/>
      <c r="FR11" s="237">
        <f>+FP11-FQ11</f>
        <v>0</v>
      </c>
      <c r="FS11" s="202"/>
      <c r="FT11" s="202"/>
      <c r="FU11" s="202"/>
      <c r="FV11" s="237">
        <f>+FT11-FU11</f>
        <v>0</v>
      </c>
      <c r="FW11" s="202"/>
      <c r="FX11" s="202"/>
      <c r="FY11" s="202"/>
      <c r="FZ11" s="237">
        <f>+FX11-FY11</f>
        <v>0</v>
      </c>
      <c r="GA11" s="202"/>
      <c r="GB11" s="202"/>
      <c r="GC11" s="202"/>
      <c r="GD11" s="237">
        <f>+GB11-GC11</f>
        <v>0</v>
      </c>
      <c r="GE11" s="202"/>
      <c r="GF11" s="202"/>
      <c r="GG11" s="202"/>
      <c r="GH11" s="237">
        <f>+GF11-GG11</f>
        <v>0</v>
      </c>
      <c r="GI11" s="202"/>
      <c r="GJ11" s="202"/>
      <c r="GK11" s="202"/>
      <c r="GL11" s="237">
        <f>+GJ11-GK11</f>
        <v>0</v>
      </c>
      <c r="GM11" s="202"/>
      <c r="GN11" s="202"/>
      <c r="GO11" s="202"/>
      <c r="GP11" s="237">
        <f>+GN11-GO11</f>
        <v>0</v>
      </c>
      <c r="GQ11" s="202"/>
      <c r="GR11" s="202"/>
      <c r="GS11" s="202"/>
      <c r="GT11" s="237">
        <f>+GR11-GS11</f>
        <v>0</v>
      </c>
      <c r="GU11" s="202"/>
      <c r="GV11" s="202"/>
      <c r="GW11" s="202"/>
      <c r="GX11" s="237">
        <f>+GV11-GW11</f>
        <v>0</v>
      </c>
      <c r="GY11" s="202"/>
      <c r="GZ11" s="202"/>
      <c r="HA11" s="202"/>
      <c r="HB11" s="237">
        <f>+GZ11-HA11</f>
        <v>0</v>
      </c>
      <c r="HC11" s="202"/>
      <c r="HD11" s="202"/>
      <c r="HE11" s="202"/>
      <c r="HF11" s="237">
        <f>+HD11-HE11</f>
        <v>0</v>
      </c>
      <c r="HG11" s="202"/>
      <c r="HH11" s="202"/>
      <c r="HI11" s="202"/>
      <c r="HJ11" s="237">
        <f>+HH11-HI11</f>
        <v>0</v>
      </c>
      <c r="HK11" s="202"/>
      <c r="HL11" s="202"/>
      <c r="HM11" s="202"/>
      <c r="HN11" s="237">
        <f>+HL11-HM11</f>
        <v>0</v>
      </c>
      <c r="HO11" s="202"/>
      <c r="HP11" s="202"/>
      <c r="HQ11" s="202"/>
      <c r="HR11" s="237">
        <f>+HP11-HQ11</f>
        <v>0</v>
      </c>
      <c r="HS11" s="202"/>
      <c r="HT11" s="202"/>
      <c r="HU11" s="202"/>
      <c r="HV11" s="237">
        <f>+HT11-HU11</f>
        <v>0</v>
      </c>
      <c r="HW11" s="202"/>
      <c r="HX11" s="202"/>
      <c r="HY11" s="202"/>
      <c r="HZ11" s="237">
        <f>+HX11-HY11</f>
        <v>0</v>
      </c>
      <c r="IA11" s="202"/>
      <c r="IB11" s="202"/>
      <c r="IC11" s="202"/>
      <c r="ID11" s="237">
        <f>+IB11-IC11</f>
        <v>0</v>
      </c>
      <c r="IE11" s="202"/>
      <c r="IF11" s="202"/>
      <c r="IG11" s="202"/>
      <c r="IH11" s="237">
        <f>+IF11-IG11</f>
        <v>0</v>
      </c>
      <c r="II11" s="202"/>
      <c r="IJ11" s="202"/>
      <c r="IK11" s="202"/>
      <c r="IL11" s="237">
        <f>+IJ11-IK11</f>
        <v>0</v>
      </c>
      <c r="IM11" s="202"/>
      <c r="IN11" s="202"/>
      <c r="IO11" s="202"/>
      <c r="IP11" s="237">
        <f>+IN11-IO11</f>
        <v>0</v>
      </c>
      <c r="IQ11" s="210">
        <f t="shared" ref="IQ11:IT12" si="1">+C11+G11+K11+O11+S11+W11+AA11+AE11+AI11+AM11+AQ11+AU11+AY11+BC11+BG11+BK11+BO11+BS11+BW11+CA11+CE11+CI11+CM11+CQ11+CU11+CY11+DC11+DG11+DK11+DO11+DS11+DW11+EA11+EE11+EI11+EM11+EQ11+EU11+EY11+FC11+FG11+FK11+FO11+FS11+FW11+GA11+GE11+GI11+GM11+GQ11+GU11+GY11+HC11+HG11+HK11+HO11+HS11+HW11+IA11+IE11+II11+IM11</f>
        <v>0</v>
      </c>
      <c r="IR11" s="210">
        <f t="shared" si="1"/>
        <v>0</v>
      </c>
      <c r="IS11" s="210">
        <f t="shared" si="1"/>
        <v>0</v>
      </c>
      <c r="IT11" s="210">
        <f t="shared" si="1"/>
        <v>0</v>
      </c>
    </row>
    <row r="12" spans="1:254" ht="15" customHeight="1" x14ac:dyDescent="0.2">
      <c r="A12" s="470" t="s">
        <v>137</v>
      </c>
      <c r="B12" s="6" t="s">
        <v>643</v>
      </c>
      <c r="C12" s="202"/>
      <c r="D12" s="202"/>
      <c r="E12" s="202"/>
      <c r="F12" s="237">
        <f t="shared" si="0"/>
        <v>0</v>
      </c>
      <c r="G12" s="202"/>
      <c r="H12" s="202"/>
      <c r="I12" s="202"/>
      <c r="J12" s="237">
        <f>+H12-I12</f>
        <v>0</v>
      </c>
      <c r="K12" s="202"/>
      <c r="L12" s="202"/>
      <c r="M12" s="202"/>
      <c r="N12" s="237">
        <f>+L12-M12</f>
        <v>0</v>
      </c>
      <c r="O12" s="202"/>
      <c r="P12" s="202"/>
      <c r="Q12" s="202"/>
      <c r="R12" s="237">
        <f>+P12-Q12</f>
        <v>0</v>
      </c>
      <c r="S12" s="202"/>
      <c r="T12" s="202"/>
      <c r="U12" s="202"/>
      <c r="V12" s="237">
        <f>+T12-U12</f>
        <v>0</v>
      </c>
      <c r="W12" s="202"/>
      <c r="X12" s="202"/>
      <c r="Y12" s="202"/>
      <c r="Z12" s="234">
        <f>+X12-Y12</f>
        <v>0</v>
      </c>
      <c r="AA12" s="202"/>
      <c r="AB12" s="202"/>
      <c r="AC12" s="202"/>
      <c r="AD12" s="237">
        <f>+AB12-AC12</f>
        <v>0</v>
      </c>
      <c r="AE12" s="202"/>
      <c r="AF12" s="202"/>
      <c r="AG12" s="202"/>
      <c r="AH12" s="237">
        <f>+AF12-AG12</f>
        <v>0</v>
      </c>
      <c r="AI12" s="202"/>
      <c r="AJ12" s="202"/>
      <c r="AK12" s="202"/>
      <c r="AL12" s="237">
        <f>+AJ12-AK12</f>
        <v>0</v>
      </c>
      <c r="AM12" s="202"/>
      <c r="AN12" s="202"/>
      <c r="AO12" s="202"/>
      <c r="AP12" s="237">
        <f>+AN12-AO12</f>
        <v>0</v>
      </c>
      <c r="AQ12" s="202"/>
      <c r="AR12" s="202"/>
      <c r="AS12" s="202"/>
      <c r="AT12" s="237">
        <f>+AR12-AS12</f>
        <v>0</v>
      </c>
      <c r="AU12" s="202"/>
      <c r="AV12" s="202"/>
      <c r="AW12" s="202"/>
      <c r="AX12" s="237">
        <f>+AV12-AW12</f>
        <v>0</v>
      </c>
      <c r="AY12" s="202"/>
      <c r="AZ12" s="202"/>
      <c r="BA12" s="202"/>
      <c r="BB12" s="237">
        <f>+AZ12-BA12</f>
        <v>0</v>
      </c>
      <c r="BC12" s="202"/>
      <c r="BD12" s="202"/>
      <c r="BE12" s="202"/>
      <c r="BF12" s="237">
        <f>+BD12-BE12</f>
        <v>0</v>
      </c>
      <c r="BG12" s="202"/>
      <c r="BH12" s="202"/>
      <c r="BI12" s="202"/>
      <c r="BJ12" s="237">
        <f>+BH12-BI12</f>
        <v>0</v>
      </c>
      <c r="BK12" s="202"/>
      <c r="BL12" s="202"/>
      <c r="BM12" s="202"/>
      <c r="BN12" s="237">
        <f>+BL12-BM12</f>
        <v>0</v>
      </c>
      <c r="BO12" s="202"/>
      <c r="BP12" s="202"/>
      <c r="BQ12" s="202"/>
      <c r="BR12" s="237">
        <f>+BP12-BQ12</f>
        <v>0</v>
      </c>
      <c r="BS12" s="202"/>
      <c r="BT12" s="202"/>
      <c r="BU12" s="202"/>
      <c r="BV12" s="237">
        <f>+BT12-BU12</f>
        <v>0</v>
      </c>
      <c r="BW12" s="202"/>
      <c r="BX12" s="202"/>
      <c r="BY12" s="202"/>
      <c r="BZ12" s="237">
        <f>+BX12-BY12</f>
        <v>0</v>
      </c>
      <c r="CA12" s="202"/>
      <c r="CB12" s="202"/>
      <c r="CC12" s="202"/>
      <c r="CD12" s="237">
        <f>+CB12-CC12</f>
        <v>0</v>
      </c>
      <c r="CE12" s="202"/>
      <c r="CF12" s="202"/>
      <c r="CG12" s="202"/>
      <c r="CH12" s="237">
        <f>+CF12-CG12</f>
        <v>0</v>
      </c>
      <c r="CI12" s="202"/>
      <c r="CJ12" s="202"/>
      <c r="CK12" s="202"/>
      <c r="CL12" s="237">
        <f>+CJ12-CK12</f>
        <v>0</v>
      </c>
      <c r="CM12" s="202"/>
      <c r="CN12" s="202"/>
      <c r="CO12" s="202"/>
      <c r="CP12" s="237">
        <f>+CN12-CO12</f>
        <v>0</v>
      </c>
      <c r="CQ12" s="202"/>
      <c r="CR12" s="202"/>
      <c r="CS12" s="202"/>
      <c r="CT12" s="237">
        <f>+CR12-CS12</f>
        <v>0</v>
      </c>
      <c r="CU12" s="202"/>
      <c r="CV12" s="202"/>
      <c r="CW12" s="202"/>
      <c r="CX12" s="237">
        <f>+CV12-CW12</f>
        <v>0</v>
      </c>
      <c r="CY12" s="202"/>
      <c r="CZ12" s="202"/>
      <c r="DA12" s="202"/>
      <c r="DB12" s="237">
        <f>+CZ12-DA12</f>
        <v>0</v>
      </c>
      <c r="DC12" s="202"/>
      <c r="DD12" s="202"/>
      <c r="DE12" s="202"/>
      <c r="DF12" s="237">
        <f>+DD12-DE12</f>
        <v>0</v>
      </c>
      <c r="DG12" s="202"/>
      <c r="DH12" s="202"/>
      <c r="DI12" s="202"/>
      <c r="DJ12" s="237">
        <f>+DH12-DI12</f>
        <v>0</v>
      </c>
      <c r="DK12" s="202"/>
      <c r="DL12" s="202"/>
      <c r="DM12" s="202"/>
      <c r="DN12" s="237">
        <f>+DL12-DM12</f>
        <v>0</v>
      </c>
      <c r="DO12" s="202"/>
      <c r="DP12" s="202"/>
      <c r="DQ12" s="202"/>
      <c r="DR12" s="237">
        <f>+DP12-DQ12</f>
        <v>0</v>
      </c>
      <c r="DS12" s="202"/>
      <c r="DT12" s="202"/>
      <c r="DU12" s="202"/>
      <c r="DV12" s="237">
        <f>+DT12-DU12</f>
        <v>0</v>
      </c>
      <c r="DW12" s="202"/>
      <c r="DX12" s="202"/>
      <c r="DY12" s="202"/>
      <c r="DZ12" s="237">
        <f>+DX12-DY12</f>
        <v>0</v>
      </c>
      <c r="EA12" s="202"/>
      <c r="EB12" s="202"/>
      <c r="EC12" s="202"/>
      <c r="ED12" s="237">
        <f>+EB12-EC12</f>
        <v>0</v>
      </c>
      <c r="EE12" s="202"/>
      <c r="EF12" s="202"/>
      <c r="EG12" s="202"/>
      <c r="EH12" s="237">
        <f>+EF12-EG12</f>
        <v>0</v>
      </c>
      <c r="EI12" s="202"/>
      <c r="EJ12" s="202"/>
      <c r="EK12" s="202"/>
      <c r="EL12" s="237">
        <f>+EJ12-EK12</f>
        <v>0</v>
      </c>
      <c r="EM12" s="202"/>
      <c r="EN12" s="202"/>
      <c r="EO12" s="202"/>
      <c r="EP12" s="237">
        <f>+EN12-EO12</f>
        <v>0</v>
      </c>
      <c r="EQ12" s="202"/>
      <c r="ER12" s="202"/>
      <c r="ES12" s="202"/>
      <c r="ET12" s="237">
        <f>+ER12-ES12</f>
        <v>0</v>
      </c>
      <c r="EU12" s="202"/>
      <c r="EV12" s="202"/>
      <c r="EW12" s="202"/>
      <c r="EX12" s="237">
        <f>+EV12-EW12</f>
        <v>0</v>
      </c>
      <c r="EY12" s="202"/>
      <c r="EZ12" s="202"/>
      <c r="FA12" s="202"/>
      <c r="FB12" s="237">
        <f>+EZ12-FA12</f>
        <v>0</v>
      </c>
      <c r="FC12" s="202"/>
      <c r="FD12" s="202"/>
      <c r="FE12" s="202"/>
      <c r="FF12" s="237">
        <f>+FD12-FE12</f>
        <v>0</v>
      </c>
      <c r="FG12" s="202"/>
      <c r="FH12" s="202"/>
      <c r="FI12" s="202"/>
      <c r="FJ12" s="237">
        <f>+FH12-FI12</f>
        <v>0</v>
      </c>
      <c r="FK12" s="202"/>
      <c r="FL12" s="202"/>
      <c r="FM12" s="202"/>
      <c r="FN12" s="237">
        <f>+FL12-FM12</f>
        <v>0</v>
      </c>
      <c r="FO12" s="202"/>
      <c r="FP12" s="202"/>
      <c r="FQ12" s="202"/>
      <c r="FR12" s="237">
        <f>+FP12-FQ12</f>
        <v>0</v>
      </c>
      <c r="FS12" s="202"/>
      <c r="FT12" s="202"/>
      <c r="FU12" s="202"/>
      <c r="FV12" s="237">
        <f>+FT12-FU12</f>
        <v>0</v>
      </c>
      <c r="FW12" s="202"/>
      <c r="FX12" s="202"/>
      <c r="FY12" s="202"/>
      <c r="FZ12" s="237">
        <f>+FX12-FY12</f>
        <v>0</v>
      </c>
      <c r="GA12" s="202"/>
      <c r="GB12" s="202"/>
      <c r="GC12" s="202"/>
      <c r="GD12" s="237">
        <f>+GB12-GC12</f>
        <v>0</v>
      </c>
      <c r="GE12" s="202"/>
      <c r="GF12" s="202"/>
      <c r="GG12" s="202"/>
      <c r="GH12" s="237">
        <f>+GF12-GG12</f>
        <v>0</v>
      </c>
      <c r="GI12" s="202"/>
      <c r="GJ12" s="202"/>
      <c r="GK12" s="202"/>
      <c r="GL12" s="237">
        <f>+GJ12-GK12</f>
        <v>0</v>
      </c>
      <c r="GM12" s="202"/>
      <c r="GN12" s="202"/>
      <c r="GO12" s="202"/>
      <c r="GP12" s="237">
        <f>+GN12-GO12</f>
        <v>0</v>
      </c>
      <c r="GQ12" s="202"/>
      <c r="GR12" s="202"/>
      <c r="GS12" s="202"/>
      <c r="GT12" s="237">
        <f>+GR12-GS12</f>
        <v>0</v>
      </c>
      <c r="GU12" s="202"/>
      <c r="GV12" s="202"/>
      <c r="GW12" s="202"/>
      <c r="GX12" s="237">
        <f>+GV12-GW12</f>
        <v>0</v>
      </c>
      <c r="GY12" s="202"/>
      <c r="GZ12" s="202"/>
      <c r="HA12" s="202"/>
      <c r="HB12" s="237">
        <f>+GZ12-HA12</f>
        <v>0</v>
      </c>
      <c r="HC12" s="202"/>
      <c r="HD12" s="202"/>
      <c r="HE12" s="202"/>
      <c r="HF12" s="237">
        <f>+HD12-HE12</f>
        <v>0</v>
      </c>
      <c r="HG12" s="202"/>
      <c r="HH12" s="202"/>
      <c r="HI12" s="202"/>
      <c r="HJ12" s="237">
        <f>+HH12-HI12</f>
        <v>0</v>
      </c>
      <c r="HK12" s="202"/>
      <c r="HL12" s="202"/>
      <c r="HM12" s="202"/>
      <c r="HN12" s="237">
        <f>+HL12-HM12</f>
        <v>0</v>
      </c>
      <c r="HO12" s="202"/>
      <c r="HP12" s="202"/>
      <c r="HQ12" s="202"/>
      <c r="HR12" s="237">
        <f>+HP12-HQ12</f>
        <v>0</v>
      </c>
      <c r="HS12" s="202"/>
      <c r="HT12" s="202"/>
      <c r="HU12" s="202"/>
      <c r="HV12" s="237">
        <f>+HT12-HU12</f>
        <v>0</v>
      </c>
      <c r="HW12" s="202"/>
      <c r="HX12" s="202"/>
      <c r="HY12" s="202"/>
      <c r="HZ12" s="237">
        <f>+HX12-HY12</f>
        <v>0</v>
      </c>
      <c r="IA12" s="202"/>
      <c r="IB12" s="202"/>
      <c r="IC12" s="202"/>
      <c r="ID12" s="237">
        <f>+IB12-IC12</f>
        <v>0</v>
      </c>
      <c r="IE12" s="202"/>
      <c r="IF12" s="202"/>
      <c r="IG12" s="202"/>
      <c r="IH12" s="237">
        <f>+IF12-IG12</f>
        <v>0</v>
      </c>
      <c r="II12" s="202"/>
      <c r="IJ12" s="202"/>
      <c r="IK12" s="202"/>
      <c r="IL12" s="237">
        <f>+IJ12-IK12</f>
        <v>0</v>
      </c>
      <c r="IM12" s="202"/>
      <c r="IN12" s="202"/>
      <c r="IO12" s="202"/>
      <c r="IP12" s="237">
        <f>+IN12-IO12</f>
        <v>0</v>
      </c>
      <c r="IQ12" s="210">
        <f t="shared" si="1"/>
        <v>0</v>
      </c>
      <c r="IR12" s="210">
        <f t="shared" si="1"/>
        <v>0</v>
      </c>
      <c r="IS12" s="210">
        <f t="shared" si="1"/>
        <v>0</v>
      </c>
      <c r="IT12" s="210">
        <f t="shared" si="1"/>
        <v>0</v>
      </c>
    </row>
    <row r="13" spans="1:254" customFormat="1" ht="15" customHeight="1" x14ac:dyDescent="0.25">
      <c r="A13" s="289">
        <v>420000</v>
      </c>
      <c r="B13" s="8" t="s">
        <v>769</v>
      </c>
      <c r="C13" s="210"/>
      <c r="D13" s="210"/>
      <c r="E13" s="210"/>
      <c r="F13" s="210"/>
      <c r="G13" s="210"/>
      <c r="H13" s="210"/>
      <c r="I13" s="210"/>
      <c r="J13" s="210"/>
      <c r="K13" s="210"/>
      <c r="L13" s="210"/>
      <c r="M13" s="210"/>
      <c r="N13" s="210"/>
      <c r="O13" s="210"/>
      <c r="P13" s="210"/>
      <c r="Q13" s="210"/>
      <c r="R13" s="210"/>
      <c r="S13" s="210"/>
      <c r="T13" s="210"/>
      <c r="U13" s="210"/>
      <c r="V13" s="210"/>
      <c r="W13" s="210"/>
      <c r="X13" s="210"/>
      <c r="Y13" s="210"/>
      <c r="Z13" s="210"/>
      <c r="AA13" s="210"/>
      <c r="AB13" s="210"/>
      <c r="AC13" s="210"/>
      <c r="AD13" s="210"/>
      <c r="AE13" s="210"/>
      <c r="AF13" s="210"/>
      <c r="AG13" s="210"/>
      <c r="AH13" s="210"/>
      <c r="AI13" s="210"/>
      <c r="AJ13" s="210"/>
      <c r="AK13" s="210"/>
      <c r="AL13" s="210"/>
      <c r="AM13" s="210"/>
      <c r="AN13" s="210"/>
      <c r="AO13" s="210"/>
      <c r="AP13" s="210"/>
      <c r="AQ13" s="210"/>
      <c r="AR13" s="210"/>
      <c r="AS13" s="210"/>
      <c r="AT13" s="210"/>
      <c r="AU13" s="210"/>
      <c r="AV13" s="210"/>
      <c r="AW13" s="210"/>
      <c r="AX13" s="210"/>
      <c r="AY13" s="210"/>
      <c r="AZ13" s="210"/>
      <c r="BA13" s="210"/>
      <c r="BB13" s="210"/>
      <c r="BC13" s="210"/>
      <c r="BD13" s="210"/>
      <c r="BE13" s="210"/>
      <c r="BF13" s="210"/>
      <c r="BG13" s="210"/>
      <c r="BH13" s="210"/>
      <c r="BI13" s="210"/>
      <c r="BJ13" s="210"/>
      <c r="BK13" s="210"/>
      <c r="BL13" s="210"/>
      <c r="BM13" s="210"/>
      <c r="BN13" s="210"/>
      <c r="BO13" s="210"/>
      <c r="BP13" s="210"/>
      <c r="BQ13" s="210"/>
      <c r="BR13" s="210"/>
      <c r="BS13" s="210"/>
      <c r="BT13" s="210"/>
      <c r="BU13" s="210"/>
      <c r="BV13" s="210"/>
      <c r="BW13" s="210"/>
      <c r="BX13" s="210"/>
      <c r="BY13" s="210"/>
      <c r="BZ13" s="210"/>
      <c r="CA13" s="210"/>
      <c r="CB13" s="210"/>
      <c r="CC13" s="210"/>
      <c r="CD13" s="210"/>
      <c r="CE13" s="210"/>
      <c r="CF13" s="210"/>
      <c r="CG13" s="210"/>
      <c r="CH13" s="210"/>
      <c r="CI13" s="210"/>
      <c r="CJ13" s="210"/>
      <c r="CK13" s="210"/>
      <c r="CL13" s="210"/>
      <c r="CM13" s="210"/>
      <c r="CN13" s="210"/>
      <c r="CO13" s="210"/>
      <c r="CP13" s="210"/>
      <c r="CQ13" s="210"/>
      <c r="CR13" s="210"/>
      <c r="CS13" s="210"/>
      <c r="CT13" s="210"/>
      <c r="CU13" s="210"/>
      <c r="CV13" s="210"/>
      <c r="CW13" s="210"/>
      <c r="CX13" s="210"/>
      <c r="CY13" s="210"/>
      <c r="CZ13" s="210"/>
      <c r="DA13" s="210"/>
      <c r="DB13" s="210"/>
      <c r="DC13" s="210"/>
      <c r="DD13" s="210"/>
      <c r="DE13" s="210"/>
      <c r="DF13" s="210"/>
      <c r="DG13" s="210"/>
      <c r="DH13" s="210"/>
      <c r="DI13" s="210"/>
      <c r="DJ13" s="210"/>
      <c r="DK13" s="210"/>
      <c r="DL13" s="210"/>
      <c r="DM13" s="210"/>
      <c r="DN13" s="210"/>
      <c r="DO13" s="210"/>
      <c r="DP13" s="210"/>
      <c r="DQ13" s="210"/>
      <c r="DR13" s="210"/>
      <c r="DS13" s="210"/>
      <c r="DT13" s="210"/>
      <c r="DU13" s="210"/>
      <c r="DV13" s="210"/>
      <c r="DW13" s="210"/>
      <c r="DX13" s="210"/>
      <c r="DY13" s="210"/>
      <c r="DZ13" s="210"/>
      <c r="EA13" s="210"/>
      <c r="EB13" s="210"/>
      <c r="EC13" s="210"/>
      <c r="ED13" s="210"/>
      <c r="EE13" s="210"/>
      <c r="EF13" s="210"/>
      <c r="EG13" s="210"/>
      <c r="EH13" s="210"/>
      <c r="EI13" s="210"/>
      <c r="EJ13" s="210"/>
      <c r="EK13" s="210"/>
      <c r="EL13" s="210"/>
      <c r="EM13" s="210"/>
      <c r="EN13" s="210"/>
      <c r="EO13" s="210"/>
      <c r="EP13" s="210"/>
      <c r="EQ13" s="210"/>
      <c r="ER13" s="210"/>
      <c r="ES13" s="210"/>
      <c r="ET13" s="210"/>
      <c r="EU13" s="210"/>
      <c r="EV13" s="210"/>
      <c r="EW13" s="210"/>
      <c r="EX13" s="210"/>
      <c r="EY13" s="210"/>
      <c r="EZ13" s="210"/>
      <c r="FA13" s="210"/>
      <c r="FB13" s="210"/>
      <c r="FC13" s="210"/>
      <c r="FD13" s="210"/>
      <c r="FE13" s="210"/>
      <c r="FF13" s="210"/>
      <c r="FG13" s="210"/>
      <c r="FH13" s="210"/>
      <c r="FI13" s="210"/>
      <c r="FJ13" s="210"/>
      <c r="FK13" s="210"/>
      <c r="FL13" s="210"/>
      <c r="FM13" s="210"/>
      <c r="FN13" s="210"/>
      <c r="FO13" s="210"/>
      <c r="FP13" s="210"/>
      <c r="FQ13" s="210"/>
      <c r="FR13" s="210"/>
      <c r="FS13" s="210"/>
      <c r="FT13" s="210"/>
      <c r="FU13" s="210"/>
      <c r="FV13" s="210"/>
      <c r="FW13" s="210"/>
      <c r="FX13" s="210"/>
      <c r="FY13" s="210"/>
      <c r="FZ13" s="210"/>
      <c r="GA13" s="210"/>
      <c r="GB13" s="210"/>
      <c r="GC13" s="210"/>
      <c r="GD13" s="210"/>
      <c r="GE13" s="210"/>
      <c r="GF13" s="210"/>
      <c r="GG13" s="210"/>
      <c r="GH13" s="210"/>
      <c r="GI13" s="210"/>
      <c r="GJ13" s="210"/>
      <c r="GK13" s="210"/>
      <c r="GL13" s="210"/>
      <c r="GM13" s="210"/>
      <c r="GN13" s="210"/>
      <c r="GO13" s="210"/>
      <c r="GP13" s="210"/>
      <c r="GQ13" s="210"/>
      <c r="GR13" s="210"/>
      <c r="GS13" s="210"/>
      <c r="GT13" s="210"/>
      <c r="GU13" s="210"/>
      <c r="GV13" s="210"/>
      <c r="GW13" s="210"/>
      <c r="GX13" s="210"/>
      <c r="GY13" s="210"/>
      <c r="GZ13" s="210"/>
      <c r="HA13" s="210"/>
      <c r="HB13" s="210"/>
      <c r="HC13" s="210"/>
      <c r="HD13" s="210"/>
      <c r="HE13" s="210"/>
      <c r="HF13" s="210"/>
      <c r="HG13" s="210"/>
      <c r="HH13" s="210"/>
      <c r="HI13" s="210"/>
      <c r="HJ13" s="210"/>
      <c r="HK13" s="210"/>
      <c r="HL13" s="210"/>
      <c r="HM13" s="210"/>
      <c r="HN13" s="210"/>
      <c r="HO13" s="210"/>
      <c r="HP13" s="210"/>
      <c r="HQ13" s="210"/>
      <c r="HR13" s="210"/>
      <c r="HS13" s="210"/>
      <c r="HT13" s="210"/>
      <c r="HU13" s="210"/>
      <c r="HV13" s="210"/>
      <c r="HW13" s="210"/>
      <c r="HX13" s="210"/>
      <c r="HY13" s="210"/>
      <c r="HZ13" s="210"/>
      <c r="IA13" s="210"/>
      <c r="IB13" s="210"/>
      <c r="IC13" s="210"/>
      <c r="ID13" s="210"/>
      <c r="IE13" s="210"/>
      <c r="IF13" s="210"/>
      <c r="IG13" s="210"/>
      <c r="IH13" s="210"/>
      <c r="II13" s="210"/>
      <c r="IJ13" s="210"/>
      <c r="IK13" s="210"/>
      <c r="IL13" s="210"/>
      <c r="IM13" s="210"/>
      <c r="IN13" s="210"/>
      <c r="IO13" s="210"/>
      <c r="IP13" s="210"/>
      <c r="IQ13" s="210"/>
      <c r="IR13" s="210"/>
      <c r="IS13" s="210"/>
      <c r="IT13" s="210"/>
    </row>
    <row r="14" spans="1:254" ht="15" customHeight="1" x14ac:dyDescent="0.2">
      <c r="A14" s="272">
        <v>100</v>
      </c>
      <c r="B14" s="196" t="s">
        <v>642</v>
      </c>
      <c r="C14" s="202"/>
      <c r="D14" s="202"/>
      <c r="E14" s="202"/>
      <c r="F14" s="237">
        <f t="shared" si="0"/>
        <v>0</v>
      </c>
      <c r="G14" s="202"/>
      <c r="H14" s="202"/>
      <c r="I14" s="202"/>
      <c r="J14" s="237">
        <f>+H14-I14</f>
        <v>0</v>
      </c>
      <c r="K14" s="202"/>
      <c r="L14" s="202"/>
      <c r="M14" s="202"/>
      <c r="N14" s="237">
        <f>+L14-M14</f>
        <v>0</v>
      </c>
      <c r="O14" s="202"/>
      <c r="P14" s="202"/>
      <c r="Q14" s="202"/>
      <c r="R14" s="237">
        <f>+P14-Q14</f>
        <v>0</v>
      </c>
      <c r="S14" s="202"/>
      <c r="T14" s="202"/>
      <c r="U14" s="202"/>
      <c r="V14" s="237">
        <f>+T14-U14</f>
        <v>0</v>
      </c>
      <c r="W14" s="202"/>
      <c r="X14" s="202"/>
      <c r="Y14" s="202"/>
      <c r="Z14" s="237">
        <f>+X14-Y14</f>
        <v>0</v>
      </c>
      <c r="AA14" s="202"/>
      <c r="AB14" s="202"/>
      <c r="AC14" s="202"/>
      <c r="AD14" s="237">
        <f>+AB14-AC14</f>
        <v>0</v>
      </c>
      <c r="AE14" s="202"/>
      <c r="AF14" s="202"/>
      <c r="AG14" s="202"/>
      <c r="AH14" s="237">
        <f>+AF14-AG14</f>
        <v>0</v>
      </c>
      <c r="AI14" s="202"/>
      <c r="AJ14" s="202"/>
      <c r="AK14" s="202"/>
      <c r="AL14" s="237">
        <f>+AJ14-AK14</f>
        <v>0</v>
      </c>
      <c r="AM14" s="202"/>
      <c r="AN14" s="202"/>
      <c r="AO14" s="202"/>
      <c r="AP14" s="237">
        <f>+AN14-AO14</f>
        <v>0</v>
      </c>
      <c r="AQ14" s="202"/>
      <c r="AR14" s="202"/>
      <c r="AS14" s="202"/>
      <c r="AT14" s="237">
        <f>+AR14-AS14</f>
        <v>0</v>
      </c>
      <c r="AU14" s="202"/>
      <c r="AV14" s="202"/>
      <c r="AW14" s="202"/>
      <c r="AX14" s="237">
        <f>+AV14-AW14</f>
        <v>0</v>
      </c>
      <c r="AY14" s="202"/>
      <c r="AZ14" s="202"/>
      <c r="BA14" s="202"/>
      <c r="BB14" s="237">
        <f>+AZ14-BA14</f>
        <v>0</v>
      </c>
      <c r="BC14" s="202"/>
      <c r="BD14" s="202"/>
      <c r="BE14" s="202"/>
      <c r="BF14" s="237">
        <f>+BD14-BE14</f>
        <v>0</v>
      </c>
      <c r="BG14" s="202"/>
      <c r="BH14" s="202"/>
      <c r="BI14" s="202"/>
      <c r="BJ14" s="237">
        <f>+BH14-BI14</f>
        <v>0</v>
      </c>
      <c r="BK14" s="202"/>
      <c r="BL14" s="202"/>
      <c r="BM14" s="202"/>
      <c r="BN14" s="237">
        <f>+BL14-BM14</f>
        <v>0</v>
      </c>
      <c r="BO14" s="202"/>
      <c r="BP14" s="202"/>
      <c r="BQ14" s="202"/>
      <c r="BR14" s="237">
        <f>+BP14-BQ14</f>
        <v>0</v>
      </c>
      <c r="BS14" s="202"/>
      <c r="BT14" s="202"/>
      <c r="BU14" s="202"/>
      <c r="BV14" s="237">
        <f>+BT14-BU14</f>
        <v>0</v>
      </c>
      <c r="BW14" s="202"/>
      <c r="BX14" s="202"/>
      <c r="BY14" s="202"/>
      <c r="BZ14" s="237">
        <f>+BX14-BY14</f>
        <v>0</v>
      </c>
      <c r="CA14" s="202"/>
      <c r="CB14" s="202"/>
      <c r="CC14" s="202"/>
      <c r="CD14" s="237">
        <f>+CB14-CC14</f>
        <v>0</v>
      </c>
      <c r="CE14" s="202"/>
      <c r="CF14" s="202"/>
      <c r="CG14" s="202"/>
      <c r="CH14" s="237">
        <f>+CF14-CG14</f>
        <v>0</v>
      </c>
      <c r="CI14" s="202"/>
      <c r="CJ14" s="202"/>
      <c r="CK14" s="202"/>
      <c r="CL14" s="237">
        <f>+CJ14-CK14</f>
        <v>0</v>
      </c>
      <c r="CM14" s="202"/>
      <c r="CN14" s="202"/>
      <c r="CO14" s="202"/>
      <c r="CP14" s="237">
        <f>+CN14-CO14</f>
        <v>0</v>
      </c>
      <c r="CQ14" s="202"/>
      <c r="CR14" s="202"/>
      <c r="CS14" s="202"/>
      <c r="CT14" s="237">
        <f>+CR14-CS14</f>
        <v>0</v>
      </c>
      <c r="CU14" s="202"/>
      <c r="CV14" s="202"/>
      <c r="CW14" s="202"/>
      <c r="CX14" s="237">
        <f>+CV14-CW14</f>
        <v>0</v>
      </c>
      <c r="CY14" s="202"/>
      <c r="CZ14" s="202"/>
      <c r="DA14" s="202"/>
      <c r="DB14" s="237">
        <f>+CZ14-DA14</f>
        <v>0</v>
      </c>
      <c r="DC14" s="202"/>
      <c r="DD14" s="202"/>
      <c r="DE14" s="202"/>
      <c r="DF14" s="237">
        <f>+DD14-DE14</f>
        <v>0</v>
      </c>
      <c r="DG14" s="202"/>
      <c r="DH14" s="202"/>
      <c r="DI14" s="202"/>
      <c r="DJ14" s="237">
        <f>+DH14-DI14</f>
        <v>0</v>
      </c>
      <c r="DK14" s="202"/>
      <c r="DL14" s="202"/>
      <c r="DM14" s="202"/>
      <c r="DN14" s="237">
        <f>+DL14-DM14</f>
        <v>0</v>
      </c>
      <c r="DO14" s="202"/>
      <c r="DP14" s="202"/>
      <c r="DQ14" s="202"/>
      <c r="DR14" s="237">
        <f>+DP14-DQ14</f>
        <v>0</v>
      </c>
      <c r="DS14" s="202"/>
      <c r="DT14" s="202"/>
      <c r="DU14" s="202"/>
      <c r="DV14" s="237">
        <f>+DT14-DU14</f>
        <v>0</v>
      </c>
      <c r="DW14" s="202"/>
      <c r="DX14" s="202"/>
      <c r="DY14" s="202"/>
      <c r="DZ14" s="237">
        <f>+DX14-DY14</f>
        <v>0</v>
      </c>
      <c r="EA14" s="202"/>
      <c r="EB14" s="202"/>
      <c r="EC14" s="202"/>
      <c r="ED14" s="237">
        <f>+EB14-EC14</f>
        <v>0</v>
      </c>
      <c r="EE14" s="202"/>
      <c r="EF14" s="202"/>
      <c r="EG14" s="202"/>
      <c r="EH14" s="237">
        <f>+EF14-EG14</f>
        <v>0</v>
      </c>
      <c r="EI14" s="202"/>
      <c r="EJ14" s="202"/>
      <c r="EK14" s="202"/>
      <c r="EL14" s="237">
        <f>+EJ14-EK14</f>
        <v>0</v>
      </c>
      <c r="EM14" s="202"/>
      <c r="EN14" s="202"/>
      <c r="EO14" s="202"/>
      <c r="EP14" s="237">
        <f>+EN14-EO14</f>
        <v>0</v>
      </c>
      <c r="EQ14" s="202"/>
      <c r="ER14" s="202"/>
      <c r="ES14" s="202"/>
      <c r="ET14" s="237">
        <f>+ER14-ES14</f>
        <v>0</v>
      </c>
      <c r="EU14" s="202"/>
      <c r="EV14" s="202"/>
      <c r="EW14" s="202"/>
      <c r="EX14" s="237">
        <f>+EV14-EW14</f>
        <v>0</v>
      </c>
      <c r="EY14" s="202"/>
      <c r="EZ14" s="202"/>
      <c r="FA14" s="202"/>
      <c r="FB14" s="237">
        <f>+EZ14-FA14</f>
        <v>0</v>
      </c>
      <c r="FC14" s="202"/>
      <c r="FD14" s="202"/>
      <c r="FE14" s="202"/>
      <c r="FF14" s="237">
        <f>+FD14-FE14</f>
        <v>0</v>
      </c>
      <c r="FG14" s="202"/>
      <c r="FH14" s="202"/>
      <c r="FI14" s="202"/>
      <c r="FJ14" s="237">
        <f>+FH14-FI14</f>
        <v>0</v>
      </c>
      <c r="FK14" s="202"/>
      <c r="FL14" s="202"/>
      <c r="FM14" s="202"/>
      <c r="FN14" s="237">
        <f>+FL14-FM14</f>
        <v>0</v>
      </c>
      <c r="FO14" s="202"/>
      <c r="FP14" s="202"/>
      <c r="FQ14" s="202"/>
      <c r="FR14" s="237">
        <f>+FP14-FQ14</f>
        <v>0</v>
      </c>
      <c r="FS14" s="202"/>
      <c r="FT14" s="202"/>
      <c r="FU14" s="202"/>
      <c r="FV14" s="237">
        <f>+FT14-FU14</f>
        <v>0</v>
      </c>
      <c r="FW14" s="202"/>
      <c r="FX14" s="202"/>
      <c r="FY14" s="202"/>
      <c r="FZ14" s="237">
        <f>+FX14-FY14</f>
        <v>0</v>
      </c>
      <c r="GA14" s="202"/>
      <c r="GB14" s="202"/>
      <c r="GC14" s="202"/>
      <c r="GD14" s="237">
        <f>+GB14-GC14</f>
        <v>0</v>
      </c>
      <c r="GE14" s="202"/>
      <c r="GF14" s="202"/>
      <c r="GG14" s="202"/>
      <c r="GH14" s="237">
        <f>+GF14-GG14</f>
        <v>0</v>
      </c>
      <c r="GI14" s="202"/>
      <c r="GJ14" s="202"/>
      <c r="GK14" s="202"/>
      <c r="GL14" s="237">
        <f>+GJ14-GK14</f>
        <v>0</v>
      </c>
      <c r="GM14" s="202"/>
      <c r="GN14" s="202"/>
      <c r="GO14" s="202"/>
      <c r="GP14" s="237">
        <f>+GN14-GO14</f>
        <v>0</v>
      </c>
      <c r="GQ14" s="202"/>
      <c r="GR14" s="202"/>
      <c r="GS14" s="202"/>
      <c r="GT14" s="237">
        <f>+GR14-GS14</f>
        <v>0</v>
      </c>
      <c r="GU14" s="202"/>
      <c r="GV14" s="202"/>
      <c r="GW14" s="202"/>
      <c r="GX14" s="237">
        <f>+GV14-GW14</f>
        <v>0</v>
      </c>
      <c r="GY14" s="202"/>
      <c r="GZ14" s="202"/>
      <c r="HA14" s="202"/>
      <c r="HB14" s="237">
        <f>+GZ14-HA14</f>
        <v>0</v>
      </c>
      <c r="HC14" s="202"/>
      <c r="HD14" s="202"/>
      <c r="HE14" s="202"/>
      <c r="HF14" s="237">
        <f>+HD14-HE14</f>
        <v>0</v>
      </c>
      <c r="HG14" s="202"/>
      <c r="HH14" s="202"/>
      <c r="HI14" s="202"/>
      <c r="HJ14" s="237">
        <f>+HH14-HI14</f>
        <v>0</v>
      </c>
      <c r="HK14" s="202"/>
      <c r="HL14" s="202"/>
      <c r="HM14" s="202"/>
      <c r="HN14" s="237">
        <f>+HL14-HM14</f>
        <v>0</v>
      </c>
      <c r="HO14" s="202"/>
      <c r="HP14" s="202"/>
      <c r="HQ14" s="202"/>
      <c r="HR14" s="237">
        <f>+HP14-HQ14</f>
        <v>0</v>
      </c>
      <c r="HS14" s="202"/>
      <c r="HT14" s="202"/>
      <c r="HU14" s="202"/>
      <c r="HV14" s="237">
        <f>+HT14-HU14</f>
        <v>0</v>
      </c>
      <c r="HW14" s="202"/>
      <c r="HX14" s="202"/>
      <c r="HY14" s="202"/>
      <c r="HZ14" s="237">
        <f>+HX14-HY14</f>
        <v>0</v>
      </c>
      <c r="IA14" s="202"/>
      <c r="IB14" s="202"/>
      <c r="IC14" s="202"/>
      <c r="ID14" s="237">
        <f>+IB14-IC14</f>
        <v>0</v>
      </c>
      <c r="IE14" s="202"/>
      <c r="IF14" s="202"/>
      <c r="IG14" s="202"/>
      <c r="IH14" s="237">
        <f>+IF14-IG14</f>
        <v>0</v>
      </c>
      <c r="II14" s="202"/>
      <c r="IJ14" s="202"/>
      <c r="IK14" s="202"/>
      <c r="IL14" s="237">
        <f>+IJ14-IK14</f>
        <v>0</v>
      </c>
      <c r="IM14" s="202"/>
      <c r="IN14" s="202"/>
      <c r="IO14" s="202"/>
      <c r="IP14" s="237">
        <f>+IN14-IO14</f>
        <v>0</v>
      </c>
      <c r="IQ14" s="210">
        <f t="shared" ref="IQ14:IT15" si="2">+C14+G14+K14+O14+S14+W14+AA14+AE14+AI14+AM14+AQ14+AU14+AY14+BC14+BG14+BK14+BO14+BS14+BW14+CA14+CE14+CI14+CM14+CQ14+CU14+CY14+DC14+DG14+DK14+DO14+DS14+DW14+EA14+EE14+EI14+EM14+EQ14+EU14+EY14+FC14+FG14+FK14+FO14+FS14+FW14+GA14+GE14+GI14+GM14+GQ14+GU14+GY14+HC14+HG14+HK14+HO14+HS14+HW14+IA14+IE14+II14+IM14</f>
        <v>0</v>
      </c>
      <c r="IR14" s="210">
        <f t="shared" si="2"/>
        <v>0</v>
      </c>
      <c r="IS14" s="210">
        <f t="shared" si="2"/>
        <v>0</v>
      </c>
      <c r="IT14" s="210">
        <f t="shared" si="2"/>
        <v>0</v>
      </c>
    </row>
    <row r="15" spans="1:254" ht="15" customHeight="1" x14ac:dyDescent="0.2">
      <c r="A15" s="272" t="s">
        <v>137</v>
      </c>
      <c r="B15" s="196" t="s">
        <v>643</v>
      </c>
      <c r="C15" s="202"/>
      <c r="D15" s="202"/>
      <c r="E15" s="202"/>
      <c r="F15" s="237">
        <f t="shared" si="0"/>
        <v>0</v>
      </c>
      <c r="G15" s="202"/>
      <c r="H15" s="202"/>
      <c r="I15" s="202"/>
      <c r="J15" s="237">
        <f>+H15-I15</f>
        <v>0</v>
      </c>
      <c r="K15" s="202"/>
      <c r="L15" s="202"/>
      <c r="M15" s="202"/>
      <c r="N15" s="237">
        <f>+L15-M15</f>
        <v>0</v>
      </c>
      <c r="O15" s="202"/>
      <c r="P15" s="202"/>
      <c r="Q15" s="202"/>
      <c r="R15" s="237">
        <f>+P15-Q15</f>
        <v>0</v>
      </c>
      <c r="S15" s="202"/>
      <c r="T15" s="202"/>
      <c r="U15" s="202"/>
      <c r="V15" s="237">
        <f>+T15-U15</f>
        <v>0</v>
      </c>
      <c r="W15" s="202"/>
      <c r="X15" s="202"/>
      <c r="Y15" s="202"/>
      <c r="Z15" s="237">
        <f>+X15-Y15</f>
        <v>0</v>
      </c>
      <c r="AA15" s="202"/>
      <c r="AB15" s="202"/>
      <c r="AC15" s="202"/>
      <c r="AD15" s="237">
        <f>+AB15-AC15</f>
        <v>0</v>
      </c>
      <c r="AE15" s="202"/>
      <c r="AF15" s="202"/>
      <c r="AG15" s="202"/>
      <c r="AH15" s="237">
        <f>+AF15-AG15</f>
        <v>0</v>
      </c>
      <c r="AI15" s="202"/>
      <c r="AJ15" s="202"/>
      <c r="AK15" s="202"/>
      <c r="AL15" s="237">
        <f>+AJ15-AK15</f>
        <v>0</v>
      </c>
      <c r="AM15" s="202"/>
      <c r="AN15" s="202"/>
      <c r="AO15" s="202"/>
      <c r="AP15" s="237">
        <f>+AN15-AO15</f>
        <v>0</v>
      </c>
      <c r="AQ15" s="202"/>
      <c r="AR15" s="202"/>
      <c r="AS15" s="202"/>
      <c r="AT15" s="237">
        <f>+AR15-AS15</f>
        <v>0</v>
      </c>
      <c r="AU15" s="202"/>
      <c r="AV15" s="202"/>
      <c r="AW15" s="202"/>
      <c r="AX15" s="237">
        <f>+AV15-AW15</f>
        <v>0</v>
      </c>
      <c r="AY15" s="202"/>
      <c r="AZ15" s="202"/>
      <c r="BA15" s="202"/>
      <c r="BB15" s="237">
        <f>+AZ15-BA15</f>
        <v>0</v>
      </c>
      <c r="BC15" s="202"/>
      <c r="BD15" s="202"/>
      <c r="BE15" s="202"/>
      <c r="BF15" s="237">
        <f>+BD15-BE15</f>
        <v>0</v>
      </c>
      <c r="BG15" s="202"/>
      <c r="BH15" s="202"/>
      <c r="BI15" s="202"/>
      <c r="BJ15" s="237">
        <f>+BH15-BI15</f>
        <v>0</v>
      </c>
      <c r="BK15" s="202"/>
      <c r="BL15" s="202"/>
      <c r="BM15" s="202"/>
      <c r="BN15" s="237">
        <f>+BL15-BM15</f>
        <v>0</v>
      </c>
      <c r="BO15" s="202"/>
      <c r="BP15" s="202"/>
      <c r="BQ15" s="202"/>
      <c r="BR15" s="237">
        <f>+BP15-BQ15</f>
        <v>0</v>
      </c>
      <c r="BS15" s="202"/>
      <c r="BT15" s="202"/>
      <c r="BU15" s="202"/>
      <c r="BV15" s="237">
        <f>+BT15-BU15</f>
        <v>0</v>
      </c>
      <c r="BW15" s="202"/>
      <c r="BX15" s="202"/>
      <c r="BY15" s="202"/>
      <c r="BZ15" s="237">
        <f>+BX15-BY15</f>
        <v>0</v>
      </c>
      <c r="CA15" s="202"/>
      <c r="CB15" s="202"/>
      <c r="CC15" s="202"/>
      <c r="CD15" s="237">
        <f>+CB15-CC15</f>
        <v>0</v>
      </c>
      <c r="CE15" s="202"/>
      <c r="CF15" s="202"/>
      <c r="CG15" s="202"/>
      <c r="CH15" s="237">
        <f>+CF15-CG15</f>
        <v>0</v>
      </c>
      <c r="CI15" s="202"/>
      <c r="CJ15" s="202"/>
      <c r="CK15" s="202"/>
      <c r="CL15" s="237">
        <f>+CJ15-CK15</f>
        <v>0</v>
      </c>
      <c r="CM15" s="202"/>
      <c r="CN15" s="202"/>
      <c r="CO15" s="202"/>
      <c r="CP15" s="237">
        <f>+CN15-CO15</f>
        <v>0</v>
      </c>
      <c r="CQ15" s="202"/>
      <c r="CR15" s="202"/>
      <c r="CS15" s="202"/>
      <c r="CT15" s="237">
        <f>+CR15-CS15</f>
        <v>0</v>
      </c>
      <c r="CU15" s="202"/>
      <c r="CV15" s="202"/>
      <c r="CW15" s="202"/>
      <c r="CX15" s="237">
        <f>+CV15-CW15</f>
        <v>0</v>
      </c>
      <c r="CY15" s="202"/>
      <c r="CZ15" s="202"/>
      <c r="DA15" s="202"/>
      <c r="DB15" s="237">
        <f>+CZ15-DA15</f>
        <v>0</v>
      </c>
      <c r="DC15" s="202"/>
      <c r="DD15" s="202"/>
      <c r="DE15" s="202"/>
      <c r="DF15" s="237">
        <f>+DD15-DE15</f>
        <v>0</v>
      </c>
      <c r="DG15" s="202"/>
      <c r="DH15" s="202"/>
      <c r="DI15" s="202"/>
      <c r="DJ15" s="237">
        <f>+DH15-DI15</f>
        <v>0</v>
      </c>
      <c r="DK15" s="202"/>
      <c r="DL15" s="202"/>
      <c r="DM15" s="202"/>
      <c r="DN15" s="237">
        <f>+DL15-DM15</f>
        <v>0</v>
      </c>
      <c r="DO15" s="202"/>
      <c r="DP15" s="202"/>
      <c r="DQ15" s="202"/>
      <c r="DR15" s="237">
        <f>+DP15-DQ15</f>
        <v>0</v>
      </c>
      <c r="DS15" s="202"/>
      <c r="DT15" s="202"/>
      <c r="DU15" s="202"/>
      <c r="DV15" s="237">
        <f>+DT15-DU15</f>
        <v>0</v>
      </c>
      <c r="DW15" s="202"/>
      <c r="DX15" s="202"/>
      <c r="DY15" s="202"/>
      <c r="DZ15" s="237">
        <f>+DX15-DY15</f>
        <v>0</v>
      </c>
      <c r="EA15" s="202"/>
      <c r="EB15" s="202"/>
      <c r="EC15" s="202"/>
      <c r="ED15" s="237">
        <f>+EB15-EC15</f>
        <v>0</v>
      </c>
      <c r="EE15" s="202"/>
      <c r="EF15" s="202"/>
      <c r="EG15" s="202"/>
      <c r="EH15" s="237">
        <f>+EF15-EG15</f>
        <v>0</v>
      </c>
      <c r="EI15" s="202"/>
      <c r="EJ15" s="202"/>
      <c r="EK15" s="202"/>
      <c r="EL15" s="237">
        <f>+EJ15-EK15</f>
        <v>0</v>
      </c>
      <c r="EM15" s="202"/>
      <c r="EN15" s="202"/>
      <c r="EO15" s="202"/>
      <c r="EP15" s="237">
        <f>+EN15-EO15</f>
        <v>0</v>
      </c>
      <c r="EQ15" s="202"/>
      <c r="ER15" s="202"/>
      <c r="ES15" s="202"/>
      <c r="ET15" s="237">
        <f>+ER15-ES15</f>
        <v>0</v>
      </c>
      <c r="EU15" s="202"/>
      <c r="EV15" s="202"/>
      <c r="EW15" s="202"/>
      <c r="EX15" s="237">
        <f>+EV15-EW15</f>
        <v>0</v>
      </c>
      <c r="EY15" s="202"/>
      <c r="EZ15" s="202"/>
      <c r="FA15" s="202"/>
      <c r="FB15" s="237">
        <f>+EZ15-FA15</f>
        <v>0</v>
      </c>
      <c r="FC15" s="202"/>
      <c r="FD15" s="202"/>
      <c r="FE15" s="202"/>
      <c r="FF15" s="237">
        <f>+FD15-FE15</f>
        <v>0</v>
      </c>
      <c r="FG15" s="202"/>
      <c r="FH15" s="202"/>
      <c r="FI15" s="202"/>
      <c r="FJ15" s="237">
        <f>+FH15-FI15</f>
        <v>0</v>
      </c>
      <c r="FK15" s="202"/>
      <c r="FL15" s="202"/>
      <c r="FM15" s="202"/>
      <c r="FN15" s="237">
        <f>+FL15-FM15</f>
        <v>0</v>
      </c>
      <c r="FO15" s="202"/>
      <c r="FP15" s="202"/>
      <c r="FQ15" s="202"/>
      <c r="FR15" s="237">
        <f>+FP15-FQ15</f>
        <v>0</v>
      </c>
      <c r="FS15" s="202"/>
      <c r="FT15" s="202"/>
      <c r="FU15" s="202"/>
      <c r="FV15" s="237">
        <f>+FT15-FU15</f>
        <v>0</v>
      </c>
      <c r="FW15" s="202"/>
      <c r="FX15" s="202"/>
      <c r="FY15" s="202"/>
      <c r="FZ15" s="237">
        <f>+FX15-FY15</f>
        <v>0</v>
      </c>
      <c r="GA15" s="202"/>
      <c r="GB15" s="202"/>
      <c r="GC15" s="202"/>
      <c r="GD15" s="237">
        <f>+GB15-GC15</f>
        <v>0</v>
      </c>
      <c r="GE15" s="202"/>
      <c r="GF15" s="202"/>
      <c r="GG15" s="202"/>
      <c r="GH15" s="237">
        <f>+GF15-GG15</f>
        <v>0</v>
      </c>
      <c r="GI15" s="202"/>
      <c r="GJ15" s="202"/>
      <c r="GK15" s="202"/>
      <c r="GL15" s="237">
        <f>+GJ15-GK15</f>
        <v>0</v>
      </c>
      <c r="GM15" s="202"/>
      <c r="GN15" s="202"/>
      <c r="GO15" s="202"/>
      <c r="GP15" s="237">
        <f>+GN15-GO15</f>
        <v>0</v>
      </c>
      <c r="GQ15" s="202"/>
      <c r="GR15" s="202"/>
      <c r="GS15" s="202"/>
      <c r="GT15" s="237">
        <f>+GR15-GS15</f>
        <v>0</v>
      </c>
      <c r="GU15" s="202"/>
      <c r="GV15" s="202"/>
      <c r="GW15" s="202"/>
      <c r="GX15" s="237">
        <f>+GV15-GW15</f>
        <v>0</v>
      </c>
      <c r="GY15" s="202"/>
      <c r="GZ15" s="202"/>
      <c r="HA15" s="202"/>
      <c r="HB15" s="237">
        <f>+GZ15-HA15</f>
        <v>0</v>
      </c>
      <c r="HC15" s="202"/>
      <c r="HD15" s="202"/>
      <c r="HE15" s="202"/>
      <c r="HF15" s="237">
        <f>+HD15-HE15</f>
        <v>0</v>
      </c>
      <c r="HG15" s="202"/>
      <c r="HH15" s="202"/>
      <c r="HI15" s="202"/>
      <c r="HJ15" s="237">
        <f>+HH15-HI15</f>
        <v>0</v>
      </c>
      <c r="HK15" s="202"/>
      <c r="HL15" s="202"/>
      <c r="HM15" s="202"/>
      <c r="HN15" s="237">
        <f>+HL15-HM15</f>
        <v>0</v>
      </c>
      <c r="HO15" s="202"/>
      <c r="HP15" s="202"/>
      <c r="HQ15" s="202"/>
      <c r="HR15" s="237">
        <f>+HP15-HQ15</f>
        <v>0</v>
      </c>
      <c r="HS15" s="202"/>
      <c r="HT15" s="202"/>
      <c r="HU15" s="202"/>
      <c r="HV15" s="237">
        <f>+HT15-HU15</f>
        <v>0</v>
      </c>
      <c r="HW15" s="202"/>
      <c r="HX15" s="202"/>
      <c r="HY15" s="202"/>
      <c r="HZ15" s="237">
        <f>+HX15-HY15</f>
        <v>0</v>
      </c>
      <c r="IA15" s="202"/>
      <c r="IB15" s="202"/>
      <c r="IC15" s="202"/>
      <c r="ID15" s="237">
        <f>+IB15-IC15</f>
        <v>0</v>
      </c>
      <c r="IE15" s="202"/>
      <c r="IF15" s="202"/>
      <c r="IG15" s="202"/>
      <c r="IH15" s="237">
        <f>+IF15-IG15</f>
        <v>0</v>
      </c>
      <c r="II15" s="202"/>
      <c r="IJ15" s="202"/>
      <c r="IK15" s="202"/>
      <c r="IL15" s="237">
        <f>+IJ15-IK15</f>
        <v>0</v>
      </c>
      <c r="IM15" s="202"/>
      <c r="IN15" s="202"/>
      <c r="IO15" s="202"/>
      <c r="IP15" s="237">
        <f>+IN15-IO15</f>
        <v>0</v>
      </c>
      <c r="IQ15" s="210">
        <f t="shared" si="2"/>
        <v>0</v>
      </c>
      <c r="IR15" s="210">
        <f t="shared" si="2"/>
        <v>0</v>
      </c>
      <c r="IS15" s="210">
        <f t="shared" si="2"/>
        <v>0</v>
      </c>
      <c r="IT15" s="210">
        <f t="shared" si="2"/>
        <v>0</v>
      </c>
    </row>
    <row r="16" spans="1:254" customFormat="1" ht="15" customHeight="1" x14ac:dyDescent="0.25">
      <c r="A16" s="289">
        <v>430000</v>
      </c>
      <c r="B16" s="8" t="s">
        <v>770</v>
      </c>
      <c r="C16" s="210"/>
      <c r="D16" s="210"/>
      <c r="E16" s="210"/>
      <c r="F16" s="210"/>
      <c r="G16" s="210"/>
      <c r="H16" s="210"/>
      <c r="I16" s="210"/>
      <c r="J16" s="210"/>
      <c r="K16" s="210"/>
      <c r="L16" s="210"/>
      <c r="M16" s="210"/>
      <c r="N16" s="210"/>
      <c r="O16" s="210"/>
      <c r="P16" s="210"/>
      <c r="Q16" s="210"/>
      <c r="R16" s="210"/>
      <c r="S16" s="210"/>
      <c r="T16" s="210"/>
      <c r="U16" s="210"/>
      <c r="V16" s="210"/>
      <c r="W16" s="210"/>
      <c r="X16" s="210"/>
      <c r="Y16" s="210"/>
      <c r="Z16" s="210"/>
      <c r="AA16" s="210"/>
      <c r="AB16" s="210"/>
      <c r="AC16" s="210"/>
      <c r="AD16" s="210"/>
      <c r="AE16" s="210"/>
      <c r="AF16" s="210"/>
      <c r="AG16" s="210"/>
      <c r="AH16" s="210"/>
      <c r="AI16" s="210"/>
      <c r="AJ16" s="210"/>
      <c r="AK16" s="210"/>
      <c r="AL16" s="210"/>
      <c r="AM16" s="210"/>
      <c r="AN16" s="210"/>
      <c r="AO16" s="210"/>
      <c r="AP16" s="210"/>
      <c r="AQ16" s="210"/>
      <c r="AR16" s="210"/>
      <c r="AS16" s="210"/>
      <c r="AT16" s="210"/>
      <c r="AU16" s="210"/>
      <c r="AV16" s="210"/>
      <c r="AW16" s="210"/>
      <c r="AX16" s="210"/>
      <c r="AY16" s="210"/>
      <c r="AZ16" s="210"/>
      <c r="BA16" s="210"/>
      <c r="BB16" s="210"/>
      <c r="BC16" s="210"/>
      <c r="BD16" s="210"/>
      <c r="BE16" s="210"/>
      <c r="BF16" s="210"/>
      <c r="BG16" s="210"/>
      <c r="BH16" s="210"/>
      <c r="BI16" s="210"/>
      <c r="BJ16" s="210"/>
      <c r="BK16" s="210"/>
      <c r="BL16" s="210"/>
      <c r="BM16" s="210"/>
      <c r="BN16" s="210"/>
      <c r="BO16" s="210"/>
      <c r="BP16" s="210"/>
      <c r="BQ16" s="210"/>
      <c r="BR16" s="210"/>
      <c r="BS16" s="210"/>
      <c r="BT16" s="210"/>
      <c r="BU16" s="210"/>
      <c r="BV16" s="210"/>
      <c r="BW16" s="210"/>
      <c r="BX16" s="210"/>
      <c r="BY16" s="210"/>
      <c r="BZ16" s="210"/>
      <c r="CA16" s="210"/>
      <c r="CB16" s="210"/>
      <c r="CC16" s="210"/>
      <c r="CD16" s="210"/>
      <c r="CE16" s="210"/>
      <c r="CF16" s="210"/>
      <c r="CG16" s="210"/>
      <c r="CH16" s="210"/>
      <c r="CI16" s="210"/>
      <c r="CJ16" s="210"/>
      <c r="CK16" s="210"/>
      <c r="CL16" s="210"/>
      <c r="CM16" s="210"/>
      <c r="CN16" s="210"/>
      <c r="CO16" s="210"/>
      <c r="CP16" s="210"/>
      <c r="CQ16" s="210"/>
      <c r="CR16" s="210"/>
      <c r="CS16" s="210"/>
      <c r="CT16" s="210"/>
      <c r="CU16" s="210"/>
      <c r="CV16" s="210"/>
      <c r="CW16" s="210"/>
      <c r="CX16" s="210"/>
      <c r="CY16" s="210"/>
      <c r="CZ16" s="210"/>
      <c r="DA16" s="210"/>
      <c r="DB16" s="210"/>
      <c r="DC16" s="210"/>
      <c r="DD16" s="210"/>
      <c r="DE16" s="210"/>
      <c r="DF16" s="210"/>
      <c r="DG16" s="210"/>
      <c r="DH16" s="210"/>
      <c r="DI16" s="210"/>
      <c r="DJ16" s="210"/>
      <c r="DK16" s="210"/>
      <c r="DL16" s="210"/>
      <c r="DM16" s="210"/>
      <c r="DN16" s="210"/>
      <c r="DO16" s="210"/>
      <c r="DP16" s="210"/>
      <c r="DQ16" s="210"/>
      <c r="DR16" s="210"/>
      <c r="DS16" s="210"/>
      <c r="DT16" s="210"/>
      <c r="DU16" s="210"/>
      <c r="DV16" s="210"/>
      <c r="DW16" s="210"/>
      <c r="DX16" s="210"/>
      <c r="DY16" s="210"/>
      <c r="DZ16" s="210"/>
      <c r="EA16" s="210"/>
      <c r="EB16" s="210"/>
      <c r="EC16" s="210"/>
      <c r="ED16" s="210"/>
      <c r="EE16" s="210"/>
      <c r="EF16" s="210"/>
      <c r="EG16" s="210"/>
      <c r="EH16" s="210"/>
      <c r="EI16" s="210"/>
      <c r="EJ16" s="210"/>
      <c r="EK16" s="210"/>
      <c r="EL16" s="210"/>
      <c r="EM16" s="210"/>
      <c r="EN16" s="210"/>
      <c r="EO16" s="210"/>
      <c r="EP16" s="210"/>
      <c r="EQ16" s="210"/>
      <c r="ER16" s="210"/>
      <c r="ES16" s="210"/>
      <c r="ET16" s="210"/>
      <c r="EU16" s="210"/>
      <c r="EV16" s="210"/>
      <c r="EW16" s="210"/>
      <c r="EX16" s="210"/>
      <c r="EY16" s="210"/>
      <c r="EZ16" s="210"/>
      <c r="FA16" s="210"/>
      <c r="FB16" s="210"/>
      <c r="FC16" s="210"/>
      <c r="FD16" s="210"/>
      <c r="FE16" s="210"/>
      <c r="FF16" s="210"/>
      <c r="FG16" s="210"/>
      <c r="FH16" s="210"/>
      <c r="FI16" s="210"/>
      <c r="FJ16" s="210"/>
      <c r="FK16" s="210"/>
      <c r="FL16" s="210"/>
      <c r="FM16" s="210"/>
      <c r="FN16" s="210"/>
      <c r="FO16" s="210"/>
      <c r="FP16" s="210"/>
      <c r="FQ16" s="210"/>
      <c r="FR16" s="210"/>
      <c r="FS16" s="210"/>
      <c r="FT16" s="210"/>
      <c r="FU16" s="210"/>
      <c r="FV16" s="210"/>
      <c r="FW16" s="210"/>
      <c r="FX16" s="210"/>
      <c r="FY16" s="210"/>
      <c r="FZ16" s="210"/>
      <c r="GA16" s="210"/>
      <c r="GB16" s="210"/>
      <c r="GC16" s="210"/>
      <c r="GD16" s="210"/>
      <c r="GE16" s="210"/>
      <c r="GF16" s="210"/>
      <c r="GG16" s="210"/>
      <c r="GH16" s="210"/>
      <c r="GI16" s="210"/>
      <c r="GJ16" s="210"/>
      <c r="GK16" s="210"/>
      <c r="GL16" s="210"/>
      <c r="GM16" s="210"/>
      <c r="GN16" s="210"/>
      <c r="GO16" s="210"/>
      <c r="GP16" s="210"/>
      <c r="GQ16" s="210"/>
      <c r="GR16" s="210"/>
      <c r="GS16" s="210"/>
      <c r="GT16" s="210"/>
      <c r="GU16" s="210"/>
      <c r="GV16" s="210"/>
      <c r="GW16" s="210"/>
      <c r="GX16" s="210"/>
      <c r="GY16" s="210"/>
      <c r="GZ16" s="210"/>
      <c r="HA16" s="210"/>
      <c r="HB16" s="210"/>
      <c r="HC16" s="210"/>
      <c r="HD16" s="210"/>
      <c r="HE16" s="210"/>
      <c r="HF16" s="210"/>
      <c r="HG16" s="210"/>
      <c r="HH16" s="210"/>
      <c r="HI16" s="210"/>
      <c r="HJ16" s="210"/>
      <c r="HK16" s="210"/>
      <c r="HL16" s="210"/>
      <c r="HM16" s="210"/>
      <c r="HN16" s="210"/>
      <c r="HO16" s="210"/>
      <c r="HP16" s="210"/>
      <c r="HQ16" s="210"/>
      <c r="HR16" s="210"/>
      <c r="HS16" s="210"/>
      <c r="HT16" s="210"/>
      <c r="HU16" s="210"/>
      <c r="HV16" s="210"/>
      <c r="HW16" s="210"/>
      <c r="HX16" s="210"/>
      <c r="HY16" s="210"/>
      <c r="HZ16" s="210"/>
      <c r="IA16" s="210"/>
      <c r="IB16" s="210"/>
      <c r="IC16" s="210"/>
      <c r="ID16" s="210"/>
      <c r="IE16" s="210"/>
      <c r="IF16" s="210"/>
      <c r="IG16" s="210"/>
      <c r="IH16" s="210"/>
      <c r="II16" s="210"/>
      <c r="IJ16" s="210"/>
      <c r="IK16" s="210"/>
      <c r="IL16" s="210"/>
      <c r="IM16" s="210"/>
      <c r="IN16" s="210"/>
      <c r="IO16" s="210"/>
      <c r="IP16" s="210"/>
      <c r="IQ16" s="210"/>
      <c r="IR16" s="210"/>
      <c r="IS16" s="210"/>
      <c r="IT16" s="210"/>
    </row>
    <row r="17" spans="1:254" ht="15" customHeight="1" x14ac:dyDescent="0.2">
      <c r="A17" s="272">
        <v>100</v>
      </c>
      <c r="B17" s="196" t="s">
        <v>642</v>
      </c>
      <c r="C17" s="202"/>
      <c r="D17" s="202"/>
      <c r="E17" s="202"/>
      <c r="F17" s="237">
        <f t="shared" si="0"/>
        <v>0</v>
      </c>
      <c r="G17" s="202"/>
      <c r="H17" s="202"/>
      <c r="I17" s="202"/>
      <c r="J17" s="237">
        <f>+H17-I17</f>
        <v>0</v>
      </c>
      <c r="K17" s="202"/>
      <c r="L17" s="202"/>
      <c r="M17" s="202"/>
      <c r="N17" s="237">
        <f>+L17-M17</f>
        <v>0</v>
      </c>
      <c r="O17" s="202"/>
      <c r="P17" s="202"/>
      <c r="Q17" s="202"/>
      <c r="R17" s="237">
        <f>+P17-Q17</f>
        <v>0</v>
      </c>
      <c r="S17" s="202"/>
      <c r="T17" s="202"/>
      <c r="U17" s="202"/>
      <c r="V17" s="237">
        <f>+T17-U17</f>
        <v>0</v>
      </c>
      <c r="W17" s="202"/>
      <c r="X17" s="202"/>
      <c r="Y17" s="202"/>
      <c r="Z17" s="237">
        <f>+X17-Y17</f>
        <v>0</v>
      </c>
      <c r="AA17" s="202"/>
      <c r="AB17" s="202"/>
      <c r="AC17" s="202"/>
      <c r="AD17" s="237">
        <f>+AB17-AC17</f>
        <v>0</v>
      </c>
      <c r="AE17" s="202"/>
      <c r="AF17" s="202"/>
      <c r="AG17" s="202"/>
      <c r="AH17" s="237">
        <f>+AF17-AG17</f>
        <v>0</v>
      </c>
      <c r="AI17" s="202"/>
      <c r="AJ17" s="202"/>
      <c r="AK17" s="202"/>
      <c r="AL17" s="237">
        <f>+AJ17-AK17</f>
        <v>0</v>
      </c>
      <c r="AM17" s="202"/>
      <c r="AN17" s="202"/>
      <c r="AO17" s="202"/>
      <c r="AP17" s="237">
        <f>+AN17-AO17</f>
        <v>0</v>
      </c>
      <c r="AQ17" s="202"/>
      <c r="AR17" s="202"/>
      <c r="AS17" s="202"/>
      <c r="AT17" s="237">
        <f>+AR17-AS17</f>
        <v>0</v>
      </c>
      <c r="AU17" s="202"/>
      <c r="AV17" s="202"/>
      <c r="AW17" s="202"/>
      <c r="AX17" s="237">
        <f>+AV17-AW17</f>
        <v>0</v>
      </c>
      <c r="AY17" s="202"/>
      <c r="AZ17" s="202"/>
      <c r="BA17" s="202"/>
      <c r="BB17" s="237">
        <f>+AZ17-BA17</f>
        <v>0</v>
      </c>
      <c r="BC17" s="202"/>
      <c r="BD17" s="202"/>
      <c r="BE17" s="202"/>
      <c r="BF17" s="237">
        <f>+BD17-BE17</f>
        <v>0</v>
      </c>
      <c r="BG17" s="202"/>
      <c r="BH17" s="202"/>
      <c r="BI17" s="202"/>
      <c r="BJ17" s="237">
        <f>+BH17-BI17</f>
        <v>0</v>
      </c>
      <c r="BK17" s="202"/>
      <c r="BL17" s="202"/>
      <c r="BM17" s="202"/>
      <c r="BN17" s="237">
        <f>+BL17-BM17</f>
        <v>0</v>
      </c>
      <c r="BO17" s="202"/>
      <c r="BP17" s="202"/>
      <c r="BQ17" s="202"/>
      <c r="BR17" s="237">
        <f>+BP17-BQ17</f>
        <v>0</v>
      </c>
      <c r="BS17" s="202"/>
      <c r="BT17" s="202"/>
      <c r="BU17" s="202"/>
      <c r="BV17" s="237">
        <f>+BT17-BU17</f>
        <v>0</v>
      </c>
      <c r="BW17" s="202"/>
      <c r="BX17" s="202"/>
      <c r="BY17" s="202"/>
      <c r="BZ17" s="237">
        <f>+BX17-BY17</f>
        <v>0</v>
      </c>
      <c r="CA17" s="202"/>
      <c r="CB17" s="202"/>
      <c r="CC17" s="202"/>
      <c r="CD17" s="237">
        <f>+CB17-CC17</f>
        <v>0</v>
      </c>
      <c r="CE17" s="202"/>
      <c r="CF17" s="202"/>
      <c r="CG17" s="202"/>
      <c r="CH17" s="237">
        <f>+CF17-CG17</f>
        <v>0</v>
      </c>
      <c r="CI17" s="202"/>
      <c r="CJ17" s="202"/>
      <c r="CK17" s="202"/>
      <c r="CL17" s="237">
        <f>+CJ17-CK17</f>
        <v>0</v>
      </c>
      <c r="CM17" s="202"/>
      <c r="CN17" s="202"/>
      <c r="CO17" s="202"/>
      <c r="CP17" s="237">
        <f>+CN17-CO17</f>
        <v>0</v>
      </c>
      <c r="CQ17" s="202"/>
      <c r="CR17" s="202"/>
      <c r="CS17" s="202"/>
      <c r="CT17" s="237">
        <f>+CR17-CS17</f>
        <v>0</v>
      </c>
      <c r="CU17" s="202"/>
      <c r="CV17" s="202"/>
      <c r="CW17" s="202"/>
      <c r="CX17" s="237">
        <f>+CV17-CW17</f>
        <v>0</v>
      </c>
      <c r="CY17" s="202"/>
      <c r="CZ17" s="202"/>
      <c r="DA17" s="202"/>
      <c r="DB17" s="237">
        <f>+CZ17-DA17</f>
        <v>0</v>
      </c>
      <c r="DC17" s="202"/>
      <c r="DD17" s="202"/>
      <c r="DE17" s="202"/>
      <c r="DF17" s="237">
        <f>+DD17-DE17</f>
        <v>0</v>
      </c>
      <c r="DG17" s="202"/>
      <c r="DH17" s="202"/>
      <c r="DI17" s="202"/>
      <c r="DJ17" s="237">
        <f>+DH17-DI17</f>
        <v>0</v>
      </c>
      <c r="DK17" s="202"/>
      <c r="DL17" s="202"/>
      <c r="DM17" s="202"/>
      <c r="DN17" s="237">
        <f>+DL17-DM17</f>
        <v>0</v>
      </c>
      <c r="DO17" s="202"/>
      <c r="DP17" s="202"/>
      <c r="DQ17" s="202"/>
      <c r="DR17" s="237">
        <f>+DP17-DQ17</f>
        <v>0</v>
      </c>
      <c r="DS17" s="202"/>
      <c r="DT17" s="202"/>
      <c r="DU17" s="202"/>
      <c r="DV17" s="237">
        <f>+DT17-DU17</f>
        <v>0</v>
      </c>
      <c r="DW17" s="202"/>
      <c r="DX17" s="202"/>
      <c r="DY17" s="202"/>
      <c r="DZ17" s="237">
        <f>+DX17-DY17</f>
        <v>0</v>
      </c>
      <c r="EA17" s="202"/>
      <c r="EB17" s="202"/>
      <c r="EC17" s="202"/>
      <c r="ED17" s="237">
        <f>+EB17-EC17</f>
        <v>0</v>
      </c>
      <c r="EE17" s="202"/>
      <c r="EF17" s="202"/>
      <c r="EG17" s="202"/>
      <c r="EH17" s="237">
        <f>+EF17-EG17</f>
        <v>0</v>
      </c>
      <c r="EI17" s="202"/>
      <c r="EJ17" s="202"/>
      <c r="EK17" s="202"/>
      <c r="EL17" s="237">
        <f>+EJ17-EK17</f>
        <v>0</v>
      </c>
      <c r="EM17" s="202"/>
      <c r="EN17" s="202"/>
      <c r="EO17" s="202"/>
      <c r="EP17" s="237">
        <f>+EN17-EO17</f>
        <v>0</v>
      </c>
      <c r="EQ17" s="202"/>
      <c r="ER17" s="202"/>
      <c r="ES17" s="202"/>
      <c r="ET17" s="237">
        <f>+ER17-ES17</f>
        <v>0</v>
      </c>
      <c r="EU17" s="202"/>
      <c r="EV17" s="202"/>
      <c r="EW17" s="202"/>
      <c r="EX17" s="237">
        <f>+EV17-EW17</f>
        <v>0</v>
      </c>
      <c r="EY17" s="202"/>
      <c r="EZ17" s="202"/>
      <c r="FA17" s="202"/>
      <c r="FB17" s="237">
        <f>+EZ17-FA17</f>
        <v>0</v>
      </c>
      <c r="FC17" s="202"/>
      <c r="FD17" s="202"/>
      <c r="FE17" s="202"/>
      <c r="FF17" s="237">
        <f>+FD17-FE17</f>
        <v>0</v>
      </c>
      <c r="FG17" s="202"/>
      <c r="FH17" s="202"/>
      <c r="FI17" s="202"/>
      <c r="FJ17" s="237">
        <f>+FH17-FI17</f>
        <v>0</v>
      </c>
      <c r="FK17" s="202"/>
      <c r="FL17" s="202"/>
      <c r="FM17" s="202"/>
      <c r="FN17" s="237">
        <f>+FL17-FM17</f>
        <v>0</v>
      </c>
      <c r="FO17" s="202"/>
      <c r="FP17" s="202"/>
      <c r="FQ17" s="202"/>
      <c r="FR17" s="237">
        <f>+FP17-FQ17</f>
        <v>0</v>
      </c>
      <c r="FS17" s="202"/>
      <c r="FT17" s="202"/>
      <c r="FU17" s="202"/>
      <c r="FV17" s="237">
        <f>+FT17-FU17</f>
        <v>0</v>
      </c>
      <c r="FW17" s="202"/>
      <c r="FX17" s="202"/>
      <c r="FY17" s="202"/>
      <c r="FZ17" s="237">
        <f>+FX17-FY17</f>
        <v>0</v>
      </c>
      <c r="GA17" s="202"/>
      <c r="GB17" s="202"/>
      <c r="GC17" s="202"/>
      <c r="GD17" s="237">
        <f>+GB17-GC17</f>
        <v>0</v>
      </c>
      <c r="GE17" s="202"/>
      <c r="GF17" s="202"/>
      <c r="GG17" s="202"/>
      <c r="GH17" s="237">
        <f>+GF17-GG17</f>
        <v>0</v>
      </c>
      <c r="GI17" s="202"/>
      <c r="GJ17" s="202"/>
      <c r="GK17" s="202"/>
      <c r="GL17" s="237">
        <f>+GJ17-GK17</f>
        <v>0</v>
      </c>
      <c r="GM17" s="202"/>
      <c r="GN17" s="202"/>
      <c r="GO17" s="202"/>
      <c r="GP17" s="237">
        <f>+GN17-GO17</f>
        <v>0</v>
      </c>
      <c r="GQ17" s="202"/>
      <c r="GR17" s="202"/>
      <c r="GS17" s="202"/>
      <c r="GT17" s="237">
        <f>+GR17-GS17</f>
        <v>0</v>
      </c>
      <c r="GU17" s="202"/>
      <c r="GV17" s="202"/>
      <c r="GW17" s="202"/>
      <c r="GX17" s="237">
        <f>+GV17-GW17</f>
        <v>0</v>
      </c>
      <c r="GY17" s="202"/>
      <c r="GZ17" s="202"/>
      <c r="HA17" s="202"/>
      <c r="HB17" s="237">
        <f>+GZ17-HA17</f>
        <v>0</v>
      </c>
      <c r="HC17" s="202"/>
      <c r="HD17" s="202"/>
      <c r="HE17" s="202"/>
      <c r="HF17" s="237">
        <f>+HD17-HE17</f>
        <v>0</v>
      </c>
      <c r="HG17" s="202"/>
      <c r="HH17" s="202"/>
      <c r="HI17" s="202"/>
      <c r="HJ17" s="237">
        <f>+HH17-HI17</f>
        <v>0</v>
      </c>
      <c r="HK17" s="202"/>
      <c r="HL17" s="202"/>
      <c r="HM17" s="202"/>
      <c r="HN17" s="237">
        <f>+HL17-HM17</f>
        <v>0</v>
      </c>
      <c r="HO17" s="202"/>
      <c r="HP17" s="202"/>
      <c r="HQ17" s="202"/>
      <c r="HR17" s="237">
        <f>+HP17-HQ17</f>
        <v>0</v>
      </c>
      <c r="HS17" s="202"/>
      <c r="HT17" s="202"/>
      <c r="HU17" s="202"/>
      <c r="HV17" s="237">
        <f>+HT17-HU17</f>
        <v>0</v>
      </c>
      <c r="HW17" s="202"/>
      <c r="HX17" s="202"/>
      <c r="HY17" s="202"/>
      <c r="HZ17" s="237">
        <f>+HX17-HY17</f>
        <v>0</v>
      </c>
      <c r="IA17" s="202"/>
      <c r="IB17" s="202"/>
      <c r="IC17" s="202"/>
      <c r="ID17" s="237">
        <f>+IB17-IC17</f>
        <v>0</v>
      </c>
      <c r="IE17" s="202"/>
      <c r="IF17" s="202"/>
      <c r="IG17" s="202"/>
      <c r="IH17" s="237">
        <f>+IF17-IG17</f>
        <v>0</v>
      </c>
      <c r="II17" s="202"/>
      <c r="IJ17" s="202"/>
      <c r="IK17" s="202"/>
      <c r="IL17" s="237">
        <f>+IJ17-IK17</f>
        <v>0</v>
      </c>
      <c r="IM17" s="202"/>
      <c r="IN17" s="202"/>
      <c r="IO17" s="202"/>
      <c r="IP17" s="237">
        <f>+IN17-IO17</f>
        <v>0</v>
      </c>
      <c r="IQ17" s="210">
        <f t="shared" ref="IQ17:IT18" si="3">+C17+G17+K17+O17+S17+W17+AA17+AE17+AI17+AM17+AQ17+AU17+AY17+BC17+BG17+BK17+BO17+BS17+BW17+CA17+CE17+CI17+CM17+CQ17+CU17+CY17+DC17+DG17+DK17+DO17+DS17+DW17+EA17+EE17+EI17+EM17+EQ17+EU17+EY17+FC17+FG17+FK17+FO17+FS17+FW17+GA17+GE17+GI17+GM17+GQ17+GU17+GY17+HC17+HG17+HK17+HO17+HS17+HW17+IA17+IE17+II17+IM17</f>
        <v>0</v>
      </c>
      <c r="IR17" s="210">
        <f t="shared" si="3"/>
        <v>0</v>
      </c>
      <c r="IS17" s="210">
        <f t="shared" si="3"/>
        <v>0</v>
      </c>
      <c r="IT17" s="210">
        <f t="shared" si="3"/>
        <v>0</v>
      </c>
    </row>
    <row r="18" spans="1:254" ht="15" customHeight="1" x14ac:dyDescent="0.2">
      <c r="A18" s="272" t="s">
        <v>137</v>
      </c>
      <c r="B18" s="196" t="s">
        <v>643</v>
      </c>
      <c r="C18" s="202"/>
      <c r="D18" s="202"/>
      <c r="E18" s="202"/>
      <c r="F18" s="237">
        <f t="shared" si="0"/>
        <v>0</v>
      </c>
      <c r="G18" s="202"/>
      <c r="H18" s="202"/>
      <c r="I18" s="202"/>
      <c r="J18" s="237">
        <f>+H18-I18</f>
        <v>0</v>
      </c>
      <c r="K18" s="202"/>
      <c r="L18" s="202"/>
      <c r="M18" s="202"/>
      <c r="N18" s="237">
        <f>+L18-M18</f>
        <v>0</v>
      </c>
      <c r="O18" s="202"/>
      <c r="P18" s="202"/>
      <c r="Q18" s="202"/>
      <c r="R18" s="237">
        <f>+P18-Q18</f>
        <v>0</v>
      </c>
      <c r="S18" s="202"/>
      <c r="T18" s="202"/>
      <c r="U18" s="202"/>
      <c r="V18" s="237">
        <f>+T18-U18</f>
        <v>0</v>
      </c>
      <c r="W18" s="202"/>
      <c r="X18" s="202"/>
      <c r="Y18" s="202"/>
      <c r="Z18" s="237">
        <f>+X18-Y18</f>
        <v>0</v>
      </c>
      <c r="AA18" s="202"/>
      <c r="AB18" s="202"/>
      <c r="AC18" s="202"/>
      <c r="AD18" s="237">
        <f>+AB18-AC18</f>
        <v>0</v>
      </c>
      <c r="AE18" s="202"/>
      <c r="AF18" s="202"/>
      <c r="AG18" s="202"/>
      <c r="AH18" s="237">
        <f>+AF18-AG18</f>
        <v>0</v>
      </c>
      <c r="AI18" s="202"/>
      <c r="AJ18" s="202"/>
      <c r="AK18" s="202"/>
      <c r="AL18" s="237">
        <f>+AJ18-AK18</f>
        <v>0</v>
      </c>
      <c r="AM18" s="202"/>
      <c r="AN18" s="202"/>
      <c r="AO18" s="202"/>
      <c r="AP18" s="237">
        <f>+AN18-AO18</f>
        <v>0</v>
      </c>
      <c r="AQ18" s="202"/>
      <c r="AR18" s="202"/>
      <c r="AS18" s="202"/>
      <c r="AT18" s="237">
        <f>+AR18-AS18</f>
        <v>0</v>
      </c>
      <c r="AU18" s="202"/>
      <c r="AV18" s="202"/>
      <c r="AW18" s="202"/>
      <c r="AX18" s="237">
        <f>+AV18-AW18</f>
        <v>0</v>
      </c>
      <c r="AY18" s="202"/>
      <c r="AZ18" s="202"/>
      <c r="BA18" s="202"/>
      <c r="BB18" s="237">
        <f>+AZ18-BA18</f>
        <v>0</v>
      </c>
      <c r="BC18" s="202"/>
      <c r="BD18" s="202"/>
      <c r="BE18" s="202"/>
      <c r="BF18" s="237">
        <f>+BD18-BE18</f>
        <v>0</v>
      </c>
      <c r="BG18" s="202"/>
      <c r="BH18" s="202"/>
      <c r="BI18" s="202"/>
      <c r="BJ18" s="237">
        <f>+BH18-BI18</f>
        <v>0</v>
      </c>
      <c r="BK18" s="202"/>
      <c r="BL18" s="202"/>
      <c r="BM18" s="202"/>
      <c r="BN18" s="237">
        <f>+BL18-BM18</f>
        <v>0</v>
      </c>
      <c r="BO18" s="202"/>
      <c r="BP18" s="202"/>
      <c r="BQ18" s="202"/>
      <c r="BR18" s="237">
        <f>+BP18-BQ18</f>
        <v>0</v>
      </c>
      <c r="BS18" s="202"/>
      <c r="BT18" s="202"/>
      <c r="BU18" s="202"/>
      <c r="BV18" s="237">
        <f>+BT18-BU18</f>
        <v>0</v>
      </c>
      <c r="BW18" s="202"/>
      <c r="BX18" s="202"/>
      <c r="BY18" s="202"/>
      <c r="BZ18" s="237">
        <f>+BX18-BY18</f>
        <v>0</v>
      </c>
      <c r="CA18" s="202"/>
      <c r="CB18" s="202"/>
      <c r="CC18" s="202"/>
      <c r="CD18" s="237">
        <f>+CB18-CC18</f>
        <v>0</v>
      </c>
      <c r="CE18" s="202"/>
      <c r="CF18" s="202"/>
      <c r="CG18" s="202"/>
      <c r="CH18" s="237">
        <f>+CF18-CG18</f>
        <v>0</v>
      </c>
      <c r="CI18" s="202"/>
      <c r="CJ18" s="202"/>
      <c r="CK18" s="202"/>
      <c r="CL18" s="237">
        <f>+CJ18-CK18</f>
        <v>0</v>
      </c>
      <c r="CM18" s="202"/>
      <c r="CN18" s="202"/>
      <c r="CO18" s="202"/>
      <c r="CP18" s="237">
        <f>+CN18-CO18</f>
        <v>0</v>
      </c>
      <c r="CQ18" s="202"/>
      <c r="CR18" s="202"/>
      <c r="CS18" s="202"/>
      <c r="CT18" s="237">
        <f>+CR18-CS18</f>
        <v>0</v>
      </c>
      <c r="CU18" s="202"/>
      <c r="CV18" s="202"/>
      <c r="CW18" s="202"/>
      <c r="CX18" s="237">
        <f>+CV18-CW18</f>
        <v>0</v>
      </c>
      <c r="CY18" s="202"/>
      <c r="CZ18" s="202"/>
      <c r="DA18" s="202"/>
      <c r="DB18" s="237">
        <f>+CZ18-DA18</f>
        <v>0</v>
      </c>
      <c r="DC18" s="202"/>
      <c r="DD18" s="202"/>
      <c r="DE18" s="202"/>
      <c r="DF18" s="237">
        <f>+DD18-DE18</f>
        <v>0</v>
      </c>
      <c r="DG18" s="202"/>
      <c r="DH18" s="202"/>
      <c r="DI18" s="202"/>
      <c r="DJ18" s="237">
        <f>+DH18-DI18</f>
        <v>0</v>
      </c>
      <c r="DK18" s="202"/>
      <c r="DL18" s="202"/>
      <c r="DM18" s="202"/>
      <c r="DN18" s="237">
        <f>+DL18-DM18</f>
        <v>0</v>
      </c>
      <c r="DO18" s="202"/>
      <c r="DP18" s="202"/>
      <c r="DQ18" s="202"/>
      <c r="DR18" s="237">
        <f>+DP18-DQ18</f>
        <v>0</v>
      </c>
      <c r="DS18" s="202"/>
      <c r="DT18" s="202"/>
      <c r="DU18" s="202"/>
      <c r="DV18" s="237">
        <f>+DT18-DU18</f>
        <v>0</v>
      </c>
      <c r="DW18" s="202"/>
      <c r="DX18" s="202"/>
      <c r="DY18" s="202"/>
      <c r="DZ18" s="237">
        <f>+DX18-DY18</f>
        <v>0</v>
      </c>
      <c r="EA18" s="202"/>
      <c r="EB18" s="202"/>
      <c r="EC18" s="202"/>
      <c r="ED18" s="237">
        <f>+EB18-EC18</f>
        <v>0</v>
      </c>
      <c r="EE18" s="202"/>
      <c r="EF18" s="202"/>
      <c r="EG18" s="202"/>
      <c r="EH18" s="237">
        <f>+EF18-EG18</f>
        <v>0</v>
      </c>
      <c r="EI18" s="202"/>
      <c r="EJ18" s="202"/>
      <c r="EK18" s="202"/>
      <c r="EL18" s="237">
        <f>+EJ18-EK18</f>
        <v>0</v>
      </c>
      <c r="EM18" s="202"/>
      <c r="EN18" s="202"/>
      <c r="EO18" s="202"/>
      <c r="EP18" s="237">
        <f>+EN18-EO18</f>
        <v>0</v>
      </c>
      <c r="EQ18" s="202"/>
      <c r="ER18" s="202"/>
      <c r="ES18" s="202"/>
      <c r="ET18" s="237">
        <f>+ER18-ES18</f>
        <v>0</v>
      </c>
      <c r="EU18" s="202"/>
      <c r="EV18" s="202"/>
      <c r="EW18" s="202"/>
      <c r="EX18" s="237">
        <f>+EV18-EW18</f>
        <v>0</v>
      </c>
      <c r="EY18" s="202"/>
      <c r="EZ18" s="202"/>
      <c r="FA18" s="202"/>
      <c r="FB18" s="237">
        <f>+EZ18-FA18</f>
        <v>0</v>
      </c>
      <c r="FC18" s="202"/>
      <c r="FD18" s="202"/>
      <c r="FE18" s="202"/>
      <c r="FF18" s="237">
        <f>+FD18-FE18</f>
        <v>0</v>
      </c>
      <c r="FG18" s="202"/>
      <c r="FH18" s="202"/>
      <c r="FI18" s="202"/>
      <c r="FJ18" s="237">
        <f>+FH18-FI18</f>
        <v>0</v>
      </c>
      <c r="FK18" s="202"/>
      <c r="FL18" s="202"/>
      <c r="FM18" s="202"/>
      <c r="FN18" s="237">
        <f>+FL18-FM18</f>
        <v>0</v>
      </c>
      <c r="FO18" s="202"/>
      <c r="FP18" s="202"/>
      <c r="FQ18" s="202"/>
      <c r="FR18" s="237">
        <f>+FP18-FQ18</f>
        <v>0</v>
      </c>
      <c r="FS18" s="202"/>
      <c r="FT18" s="202"/>
      <c r="FU18" s="202"/>
      <c r="FV18" s="237">
        <f>+FT18-FU18</f>
        <v>0</v>
      </c>
      <c r="FW18" s="202"/>
      <c r="FX18" s="202"/>
      <c r="FY18" s="202"/>
      <c r="FZ18" s="237">
        <f>+FX18-FY18</f>
        <v>0</v>
      </c>
      <c r="GA18" s="202"/>
      <c r="GB18" s="202"/>
      <c r="GC18" s="202"/>
      <c r="GD18" s="237">
        <f>+GB18-GC18</f>
        <v>0</v>
      </c>
      <c r="GE18" s="202"/>
      <c r="GF18" s="202"/>
      <c r="GG18" s="202"/>
      <c r="GH18" s="237">
        <f>+GF18-GG18</f>
        <v>0</v>
      </c>
      <c r="GI18" s="202"/>
      <c r="GJ18" s="202"/>
      <c r="GK18" s="202"/>
      <c r="GL18" s="237">
        <f>+GJ18-GK18</f>
        <v>0</v>
      </c>
      <c r="GM18" s="202"/>
      <c r="GN18" s="202"/>
      <c r="GO18" s="202"/>
      <c r="GP18" s="237">
        <f>+GN18-GO18</f>
        <v>0</v>
      </c>
      <c r="GQ18" s="202"/>
      <c r="GR18" s="202"/>
      <c r="GS18" s="202"/>
      <c r="GT18" s="237">
        <f>+GR18-GS18</f>
        <v>0</v>
      </c>
      <c r="GU18" s="202"/>
      <c r="GV18" s="202"/>
      <c r="GW18" s="202"/>
      <c r="GX18" s="237">
        <f>+GV18-GW18</f>
        <v>0</v>
      </c>
      <c r="GY18" s="202"/>
      <c r="GZ18" s="202"/>
      <c r="HA18" s="202"/>
      <c r="HB18" s="237">
        <f>+GZ18-HA18</f>
        <v>0</v>
      </c>
      <c r="HC18" s="202"/>
      <c r="HD18" s="202"/>
      <c r="HE18" s="202"/>
      <c r="HF18" s="237">
        <f>+HD18-HE18</f>
        <v>0</v>
      </c>
      <c r="HG18" s="202"/>
      <c r="HH18" s="202"/>
      <c r="HI18" s="202"/>
      <c r="HJ18" s="237">
        <f>+HH18-HI18</f>
        <v>0</v>
      </c>
      <c r="HK18" s="202"/>
      <c r="HL18" s="202"/>
      <c r="HM18" s="202"/>
      <c r="HN18" s="237">
        <f>+HL18-HM18</f>
        <v>0</v>
      </c>
      <c r="HO18" s="202"/>
      <c r="HP18" s="202"/>
      <c r="HQ18" s="202"/>
      <c r="HR18" s="237">
        <f>+HP18-HQ18</f>
        <v>0</v>
      </c>
      <c r="HS18" s="202"/>
      <c r="HT18" s="202"/>
      <c r="HU18" s="202"/>
      <c r="HV18" s="237">
        <f>+HT18-HU18</f>
        <v>0</v>
      </c>
      <c r="HW18" s="202"/>
      <c r="HX18" s="202"/>
      <c r="HY18" s="202"/>
      <c r="HZ18" s="237">
        <f>+HX18-HY18</f>
        <v>0</v>
      </c>
      <c r="IA18" s="202"/>
      <c r="IB18" s="202"/>
      <c r="IC18" s="202"/>
      <c r="ID18" s="237">
        <f>+IB18-IC18</f>
        <v>0</v>
      </c>
      <c r="IE18" s="202"/>
      <c r="IF18" s="202"/>
      <c r="IG18" s="202"/>
      <c r="IH18" s="237">
        <f>+IF18-IG18</f>
        <v>0</v>
      </c>
      <c r="II18" s="202"/>
      <c r="IJ18" s="202"/>
      <c r="IK18" s="202"/>
      <c r="IL18" s="237">
        <f>+IJ18-IK18</f>
        <v>0</v>
      </c>
      <c r="IM18" s="202"/>
      <c r="IN18" s="202"/>
      <c r="IO18" s="202"/>
      <c r="IP18" s="237">
        <f>+IN18-IO18</f>
        <v>0</v>
      </c>
      <c r="IQ18" s="210">
        <f t="shared" si="3"/>
        <v>0</v>
      </c>
      <c r="IR18" s="210">
        <f t="shared" si="3"/>
        <v>0</v>
      </c>
      <c r="IS18" s="210">
        <f t="shared" si="3"/>
        <v>0</v>
      </c>
      <c r="IT18" s="210">
        <f t="shared" si="3"/>
        <v>0</v>
      </c>
    </row>
    <row r="19" spans="1:254" customFormat="1" ht="15" customHeight="1" x14ac:dyDescent="0.25">
      <c r="A19" s="289">
        <v>440000</v>
      </c>
      <c r="B19" s="8" t="s">
        <v>771</v>
      </c>
      <c r="C19" s="210"/>
      <c r="D19" s="210"/>
      <c r="E19" s="210"/>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10"/>
      <c r="AE19" s="210"/>
      <c r="AF19" s="210"/>
      <c r="AG19" s="210"/>
      <c r="AH19" s="210"/>
      <c r="AI19" s="210"/>
      <c r="AJ19" s="210"/>
      <c r="AK19" s="210"/>
      <c r="AL19" s="210"/>
      <c r="AM19" s="210"/>
      <c r="AN19" s="210"/>
      <c r="AO19" s="210"/>
      <c r="AP19" s="210"/>
      <c r="AQ19" s="210"/>
      <c r="AR19" s="210"/>
      <c r="AS19" s="210"/>
      <c r="AT19" s="210"/>
      <c r="AU19" s="210"/>
      <c r="AV19" s="210"/>
      <c r="AW19" s="210"/>
      <c r="AX19" s="210"/>
      <c r="AY19" s="210"/>
      <c r="AZ19" s="210"/>
      <c r="BA19" s="210"/>
      <c r="BB19" s="210"/>
      <c r="BC19" s="210"/>
      <c r="BD19" s="210"/>
      <c r="BE19" s="210"/>
      <c r="BF19" s="210"/>
      <c r="BG19" s="210"/>
      <c r="BH19" s="210"/>
      <c r="BI19" s="210"/>
      <c r="BJ19" s="210"/>
      <c r="BK19" s="210"/>
      <c r="BL19" s="210"/>
      <c r="BM19" s="210"/>
      <c r="BN19" s="210"/>
      <c r="BO19" s="210"/>
      <c r="BP19" s="210"/>
      <c r="BQ19" s="210"/>
      <c r="BR19" s="210"/>
      <c r="BS19" s="210"/>
      <c r="BT19" s="210"/>
      <c r="BU19" s="210"/>
      <c r="BV19" s="210"/>
      <c r="BW19" s="210"/>
      <c r="BX19" s="210"/>
      <c r="BY19" s="210"/>
      <c r="BZ19" s="210"/>
      <c r="CA19" s="210"/>
      <c r="CB19" s="210"/>
      <c r="CC19" s="210"/>
      <c r="CD19" s="210"/>
      <c r="CE19" s="210"/>
      <c r="CF19" s="210"/>
      <c r="CG19" s="210"/>
      <c r="CH19" s="210"/>
      <c r="CI19" s="210"/>
      <c r="CJ19" s="210"/>
      <c r="CK19" s="210"/>
      <c r="CL19" s="210"/>
      <c r="CM19" s="210"/>
      <c r="CN19" s="210"/>
      <c r="CO19" s="210"/>
      <c r="CP19" s="210"/>
      <c r="CQ19" s="210"/>
      <c r="CR19" s="210"/>
      <c r="CS19" s="210"/>
      <c r="CT19" s="210"/>
      <c r="CU19" s="210"/>
      <c r="CV19" s="210"/>
      <c r="CW19" s="210"/>
      <c r="CX19" s="210"/>
      <c r="CY19" s="210"/>
      <c r="CZ19" s="210"/>
      <c r="DA19" s="210"/>
      <c r="DB19" s="210"/>
      <c r="DC19" s="210"/>
      <c r="DD19" s="210"/>
      <c r="DE19" s="210"/>
      <c r="DF19" s="210"/>
      <c r="DG19" s="210"/>
      <c r="DH19" s="210"/>
      <c r="DI19" s="210"/>
      <c r="DJ19" s="210"/>
      <c r="DK19" s="210"/>
      <c r="DL19" s="210"/>
      <c r="DM19" s="210"/>
      <c r="DN19" s="210"/>
      <c r="DO19" s="210"/>
      <c r="DP19" s="210"/>
      <c r="DQ19" s="210"/>
      <c r="DR19" s="210"/>
      <c r="DS19" s="210"/>
      <c r="DT19" s="210"/>
      <c r="DU19" s="210"/>
      <c r="DV19" s="210"/>
      <c r="DW19" s="210"/>
      <c r="DX19" s="210"/>
      <c r="DY19" s="210"/>
      <c r="DZ19" s="210"/>
      <c r="EA19" s="210"/>
      <c r="EB19" s="210"/>
      <c r="EC19" s="210"/>
      <c r="ED19" s="210"/>
      <c r="EE19" s="210"/>
      <c r="EF19" s="210"/>
      <c r="EG19" s="210"/>
      <c r="EH19" s="210"/>
      <c r="EI19" s="210"/>
      <c r="EJ19" s="210"/>
      <c r="EK19" s="210"/>
      <c r="EL19" s="210"/>
      <c r="EM19" s="210"/>
      <c r="EN19" s="210"/>
      <c r="EO19" s="210"/>
      <c r="EP19" s="210"/>
      <c r="EQ19" s="210"/>
      <c r="ER19" s="210"/>
      <c r="ES19" s="210"/>
      <c r="ET19" s="210"/>
      <c r="EU19" s="210"/>
      <c r="EV19" s="210"/>
      <c r="EW19" s="210"/>
      <c r="EX19" s="210"/>
      <c r="EY19" s="210"/>
      <c r="EZ19" s="210"/>
      <c r="FA19" s="210"/>
      <c r="FB19" s="210"/>
      <c r="FC19" s="210"/>
      <c r="FD19" s="210"/>
      <c r="FE19" s="210"/>
      <c r="FF19" s="210"/>
      <c r="FG19" s="210"/>
      <c r="FH19" s="210"/>
      <c r="FI19" s="210"/>
      <c r="FJ19" s="210"/>
      <c r="FK19" s="210"/>
      <c r="FL19" s="210"/>
      <c r="FM19" s="210"/>
      <c r="FN19" s="210"/>
      <c r="FO19" s="210"/>
      <c r="FP19" s="210"/>
      <c r="FQ19" s="210"/>
      <c r="FR19" s="210"/>
      <c r="FS19" s="210"/>
      <c r="FT19" s="210"/>
      <c r="FU19" s="210"/>
      <c r="FV19" s="210"/>
      <c r="FW19" s="210"/>
      <c r="FX19" s="210"/>
      <c r="FY19" s="210"/>
      <c r="FZ19" s="210"/>
      <c r="GA19" s="210"/>
      <c r="GB19" s="210"/>
      <c r="GC19" s="210"/>
      <c r="GD19" s="210"/>
      <c r="GE19" s="210"/>
      <c r="GF19" s="210"/>
      <c r="GG19" s="210"/>
      <c r="GH19" s="210"/>
      <c r="GI19" s="210"/>
      <c r="GJ19" s="210"/>
      <c r="GK19" s="210"/>
      <c r="GL19" s="210"/>
      <c r="GM19" s="210"/>
      <c r="GN19" s="210"/>
      <c r="GO19" s="210"/>
      <c r="GP19" s="210"/>
      <c r="GQ19" s="210"/>
      <c r="GR19" s="210"/>
      <c r="GS19" s="210"/>
      <c r="GT19" s="210"/>
      <c r="GU19" s="210"/>
      <c r="GV19" s="210"/>
      <c r="GW19" s="210"/>
      <c r="GX19" s="210"/>
      <c r="GY19" s="210"/>
      <c r="GZ19" s="210"/>
      <c r="HA19" s="210"/>
      <c r="HB19" s="210"/>
      <c r="HC19" s="210"/>
      <c r="HD19" s="210"/>
      <c r="HE19" s="210"/>
      <c r="HF19" s="210"/>
      <c r="HG19" s="210"/>
      <c r="HH19" s="210"/>
      <c r="HI19" s="210"/>
      <c r="HJ19" s="210"/>
      <c r="HK19" s="210"/>
      <c r="HL19" s="210"/>
      <c r="HM19" s="210"/>
      <c r="HN19" s="210"/>
      <c r="HO19" s="210"/>
      <c r="HP19" s="210"/>
      <c r="HQ19" s="210"/>
      <c r="HR19" s="210"/>
      <c r="HS19" s="210"/>
      <c r="HT19" s="210"/>
      <c r="HU19" s="210"/>
      <c r="HV19" s="210"/>
      <c r="HW19" s="210"/>
      <c r="HX19" s="210"/>
      <c r="HY19" s="210"/>
      <c r="HZ19" s="210"/>
      <c r="IA19" s="210"/>
      <c r="IB19" s="210"/>
      <c r="IC19" s="210"/>
      <c r="ID19" s="210"/>
      <c r="IE19" s="210"/>
      <c r="IF19" s="210"/>
      <c r="IG19" s="210"/>
      <c r="IH19" s="210"/>
      <c r="II19" s="210"/>
      <c r="IJ19" s="210"/>
      <c r="IK19" s="210"/>
      <c r="IL19" s="210"/>
      <c r="IM19" s="210"/>
      <c r="IN19" s="210"/>
      <c r="IO19" s="210"/>
      <c r="IP19" s="210"/>
      <c r="IQ19" s="210"/>
      <c r="IR19" s="210"/>
      <c r="IS19" s="210"/>
      <c r="IT19" s="210"/>
    </row>
    <row r="20" spans="1:254" ht="15" customHeight="1" x14ac:dyDescent="0.2">
      <c r="A20" s="272">
        <v>100</v>
      </c>
      <c r="B20" s="196" t="s">
        <v>642</v>
      </c>
      <c r="C20" s="202"/>
      <c r="D20" s="202"/>
      <c r="E20" s="202"/>
      <c r="F20" s="237">
        <f t="shared" si="0"/>
        <v>0</v>
      </c>
      <c r="G20" s="202"/>
      <c r="H20" s="202"/>
      <c r="I20" s="202"/>
      <c r="J20" s="237">
        <f>+H20-I20</f>
        <v>0</v>
      </c>
      <c r="K20" s="202"/>
      <c r="L20" s="202"/>
      <c r="M20" s="202"/>
      <c r="N20" s="237">
        <f>+L20-M20</f>
        <v>0</v>
      </c>
      <c r="O20" s="202"/>
      <c r="P20" s="202"/>
      <c r="Q20" s="202"/>
      <c r="R20" s="237">
        <f>+P20-Q20</f>
        <v>0</v>
      </c>
      <c r="S20" s="202"/>
      <c r="T20" s="202"/>
      <c r="U20" s="202"/>
      <c r="V20" s="237">
        <f>+T20-U20</f>
        <v>0</v>
      </c>
      <c r="W20" s="202"/>
      <c r="X20" s="202"/>
      <c r="Y20" s="202"/>
      <c r="Z20" s="237">
        <f>+X20-Y20</f>
        <v>0</v>
      </c>
      <c r="AA20" s="202"/>
      <c r="AB20" s="202"/>
      <c r="AC20" s="202"/>
      <c r="AD20" s="237">
        <f>+AB20-AC20</f>
        <v>0</v>
      </c>
      <c r="AE20" s="202"/>
      <c r="AF20" s="202"/>
      <c r="AG20" s="202"/>
      <c r="AH20" s="237">
        <f>+AF20-AG20</f>
        <v>0</v>
      </c>
      <c r="AI20" s="202"/>
      <c r="AJ20" s="202"/>
      <c r="AK20" s="202"/>
      <c r="AL20" s="237">
        <f>+AJ20-AK20</f>
        <v>0</v>
      </c>
      <c r="AM20" s="202"/>
      <c r="AN20" s="202"/>
      <c r="AO20" s="202"/>
      <c r="AP20" s="237">
        <f>+AN20-AO20</f>
        <v>0</v>
      </c>
      <c r="AQ20" s="202"/>
      <c r="AR20" s="202"/>
      <c r="AS20" s="202"/>
      <c r="AT20" s="237">
        <f>+AR20-AS20</f>
        <v>0</v>
      </c>
      <c r="AU20" s="202"/>
      <c r="AV20" s="202"/>
      <c r="AW20" s="202"/>
      <c r="AX20" s="237">
        <f>+AV20-AW20</f>
        <v>0</v>
      </c>
      <c r="AY20" s="202"/>
      <c r="AZ20" s="202"/>
      <c r="BA20" s="202"/>
      <c r="BB20" s="237">
        <f>+AZ20-BA20</f>
        <v>0</v>
      </c>
      <c r="BC20" s="202"/>
      <c r="BD20" s="202"/>
      <c r="BE20" s="202"/>
      <c r="BF20" s="237">
        <f>+BD20-BE20</f>
        <v>0</v>
      </c>
      <c r="BG20" s="202"/>
      <c r="BH20" s="202"/>
      <c r="BI20" s="202"/>
      <c r="BJ20" s="237">
        <f>+BH20-BI20</f>
        <v>0</v>
      </c>
      <c r="BK20" s="202"/>
      <c r="BL20" s="202"/>
      <c r="BM20" s="202"/>
      <c r="BN20" s="237">
        <f>+BL20-BM20</f>
        <v>0</v>
      </c>
      <c r="BO20" s="202"/>
      <c r="BP20" s="202"/>
      <c r="BQ20" s="202"/>
      <c r="BR20" s="237">
        <f>+BP20-BQ20</f>
        <v>0</v>
      </c>
      <c r="BS20" s="202"/>
      <c r="BT20" s="202"/>
      <c r="BU20" s="202"/>
      <c r="BV20" s="237">
        <f>+BT20-BU20</f>
        <v>0</v>
      </c>
      <c r="BW20" s="202"/>
      <c r="BX20" s="202"/>
      <c r="BY20" s="202"/>
      <c r="BZ20" s="237">
        <f>+BX20-BY20</f>
        <v>0</v>
      </c>
      <c r="CA20" s="202"/>
      <c r="CB20" s="202"/>
      <c r="CC20" s="202"/>
      <c r="CD20" s="237">
        <f>+CB20-CC20</f>
        <v>0</v>
      </c>
      <c r="CE20" s="202"/>
      <c r="CF20" s="202"/>
      <c r="CG20" s="202"/>
      <c r="CH20" s="237">
        <f>+CF20-CG20</f>
        <v>0</v>
      </c>
      <c r="CI20" s="202"/>
      <c r="CJ20" s="202"/>
      <c r="CK20" s="202"/>
      <c r="CL20" s="237">
        <f>+CJ20-CK20</f>
        <v>0</v>
      </c>
      <c r="CM20" s="202"/>
      <c r="CN20" s="202"/>
      <c r="CO20" s="202"/>
      <c r="CP20" s="237">
        <f>+CN20-CO20</f>
        <v>0</v>
      </c>
      <c r="CQ20" s="202"/>
      <c r="CR20" s="202"/>
      <c r="CS20" s="202"/>
      <c r="CT20" s="237">
        <f>+CR20-CS20</f>
        <v>0</v>
      </c>
      <c r="CU20" s="202"/>
      <c r="CV20" s="202"/>
      <c r="CW20" s="202"/>
      <c r="CX20" s="237">
        <f>+CV20-CW20</f>
        <v>0</v>
      </c>
      <c r="CY20" s="202"/>
      <c r="CZ20" s="202"/>
      <c r="DA20" s="202"/>
      <c r="DB20" s="237">
        <f>+CZ20-DA20</f>
        <v>0</v>
      </c>
      <c r="DC20" s="202"/>
      <c r="DD20" s="202"/>
      <c r="DE20" s="202"/>
      <c r="DF20" s="237">
        <f>+DD20-DE20</f>
        <v>0</v>
      </c>
      <c r="DG20" s="202"/>
      <c r="DH20" s="202"/>
      <c r="DI20" s="202"/>
      <c r="DJ20" s="237">
        <f>+DH20-DI20</f>
        <v>0</v>
      </c>
      <c r="DK20" s="202"/>
      <c r="DL20" s="202"/>
      <c r="DM20" s="202"/>
      <c r="DN20" s="237">
        <f>+DL20-DM20</f>
        <v>0</v>
      </c>
      <c r="DO20" s="202"/>
      <c r="DP20" s="202"/>
      <c r="DQ20" s="202"/>
      <c r="DR20" s="237">
        <f>+DP20-DQ20</f>
        <v>0</v>
      </c>
      <c r="DS20" s="202"/>
      <c r="DT20" s="202"/>
      <c r="DU20" s="202"/>
      <c r="DV20" s="237">
        <f>+DT20-DU20</f>
        <v>0</v>
      </c>
      <c r="DW20" s="202"/>
      <c r="DX20" s="202"/>
      <c r="DY20" s="202"/>
      <c r="DZ20" s="237">
        <f>+DX20-DY20</f>
        <v>0</v>
      </c>
      <c r="EA20" s="202"/>
      <c r="EB20" s="202"/>
      <c r="EC20" s="202"/>
      <c r="ED20" s="237">
        <f>+EB20-EC20</f>
        <v>0</v>
      </c>
      <c r="EE20" s="202"/>
      <c r="EF20" s="202"/>
      <c r="EG20" s="202"/>
      <c r="EH20" s="237">
        <f>+EF20-EG20</f>
        <v>0</v>
      </c>
      <c r="EI20" s="202"/>
      <c r="EJ20" s="202"/>
      <c r="EK20" s="202"/>
      <c r="EL20" s="237">
        <f>+EJ20-EK20</f>
        <v>0</v>
      </c>
      <c r="EM20" s="202"/>
      <c r="EN20" s="202"/>
      <c r="EO20" s="202"/>
      <c r="EP20" s="237">
        <f>+EN20-EO20</f>
        <v>0</v>
      </c>
      <c r="EQ20" s="202"/>
      <c r="ER20" s="202"/>
      <c r="ES20" s="202"/>
      <c r="ET20" s="237">
        <f>+ER20-ES20</f>
        <v>0</v>
      </c>
      <c r="EU20" s="202"/>
      <c r="EV20" s="202"/>
      <c r="EW20" s="202"/>
      <c r="EX20" s="237">
        <f>+EV20-EW20</f>
        <v>0</v>
      </c>
      <c r="EY20" s="202"/>
      <c r="EZ20" s="202"/>
      <c r="FA20" s="202"/>
      <c r="FB20" s="237">
        <f>+EZ20-FA20</f>
        <v>0</v>
      </c>
      <c r="FC20" s="202"/>
      <c r="FD20" s="202"/>
      <c r="FE20" s="202"/>
      <c r="FF20" s="237">
        <f>+FD20-FE20</f>
        <v>0</v>
      </c>
      <c r="FG20" s="202"/>
      <c r="FH20" s="202"/>
      <c r="FI20" s="202"/>
      <c r="FJ20" s="237">
        <f>+FH20-FI20</f>
        <v>0</v>
      </c>
      <c r="FK20" s="202"/>
      <c r="FL20" s="202"/>
      <c r="FM20" s="202"/>
      <c r="FN20" s="237">
        <f>+FL20-FM20</f>
        <v>0</v>
      </c>
      <c r="FO20" s="202"/>
      <c r="FP20" s="202"/>
      <c r="FQ20" s="202"/>
      <c r="FR20" s="237">
        <f>+FP20-FQ20</f>
        <v>0</v>
      </c>
      <c r="FS20" s="202"/>
      <c r="FT20" s="202"/>
      <c r="FU20" s="202"/>
      <c r="FV20" s="237">
        <f>+FT20-FU20</f>
        <v>0</v>
      </c>
      <c r="FW20" s="202"/>
      <c r="FX20" s="202"/>
      <c r="FY20" s="202"/>
      <c r="FZ20" s="237">
        <f>+FX20-FY20</f>
        <v>0</v>
      </c>
      <c r="GA20" s="202"/>
      <c r="GB20" s="202"/>
      <c r="GC20" s="202"/>
      <c r="GD20" s="237">
        <f>+GB20-GC20</f>
        <v>0</v>
      </c>
      <c r="GE20" s="202"/>
      <c r="GF20" s="202"/>
      <c r="GG20" s="202"/>
      <c r="GH20" s="237">
        <f>+GF20-GG20</f>
        <v>0</v>
      </c>
      <c r="GI20" s="202"/>
      <c r="GJ20" s="202"/>
      <c r="GK20" s="202"/>
      <c r="GL20" s="237">
        <f>+GJ20-GK20</f>
        <v>0</v>
      </c>
      <c r="GM20" s="202"/>
      <c r="GN20" s="202"/>
      <c r="GO20" s="202"/>
      <c r="GP20" s="237">
        <f>+GN20-GO20</f>
        <v>0</v>
      </c>
      <c r="GQ20" s="202"/>
      <c r="GR20" s="202"/>
      <c r="GS20" s="202"/>
      <c r="GT20" s="237">
        <f>+GR20-GS20</f>
        <v>0</v>
      </c>
      <c r="GU20" s="202"/>
      <c r="GV20" s="202"/>
      <c r="GW20" s="202"/>
      <c r="GX20" s="237">
        <f>+GV20-GW20</f>
        <v>0</v>
      </c>
      <c r="GY20" s="202"/>
      <c r="GZ20" s="202"/>
      <c r="HA20" s="202"/>
      <c r="HB20" s="237">
        <f>+GZ20-HA20</f>
        <v>0</v>
      </c>
      <c r="HC20" s="202"/>
      <c r="HD20" s="202"/>
      <c r="HE20" s="202"/>
      <c r="HF20" s="237">
        <f>+HD20-HE20</f>
        <v>0</v>
      </c>
      <c r="HG20" s="202"/>
      <c r="HH20" s="202"/>
      <c r="HI20" s="202"/>
      <c r="HJ20" s="237">
        <f>+HH20-HI20</f>
        <v>0</v>
      </c>
      <c r="HK20" s="202"/>
      <c r="HL20" s="202"/>
      <c r="HM20" s="202"/>
      <c r="HN20" s="237">
        <f>+HL20-HM20</f>
        <v>0</v>
      </c>
      <c r="HO20" s="202"/>
      <c r="HP20" s="202"/>
      <c r="HQ20" s="202"/>
      <c r="HR20" s="237">
        <f>+HP20-HQ20</f>
        <v>0</v>
      </c>
      <c r="HS20" s="202"/>
      <c r="HT20" s="202"/>
      <c r="HU20" s="202"/>
      <c r="HV20" s="237">
        <f>+HT20-HU20</f>
        <v>0</v>
      </c>
      <c r="HW20" s="202"/>
      <c r="HX20" s="202"/>
      <c r="HY20" s="202"/>
      <c r="HZ20" s="237">
        <f>+HX20-HY20</f>
        <v>0</v>
      </c>
      <c r="IA20" s="202"/>
      <c r="IB20" s="202"/>
      <c r="IC20" s="202"/>
      <c r="ID20" s="237">
        <f>+IB20-IC20</f>
        <v>0</v>
      </c>
      <c r="IE20" s="202"/>
      <c r="IF20" s="202"/>
      <c r="IG20" s="202"/>
      <c r="IH20" s="237">
        <f>+IF20-IG20</f>
        <v>0</v>
      </c>
      <c r="II20" s="202"/>
      <c r="IJ20" s="202"/>
      <c r="IK20" s="202"/>
      <c r="IL20" s="237">
        <f>+IJ20-IK20</f>
        <v>0</v>
      </c>
      <c r="IM20" s="202"/>
      <c r="IN20" s="202"/>
      <c r="IO20" s="202"/>
      <c r="IP20" s="237">
        <f>+IN20-IO20</f>
        <v>0</v>
      </c>
      <c r="IQ20" s="210">
        <f t="shared" ref="IQ20:IT21" si="4">+C20+G20+K20+O20+S20+W20+AA20+AE20+AI20+AM20+AQ20+AU20+AY20+BC20+BG20+BK20+BO20+BS20+BW20+CA20+CE20+CI20+CM20+CQ20+CU20+CY20+DC20+DG20+DK20+DO20+DS20+DW20+EA20+EE20+EI20+EM20+EQ20+EU20+EY20+FC20+FG20+FK20+FO20+FS20+FW20+GA20+GE20+GI20+GM20+GQ20+GU20+GY20+HC20+HG20+HK20+HO20+HS20+HW20+IA20+IE20+II20+IM20</f>
        <v>0</v>
      </c>
      <c r="IR20" s="210">
        <f t="shared" si="4"/>
        <v>0</v>
      </c>
      <c r="IS20" s="210">
        <f t="shared" si="4"/>
        <v>0</v>
      </c>
      <c r="IT20" s="210">
        <f t="shared" si="4"/>
        <v>0</v>
      </c>
    </row>
    <row r="21" spans="1:254" ht="15" customHeight="1" x14ac:dyDescent="0.2">
      <c r="A21" s="272" t="s">
        <v>137</v>
      </c>
      <c r="B21" s="196" t="s">
        <v>643</v>
      </c>
      <c r="C21" s="202"/>
      <c r="D21" s="202"/>
      <c r="E21" s="202"/>
      <c r="F21" s="237">
        <f t="shared" si="0"/>
        <v>0</v>
      </c>
      <c r="G21" s="202"/>
      <c r="H21" s="202"/>
      <c r="I21" s="202"/>
      <c r="J21" s="237">
        <f>+H21-I21</f>
        <v>0</v>
      </c>
      <c r="K21" s="202"/>
      <c r="L21" s="202"/>
      <c r="M21" s="202"/>
      <c r="N21" s="237">
        <f>+L21-M21</f>
        <v>0</v>
      </c>
      <c r="O21" s="202"/>
      <c r="P21" s="202"/>
      <c r="Q21" s="202"/>
      <c r="R21" s="237">
        <f>+P21-Q21</f>
        <v>0</v>
      </c>
      <c r="S21" s="202"/>
      <c r="T21" s="202"/>
      <c r="U21" s="202"/>
      <c r="V21" s="237">
        <f>+T21-U21</f>
        <v>0</v>
      </c>
      <c r="W21" s="202"/>
      <c r="X21" s="202"/>
      <c r="Y21" s="202"/>
      <c r="Z21" s="237">
        <f>+X21-Y21</f>
        <v>0</v>
      </c>
      <c r="AA21" s="202"/>
      <c r="AB21" s="202"/>
      <c r="AC21" s="202"/>
      <c r="AD21" s="237">
        <f>+AB21-AC21</f>
        <v>0</v>
      </c>
      <c r="AE21" s="202"/>
      <c r="AF21" s="202"/>
      <c r="AG21" s="202"/>
      <c r="AH21" s="237">
        <f>+AF21-AG21</f>
        <v>0</v>
      </c>
      <c r="AI21" s="202"/>
      <c r="AJ21" s="202"/>
      <c r="AK21" s="202"/>
      <c r="AL21" s="237">
        <f>+AJ21-AK21</f>
        <v>0</v>
      </c>
      <c r="AM21" s="202"/>
      <c r="AN21" s="202"/>
      <c r="AO21" s="202"/>
      <c r="AP21" s="237">
        <f>+AN21-AO21</f>
        <v>0</v>
      </c>
      <c r="AQ21" s="202"/>
      <c r="AR21" s="202"/>
      <c r="AS21" s="202"/>
      <c r="AT21" s="237">
        <f>+AR21-AS21</f>
        <v>0</v>
      </c>
      <c r="AU21" s="202"/>
      <c r="AV21" s="202"/>
      <c r="AW21" s="202"/>
      <c r="AX21" s="237">
        <f>+AV21-AW21</f>
        <v>0</v>
      </c>
      <c r="AY21" s="202"/>
      <c r="AZ21" s="202"/>
      <c r="BA21" s="202"/>
      <c r="BB21" s="237">
        <f>+AZ21-BA21</f>
        <v>0</v>
      </c>
      <c r="BC21" s="202"/>
      <c r="BD21" s="202"/>
      <c r="BE21" s="202"/>
      <c r="BF21" s="237">
        <f>+BD21-BE21</f>
        <v>0</v>
      </c>
      <c r="BG21" s="202"/>
      <c r="BH21" s="202"/>
      <c r="BI21" s="202"/>
      <c r="BJ21" s="237">
        <f>+BH21-BI21</f>
        <v>0</v>
      </c>
      <c r="BK21" s="202"/>
      <c r="BL21" s="202"/>
      <c r="BM21" s="202"/>
      <c r="BN21" s="237">
        <f>+BL21-BM21</f>
        <v>0</v>
      </c>
      <c r="BO21" s="202"/>
      <c r="BP21" s="202"/>
      <c r="BQ21" s="202"/>
      <c r="BR21" s="237">
        <f>+BP21-BQ21</f>
        <v>0</v>
      </c>
      <c r="BS21" s="202"/>
      <c r="BT21" s="202"/>
      <c r="BU21" s="202"/>
      <c r="BV21" s="237">
        <f>+BT21-BU21</f>
        <v>0</v>
      </c>
      <c r="BW21" s="202"/>
      <c r="BX21" s="202"/>
      <c r="BY21" s="202"/>
      <c r="BZ21" s="237">
        <f>+BX21-BY21</f>
        <v>0</v>
      </c>
      <c r="CA21" s="202"/>
      <c r="CB21" s="202"/>
      <c r="CC21" s="202"/>
      <c r="CD21" s="237">
        <f>+CB21-CC21</f>
        <v>0</v>
      </c>
      <c r="CE21" s="202"/>
      <c r="CF21" s="202"/>
      <c r="CG21" s="202"/>
      <c r="CH21" s="237">
        <f>+CF21-CG21</f>
        <v>0</v>
      </c>
      <c r="CI21" s="202"/>
      <c r="CJ21" s="202"/>
      <c r="CK21" s="202"/>
      <c r="CL21" s="237">
        <f>+CJ21-CK21</f>
        <v>0</v>
      </c>
      <c r="CM21" s="202"/>
      <c r="CN21" s="202"/>
      <c r="CO21" s="202"/>
      <c r="CP21" s="237">
        <f>+CN21-CO21</f>
        <v>0</v>
      </c>
      <c r="CQ21" s="202"/>
      <c r="CR21" s="202"/>
      <c r="CS21" s="202"/>
      <c r="CT21" s="237">
        <f>+CR21-CS21</f>
        <v>0</v>
      </c>
      <c r="CU21" s="202"/>
      <c r="CV21" s="202"/>
      <c r="CW21" s="202"/>
      <c r="CX21" s="237">
        <f>+CV21-CW21</f>
        <v>0</v>
      </c>
      <c r="CY21" s="202"/>
      <c r="CZ21" s="202"/>
      <c r="DA21" s="202"/>
      <c r="DB21" s="237">
        <f>+CZ21-DA21</f>
        <v>0</v>
      </c>
      <c r="DC21" s="202"/>
      <c r="DD21" s="202"/>
      <c r="DE21" s="202"/>
      <c r="DF21" s="237">
        <f>+DD21-DE21</f>
        <v>0</v>
      </c>
      <c r="DG21" s="202"/>
      <c r="DH21" s="202"/>
      <c r="DI21" s="202"/>
      <c r="DJ21" s="237">
        <f>+DH21-DI21</f>
        <v>0</v>
      </c>
      <c r="DK21" s="202"/>
      <c r="DL21" s="202"/>
      <c r="DM21" s="202"/>
      <c r="DN21" s="237">
        <f>+DL21-DM21</f>
        <v>0</v>
      </c>
      <c r="DO21" s="202"/>
      <c r="DP21" s="202"/>
      <c r="DQ21" s="202"/>
      <c r="DR21" s="237">
        <f>+DP21-DQ21</f>
        <v>0</v>
      </c>
      <c r="DS21" s="202"/>
      <c r="DT21" s="202"/>
      <c r="DU21" s="202"/>
      <c r="DV21" s="237">
        <f>+DT21-DU21</f>
        <v>0</v>
      </c>
      <c r="DW21" s="202"/>
      <c r="DX21" s="202"/>
      <c r="DY21" s="202"/>
      <c r="DZ21" s="237">
        <f>+DX21-DY21</f>
        <v>0</v>
      </c>
      <c r="EA21" s="202"/>
      <c r="EB21" s="202"/>
      <c r="EC21" s="202"/>
      <c r="ED21" s="237">
        <f>+EB21-EC21</f>
        <v>0</v>
      </c>
      <c r="EE21" s="202"/>
      <c r="EF21" s="202"/>
      <c r="EG21" s="202"/>
      <c r="EH21" s="237">
        <f>+EF21-EG21</f>
        <v>0</v>
      </c>
      <c r="EI21" s="202"/>
      <c r="EJ21" s="202"/>
      <c r="EK21" s="202"/>
      <c r="EL21" s="237">
        <f>+EJ21-EK21</f>
        <v>0</v>
      </c>
      <c r="EM21" s="202"/>
      <c r="EN21" s="202"/>
      <c r="EO21" s="202"/>
      <c r="EP21" s="237">
        <f>+EN21-EO21</f>
        <v>0</v>
      </c>
      <c r="EQ21" s="202"/>
      <c r="ER21" s="202"/>
      <c r="ES21" s="202"/>
      <c r="ET21" s="237">
        <f>+ER21-ES21</f>
        <v>0</v>
      </c>
      <c r="EU21" s="202"/>
      <c r="EV21" s="202"/>
      <c r="EW21" s="202"/>
      <c r="EX21" s="237">
        <f>+EV21-EW21</f>
        <v>0</v>
      </c>
      <c r="EY21" s="202"/>
      <c r="EZ21" s="202"/>
      <c r="FA21" s="202"/>
      <c r="FB21" s="237">
        <f>+EZ21-FA21</f>
        <v>0</v>
      </c>
      <c r="FC21" s="202"/>
      <c r="FD21" s="202"/>
      <c r="FE21" s="202"/>
      <c r="FF21" s="237">
        <f>+FD21-FE21</f>
        <v>0</v>
      </c>
      <c r="FG21" s="202"/>
      <c r="FH21" s="202"/>
      <c r="FI21" s="202"/>
      <c r="FJ21" s="237">
        <f>+FH21-FI21</f>
        <v>0</v>
      </c>
      <c r="FK21" s="202"/>
      <c r="FL21" s="202"/>
      <c r="FM21" s="202"/>
      <c r="FN21" s="237">
        <f>+FL21-FM21</f>
        <v>0</v>
      </c>
      <c r="FO21" s="202"/>
      <c r="FP21" s="202"/>
      <c r="FQ21" s="202"/>
      <c r="FR21" s="237">
        <f>+FP21-FQ21</f>
        <v>0</v>
      </c>
      <c r="FS21" s="202"/>
      <c r="FT21" s="202"/>
      <c r="FU21" s="202"/>
      <c r="FV21" s="237">
        <f>+FT21-FU21</f>
        <v>0</v>
      </c>
      <c r="FW21" s="202"/>
      <c r="FX21" s="202"/>
      <c r="FY21" s="202"/>
      <c r="FZ21" s="237">
        <f>+FX21-FY21</f>
        <v>0</v>
      </c>
      <c r="GA21" s="202"/>
      <c r="GB21" s="202"/>
      <c r="GC21" s="202"/>
      <c r="GD21" s="237">
        <f>+GB21-GC21</f>
        <v>0</v>
      </c>
      <c r="GE21" s="202"/>
      <c r="GF21" s="202"/>
      <c r="GG21" s="202"/>
      <c r="GH21" s="237">
        <f>+GF21-GG21</f>
        <v>0</v>
      </c>
      <c r="GI21" s="202"/>
      <c r="GJ21" s="202"/>
      <c r="GK21" s="202"/>
      <c r="GL21" s="237">
        <f>+GJ21-GK21</f>
        <v>0</v>
      </c>
      <c r="GM21" s="202"/>
      <c r="GN21" s="202"/>
      <c r="GO21" s="202"/>
      <c r="GP21" s="237">
        <f>+GN21-GO21</f>
        <v>0</v>
      </c>
      <c r="GQ21" s="202"/>
      <c r="GR21" s="202"/>
      <c r="GS21" s="202"/>
      <c r="GT21" s="237">
        <f>+GR21-GS21</f>
        <v>0</v>
      </c>
      <c r="GU21" s="202"/>
      <c r="GV21" s="202"/>
      <c r="GW21" s="202"/>
      <c r="GX21" s="237">
        <f>+GV21-GW21</f>
        <v>0</v>
      </c>
      <c r="GY21" s="202"/>
      <c r="GZ21" s="202"/>
      <c r="HA21" s="202"/>
      <c r="HB21" s="237">
        <f>+GZ21-HA21</f>
        <v>0</v>
      </c>
      <c r="HC21" s="202"/>
      <c r="HD21" s="202"/>
      <c r="HE21" s="202"/>
      <c r="HF21" s="237">
        <f>+HD21-HE21</f>
        <v>0</v>
      </c>
      <c r="HG21" s="202"/>
      <c r="HH21" s="202"/>
      <c r="HI21" s="202"/>
      <c r="HJ21" s="237">
        <f>+HH21-HI21</f>
        <v>0</v>
      </c>
      <c r="HK21" s="202"/>
      <c r="HL21" s="202"/>
      <c r="HM21" s="202"/>
      <c r="HN21" s="237">
        <f>+HL21-HM21</f>
        <v>0</v>
      </c>
      <c r="HO21" s="202"/>
      <c r="HP21" s="202"/>
      <c r="HQ21" s="202"/>
      <c r="HR21" s="237">
        <f>+HP21-HQ21</f>
        <v>0</v>
      </c>
      <c r="HS21" s="202"/>
      <c r="HT21" s="202"/>
      <c r="HU21" s="202"/>
      <c r="HV21" s="237">
        <f>+HT21-HU21</f>
        <v>0</v>
      </c>
      <c r="HW21" s="202"/>
      <c r="HX21" s="202"/>
      <c r="HY21" s="202"/>
      <c r="HZ21" s="237">
        <f>+HX21-HY21</f>
        <v>0</v>
      </c>
      <c r="IA21" s="202"/>
      <c r="IB21" s="202"/>
      <c r="IC21" s="202"/>
      <c r="ID21" s="237">
        <f>+IB21-IC21</f>
        <v>0</v>
      </c>
      <c r="IE21" s="202"/>
      <c r="IF21" s="202"/>
      <c r="IG21" s="202"/>
      <c r="IH21" s="237">
        <f>+IF21-IG21</f>
        <v>0</v>
      </c>
      <c r="II21" s="202"/>
      <c r="IJ21" s="202"/>
      <c r="IK21" s="202"/>
      <c r="IL21" s="237">
        <f>+IJ21-IK21</f>
        <v>0</v>
      </c>
      <c r="IM21" s="202"/>
      <c r="IN21" s="202"/>
      <c r="IO21" s="202"/>
      <c r="IP21" s="237">
        <f>+IN21-IO21</f>
        <v>0</v>
      </c>
      <c r="IQ21" s="210">
        <f t="shared" si="4"/>
        <v>0</v>
      </c>
      <c r="IR21" s="210">
        <f t="shared" si="4"/>
        <v>0</v>
      </c>
      <c r="IS21" s="210">
        <f t="shared" si="4"/>
        <v>0</v>
      </c>
      <c r="IT21" s="210">
        <f t="shared" si="4"/>
        <v>0</v>
      </c>
    </row>
    <row r="22" spans="1:254" customFormat="1" ht="15" customHeight="1" x14ac:dyDescent="0.25">
      <c r="A22" s="289">
        <v>450000</v>
      </c>
      <c r="B22" s="8" t="s">
        <v>772</v>
      </c>
      <c r="C22" s="210"/>
      <c r="D22" s="210"/>
      <c r="E22" s="210"/>
      <c r="F22" s="210"/>
      <c r="G22" s="210"/>
      <c r="H22" s="210"/>
      <c r="I22" s="210"/>
      <c r="J22" s="210"/>
      <c r="K22" s="210"/>
      <c r="L22" s="210"/>
      <c r="M22" s="210"/>
      <c r="N22" s="210"/>
      <c r="O22" s="210"/>
      <c r="P22" s="210"/>
      <c r="Q22" s="210"/>
      <c r="R22" s="210"/>
      <c r="S22" s="210"/>
      <c r="T22" s="210"/>
      <c r="U22" s="210"/>
      <c r="V22" s="210"/>
      <c r="W22" s="210"/>
      <c r="X22" s="210"/>
      <c r="Y22" s="210"/>
      <c r="Z22" s="210"/>
      <c r="AA22" s="210"/>
      <c r="AB22" s="210"/>
      <c r="AC22" s="210"/>
      <c r="AD22" s="210"/>
      <c r="AE22" s="210"/>
      <c r="AF22" s="210"/>
      <c r="AG22" s="210"/>
      <c r="AH22" s="210"/>
      <c r="AI22" s="210"/>
      <c r="AJ22" s="210"/>
      <c r="AK22" s="210"/>
      <c r="AL22" s="210"/>
      <c r="AM22" s="210"/>
      <c r="AN22" s="210"/>
      <c r="AO22" s="210"/>
      <c r="AP22" s="210"/>
      <c r="AQ22" s="210"/>
      <c r="AR22" s="210"/>
      <c r="AS22" s="210"/>
      <c r="AT22" s="210"/>
      <c r="AU22" s="210"/>
      <c r="AV22" s="210"/>
      <c r="AW22" s="210"/>
      <c r="AX22" s="210"/>
      <c r="AY22" s="210"/>
      <c r="AZ22" s="210"/>
      <c r="BA22" s="210"/>
      <c r="BB22" s="210"/>
      <c r="BC22" s="210"/>
      <c r="BD22" s="210"/>
      <c r="BE22" s="210"/>
      <c r="BF22" s="210"/>
      <c r="BG22" s="210"/>
      <c r="BH22" s="210"/>
      <c r="BI22" s="210"/>
      <c r="BJ22" s="210"/>
      <c r="BK22" s="210"/>
      <c r="BL22" s="210"/>
      <c r="BM22" s="210"/>
      <c r="BN22" s="210"/>
      <c r="BO22" s="210"/>
      <c r="BP22" s="210"/>
      <c r="BQ22" s="210"/>
      <c r="BR22" s="210"/>
      <c r="BS22" s="210"/>
      <c r="BT22" s="210"/>
      <c r="BU22" s="210"/>
      <c r="BV22" s="210"/>
      <c r="BW22" s="210"/>
      <c r="BX22" s="210"/>
      <c r="BY22" s="210"/>
      <c r="BZ22" s="210"/>
      <c r="CA22" s="210"/>
      <c r="CB22" s="210"/>
      <c r="CC22" s="210"/>
      <c r="CD22" s="210"/>
      <c r="CE22" s="210"/>
      <c r="CF22" s="210"/>
      <c r="CG22" s="210"/>
      <c r="CH22" s="210"/>
      <c r="CI22" s="210"/>
      <c r="CJ22" s="210"/>
      <c r="CK22" s="210"/>
      <c r="CL22" s="210"/>
      <c r="CM22" s="210"/>
      <c r="CN22" s="210"/>
      <c r="CO22" s="210"/>
      <c r="CP22" s="210"/>
      <c r="CQ22" s="210"/>
      <c r="CR22" s="210"/>
      <c r="CS22" s="210"/>
      <c r="CT22" s="210"/>
      <c r="CU22" s="210"/>
      <c r="CV22" s="210"/>
      <c r="CW22" s="210"/>
      <c r="CX22" s="210"/>
      <c r="CY22" s="210"/>
      <c r="CZ22" s="210"/>
      <c r="DA22" s="210"/>
      <c r="DB22" s="210"/>
      <c r="DC22" s="210"/>
      <c r="DD22" s="210"/>
      <c r="DE22" s="210"/>
      <c r="DF22" s="210"/>
      <c r="DG22" s="210"/>
      <c r="DH22" s="210"/>
      <c r="DI22" s="210"/>
      <c r="DJ22" s="210"/>
      <c r="DK22" s="210"/>
      <c r="DL22" s="210"/>
      <c r="DM22" s="210"/>
      <c r="DN22" s="210"/>
      <c r="DO22" s="210"/>
      <c r="DP22" s="210"/>
      <c r="DQ22" s="210"/>
      <c r="DR22" s="210"/>
      <c r="DS22" s="210"/>
      <c r="DT22" s="210"/>
      <c r="DU22" s="210"/>
      <c r="DV22" s="210"/>
      <c r="DW22" s="210"/>
      <c r="DX22" s="210"/>
      <c r="DY22" s="210"/>
      <c r="DZ22" s="210"/>
      <c r="EA22" s="210"/>
      <c r="EB22" s="210"/>
      <c r="EC22" s="210"/>
      <c r="ED22" s="210"/>
      <c r="EE22" s="210"/>
      <c r="EF22" s="210"/>
      <c r="EG22" s="210"/>
      <c r="EH22" s="210"/>
      <c r="EI22" s="210"/>
      <c r="EJ22" s="210"/>
      <c r="EK22" s="210"/>
      <c r="EL22" s="210"/>
      <c r="EM22" s="210"/>
      <c r="EN22" s="210"/>
      <c r="EO22" s="210"/>
      <c r="EP22" s="210"/>
      <c r="EQ22" s="210"/>
      <c r="ER22" s="210"/>
      <c r="ES22" s="210"/>
      <c r="ET22" s="210"/>
      <c r="EU22" s="210"/>
      <c r="EV22" s="210"/>
      <c r="EW22" s="210"/>
      <c r="EX22" s="210"/>
      <c r="EY22" s="210"/>
      <c r="EZ22" s="210"/>
      <c r="FA22" s="210"/>
      <c r="FB22" s="210"/>
      <c r="FC22" s="210"/>
      <c r="FD22" s="210"/>
      <c r="FE22" s="210"/>
      <c r="FF22" s="210"/>
      <c r="FG22" s="210"/>
      <c r="FH22" s="210"/>
      <c r="FI22" s="210"/>
      <c r="FJ22" s="210"/>
      <c r="FK22" s="210"/>
      <c r="FL22" s="210"/>
      <c r="FM22" s="210"/>
      <c r="FN22" s="210"/>
      <c r="FO22" s="210"/>
      <c r="FP22" s="210"/>
      <c r="FQ22" s="210"/>
      <c r="FR22" s="210"/>
      <c r="FS22" s="210"/>
      <c r="FT22" s="210"/>
      <c r="FU22" s="210"/>
      <c r="FV22" s="210"/>
      <c r="FW22" s="210"/>
      <c r="FX22" s="210"/>
      <c r="FY22" s="210"/>
      <c r="FZ22" s="210"/>
      <c r="GA22" s="210"/>
      <c r="GB22" s="210"/>
      <c r="GC22" s="210"/>
      <c r="GD22" s="210"/>
      <c r="GE22" s="210"/>
      <c r="GF22" s="210"/>
      <c r="GG22" s="210"/>
      <c r="GH22" s="210"/>
      <c r="GI22" s="210"/>
      <c r="GJ22" s="210"/>
      <c r="GK22" s="210"/>
      <c r="GL22" s="210"/>
      <c r="GM22" s="210"/>
      <c r="GN22" s="210"/>
      <c r="GO22" s="210"/>
      <c r="GP22" s="210"/>
      <c r="GQ22" s="210"/>
      <c r="GR22" s="210"/>
      <c r="GS22" s="210"/>
      <c r="GT22" s="210"/>
      <c r="GU22" s="210"/>
      <c r="GV22" s="210"/>
      <c r="GW22" s="210"/>
      <c r="GX22" s="210"/>
      <c r="GY22" s="210"/>
      <c r="GZ22" s="210"/>
      <c r="HA22" s="210"/>
      <c r="HB22" s="210"/>
      <c r="HC22" s="210"/>
      <c r="HD22" s="210"/>
      <c r="HE22" s="210"/>
      <c r="HF22" s="210"/>
      <c r="HG22" s="210"/>
      <c r="HH22" s="210"/>
      <c r="HI22" s="210"/>
      <c r="HJ22" s="210"/>
      <c r="HK22" s="210"/>
      <c r="HL22" s="210"/>
      <c r="HM22" s="210"/>
      <c r="HN22" s="210"/>
      <c r="HO22" s="210"/>
      <c r="HP22" s="210"/>
      <c r="HQ22" s="210"/>
      <c r="HR22" s="210"/>
      <c r="HS22" s="210"/>
      <c r="HT22" s="210"/>
      <c r="HU22" s="210"/>
      <c r="HV22" s="210"/>
      <c r="HW22" s="210"/>
      <c r="HX22" s="210"/>
      <c r="HY22" s="210"/>
      <c r="HZ22" s="210"/>
      <c r="IA22" s="210"/>
      <c r="IB22" s="210"/>
      <c r="IC22" s="210"/>
      <c r="ID22" s="210"/>
      <c r="IE22" s="210"/>
      <c r="IF22" s="210"/>
      <c r="IG22" s="210"/>
      <c r="IH22" s="210"/>
      <c r="II22" s="210"/>
      <c r="IJ22" s="210"/>
      <c r="IK22" s="210"/>
      <c r="IL22" s="210"/>
      <c r="IM22" s="210"/>
      <c r="IN22" s="210"/>
      <c r="IO22" s="210"/>
      <c r="IP22" s="210"/>
      <c r="IQ22" s="210"/>
      <c r="IR22" s="210"/>
      <c r="IS22" s="210"/>
      <c r="IT22" s="210"/>
    </row>
    <row r="23" spans="1:254" ht="15" customHeight="1" x14ac:dyDescent="0.2">
      <c r="A23" s="272">
        <v>100</v>
      </c>
      <c r="B23" s="196" t="s">
        <v>642</v>
      </c>
      <c r="C23" s="202"/>
      <c r="D23" s="202"/>
      <c r="E23" s="202"/>
      <c r="F23" s="237">
        <f t="shared" si="0"/>
        <v>0</v>
      </c>
      <c r="G23" s="202"/>
      <c r="H23" s="202"/>
      <c r="I23" s="202"/>
      <c r="J23" s="237">
        <f>+H23-I23</f>
        <v>0</v>
      </c>
      <c r="K23" s="202"/>
      <c r="L23" s="202"/>
      <c r="M23" s="202"/>
      <c r="N23" s="237">
        <f>+L23-M23</f>
        <v>0</v>
      </c>
      <c r="O23" s="202"/>
      <c r="P23" s="202"/>
      <c r="Q23" s="202"/>
      <c r="R23" s="237">
        <f>+P23-Q23</f>
        <v>0</v>
      </c>
      <c r="S23" s="202"/>
      <c r="T23" s="202"/>
      <c r="U23" s="202"/>
      <c r="V23" s="237">
        <f>+T23-U23</f>
        <v>0</v>
      </c>
      <c r="W23" s="202"/>
      <c r="X23" s="202"/>
      <c r="Y23" s="202"/>
      <c r="Z23" s="237">
        <f>+X23-Y23</f>
        <v>0</v>
      </c>
      <c r="AA23" s="202"/>
      <c r="AB23" s="202"/>
      <c r="AC23" s="202"/>
      <c r="AD23" s="237">
        <f>+AB23-AC23</f>
        <v>0</v>
      </c>
      <c r="AE23" s="202"/>
      <c r="AF23" s="202"/>
      <c r="AG23" s="202"/>
      <c r="AH23" s="237">
        <f>+AF23-AG23</f>
        <v>0</v>
      </c>
      <c r="AI23" s="202"/>
      <c r="AJ23" s="202"/>
      <c r="AK23" s="202"/>
      <c r="AL23" s="237">
        <f>+AJ23-AK23</f>
        <v>0</v>
      </c>
      <c r="AM23" s="202"/>
      <c r="AN23" s="202"/>
      <c r="AO23" s="202"/>
      <c r="AP23" s="237">
        <f>+AN23-AO23</f>
        <v>0</v>
      </c>
      <c r="AQ23" s="202"/>
      <c r="AR23" s="202"/>
      <c r="AS23" s="202"/>
      <c r="AT23" s="237">
        <f>+AR23-AS23</f>
        <v>0</v>
      </c>
      <c r="AU23" s="202"/>
      <c r="AV23" s="202"/>
      <c r="AW23" s="202"/>
      <c r="AX23" s="237">
        <f>+AV23-AW23</f>
        <v>0</v>
      </c>
      <c r="AY23" s="202"/>
      <c r="AZ23" s="202"/>
      <c r="BA23" s="202"/>
      <c r="BB23" s="237">
        <f>+AZ23-BA23</f>
        <v>0</v>
      </c>
      <c r="BC23" s="202"/>
      <c r="BD23" s="202"/>
      <c r="BE23" s="202"/>
      <c r="BF23" s="237">
        <f>+BD23-BE23</f>
        <v>0</v>
      </c>
      <c r="BG23" s="202"/>
      <c r="BH23" s="202"/>
      <c r="BI23" s="202"/>
      <c r="BJ23" s="237">
        <f>+BH23-BI23</f>
        <v>0</v>
      </c>
      <c r="BK23" s="202"/>
      <c r="BL23" s="202"/>
      <c r="BM23" s="202"/>
      <c r="BN23" s="237">
        <f>+BL23-BM23</f>
        <v>0</v>
      </c>
      <c r="BO23" s="202"/>
      <c r="BP23" s="202"/>
      <c r="BQ23" s="202"/>
      <c r="BR23" s="237">
        <f>+BP23-BQ23</f>
        <v>0</v>
      </c>
      <c r="BS23" s="202"/>
      <c r="BT23" s="202"/>
      <c r="BU23" s="202"/>
      <c r="BV23" s="237">
        <f>+BT23-BU23</f>
        <v>0</v>
      </c>
      <c r="BW23" s="202"/>
      <c r="BX23" s="202"/>
      <c r="BY23" s="202"/>
      <c r="BZ23" s="237">
        <f>+BX23-BY23</f>
        <v>0</v>
      </c>
      <c r="CA23" s="202"/>
      <c r="CB23" s="202"/>
      <c r="CC23" s="202"/>
      <c r="CD23" s="237">
        <f>+CB23-CC23</f>
        <v>0</v>
      </c>
      <c r="CE23" s="202"/>
      <c r="CF23" s="202"/>
      <c r="CG23" s="202"/>
      <c r="CH23" s="237">
        <f>+CF23-CG23</f>
        <v>0</v>
      </c>
      <c r="CI23" s="202"/>
      <c r="CJ23" s="202"/>
      <c r="CK23" s="202"/>
      <c r="CL23" s="237">
        <f>+CJ23-CK23</f>
        <v>0</v>
      </c>
      <c r="CM23" s="202"/>
      <c r="CN23" s="202"/>
      <c r="CO23" s="202"/>
      <c r="CP23" s="237">
        <f>+CN23-CO23</f>
        <v>0</v>
      </c>
      <c r="CQ23" s="202"/>
      <c r="CR23" s="202"/>
      <c r="CS23" s="202"/>
      <c r="CT23" s="237">
        <f>+CR23-CS23</f>
        <v>0</v>
      </c>
      <c r="CU23" s="202"/>
      <c r="CV23" s="202"/>
      <c r="CW23" s="202"/>
      <c r="CX23" s="237">
        <f>+CV23-CW23</f>
        <v>0</v>
      </c>
      <c r="CY23" s="202"/>
      <c r="CZ23" s="202"/>
      <c r="DA23" s="202"/>
      <c r="DB23" s="237">
        <f>+CZ23-DA23</f>
        <v>0</v>
      </c>
      <c r="DC23" s="202"/>
      <c r="DD23" s="202"/>
      <c r="DE23" s="202"/>
      <c r="DF23" s="237">
        <f>+DD23-DE23</f>
        <v>0</v>
      </c>
      <c r="DG23" s="202"/>
      <c r="DH23" s="202"/>
      <c r="DI23" s="202"/>
      <c r="DJ23" s="237">
        <f>+DH23-DI23</f>
        <v>0</v>
      </c>
      <c r="DK23" s="202"/>
      <c r="DL23" s="202"/>
      <c r="DM23" s="202"/>
      <c r="DN23" s="237">
        <f>+DL23-DM23</f>
        <v>0</v>
      </c>
      <c r="DO23" s="202"/>
      <c r="DP23" s="202"/>
      <c r="DQ23" s="202"/>
      <c r="DR23" s="237">
        <f>+DP23-DQ23</f>
        <v>0</v>
      </c>
      <c r="DS23" s="202"/>
      <c r="DT23" s="202"/>
      <c r="DU23" s="202"/>
      <c r="DV23" s="237">
        <f>+DT23-DU23</f>
        <v>0</v>
      </c>
      <c r="DW23" s="202"/>
      <c r="DX23" s="202"/>
      <c r="DY23" s="202"/>
      <c r="DZ23" s="237">
        <f>+DX23-DY23</f>
        <v>0</v>
      </c>
      <c r="EA23" s="202"/>
      <c r="EB23" s="202"/>
      <c r="EC23" s="202"/>
      <c r="ED23" s="237">
        <f>+EB23-EC23</f>
        <v>0</v>
      </c>
      <c r="EE23" s="202"/>
      <c r="EF23" s="202"/>
      <c r="EG23" s="202"/>
      <c r="EH23" s="237">
        <f>+EF23-EG23</f>
        <v>0</v>
      </c>
      <c r="EI23" s="202"/>
      <c r="EJ23" s="202"/>
      <c r="EK23" s="202"/>
      <c r="EL23" s="237">
        <f>+EJ23-EK23</f>
        <v>0</v>
      </c>
      <c r="EM23" s="202"/>
      <c r="EN23" s="202"/>
      <c r="EO23" s="202"/>
      <c r="EP23" s="237">
        <f>+EN23-EO23</f>
        <v>0</v>
      </c>
      <c r="EQ23" s="202"/>
      <c r="ER23" s="202"/>
      <c r="ES23" s="202"/>
      <c r="ET23" s="237">
        <f>+ER23-ES23</f>
        <v>0</v>
      </c>
      <c r="EU23" s="202"/>
      <c r="EV23" s="202"/>
      <c r="EW23" s="202"/>
      <c r="EX23" s="237">
        <f>+EV23-EW23</f>
        <v>0</v>
      </c>
      <c r="EY23" s="202"/>
      <c r="EZ23" s="202"/>
      <c r="FA23" s="202"/>
      <c r="FB23" s="237">
        <f>+EZ23-FA23</f>
        <v>0</v>
      </c>
      <c r="FC23" s="202"/>
      <c r="FD23" s="202"/>
      <c r="FE23" s="202"/>
      <c r="FF23" s="237">
        <f>+FD23-FE23</f>
        <v>0</v>
      </c>
      <c r="FG23" s="202"/>
      <c r="FH23" s="202"/>
      <c r="FI23" s="202"/>
      <c r="FJ23" s="237">
        <f>+FH23-FI23</f>
        <v>0</v>
      </c>
      <c r="FK23" s="202"/>
      <c r="FL23" s="202"/>
      <c r="FM23" s="202"/>
      <c r="FN23" s="237">
        <f>+FL23-FM23</f>
        <v>0</v>
      </c>
      <c r="FO23" s="202"/>
      <c r="FP23" s="202"/>
      <c r="FQ23" s="202"/>
      <c r="FR23" s="237">
        <f>+FP23-FQ23</f>
        <v>0</v>
      </c>
      <c r="FS23" s="202"/>
      <c r="FT23" s="202"/>
      <c r="FU23" s="202"/>
      <c r="FV23" s="237">
        <f>+FT23-FU23</f>
        <v>0</v>
      </c>
      <c r="FW23" s="202"/>
      <c r="FX23" s="202"/>
      <c r="FY23" s="202"/>
      <c r="FZ23" s="237">
        <f>+FX23-FY23</f>
        <v>0</v>
      </c>
      <c r="GA23" s="202"/>
      <c r="GB23" s="202"/>
      <c r="GC23" s="202"/>
      <c r="GD23" s="237">
        <f>+GB23-GC23</f>
        <v>0</v>
      </c>
      <c r="GE23" s="202"/>
      <c r="GF23" s="202"/>
      <c r="GG23" s="202"/>
      <c r="GH23" s="237">
        <f>+GF23-GG23</f>
        <v>0</v>
      </c>
      <c r="GI23" s="202"/>
      <c r="GJ23" s="202"/>
      <c r="GK23" s="202"/>
      <c r="GL23" s="237">
        <f>+GJ23-GK23</f>
        <v>0</v>
      </c>
      <c r="GM23" s="202"/>
      <c r="GN23" s="202"/>
      <c r="GO23" s="202"/>
      <c r="GP23" s="237">
        <f>+GN23-GO23</f>
        <v>0</v>
      </c>
      <c r="GQ23" s="202"/>
      <c r="GR23" s="202"/>
      <c r="GS23" s="202"/>
      <c r="GT23" s="237">
        <f>+GR23-GS23</f>
        <v>0</v>
      </c>
      <c r="GU23" s="202"/>
      <c r="GV23" s="202"/>
      <c r="GW23" s="202"/>
      <c r="GX23" s="237">
        <f>+GV23-GW23</f>
        <v>0</v>
      </c>
      <c r="GY23" s="202"/>
      <c r="GZ23" s="202"/>
      <c r="HA23" s="202"/>
      <c r="HB23" s="237">
        <f>+GZ23-HA23</f>
        <v>0</v>
      </c>
      <c r="HC23" s="202"/>
      <c r="HD23" s="202"/>
      <c r="HE23" s="202"/>
      <c r="HF23" s="237">
        <f>+HD23-HE23</f>
        <v>0</v>
      </c>
      <c r="HG23" s="202"/>
      <c r="HH23" s="202"/>
      <c r="HI23" s="202"/>
      <c r="HJ23" s="237">
        <f>+HH23-HI23</f>
        <v>0</v>
      </c>
      <c r="HK23" s="202"/>
      <c r="HL23" s="202"/>
      <c r="HM23" s="202"/>
      <c r="HN23" s="237">
        <f>+HL23-HM23</f>
        <v>0</v>
      </c>
      <c r="HO23" s="202"/>
      <c r="HP23" s="202"/>
      <c r="HQ23" s="202"/>
      <c r="HR23" s="237">
        <f>+HP23-HQ23</f>
        <v>0</v>
      </c>
      <c r="HS23" s="202"/>
      <c r="HT23" s="202"/>
      <c r="HU23" s="202"/>
      <c r="HV23" s="237">
        <f>+HT23-HU23</f>
        <v>0</v>
      </c>
      <c r="HW23" s="202"/>
      <c r="HX23" s="202"/>
      <c r="HY23" s="202"/>
      <c r="HZ23" s="237">
        <f>+HX23-HY23</f>
        <v>0</v>
      </c>
      <c r="IA23" s="202"/>
      <c r="IB23" s="202"/>
      <c r="IC23" s="202"/>
      <c r="ID23" s="237">
        <f>+IB23-IC23</f>
        <v>0</v>
      </c>
      <c r="IE23" s="202"/>
      <c r="IF23" s="202"/>
      <c r="IG23" s="202"/>
      <c r="IH23" s="237">
        <f>+IF23-IG23</f>
        <v>0</v>
      </c>
      <c r="II23" s="202"/>
      <c r="IJ23" s="202"/>
      <c r="IK23" s="202"/>
      <c r="IL23" s="237">
        <f>+IJ23-IK23</f>
        <v>0</v>
      </c>
      <c r="IM23" s="202"/>
      <c r="IN23" s="202"/>
      <c r="IO23" s="202"/>
      <c r="IP23" s="237">
        <f>+IN23-IO23</f>
        <v>0</v>
      </c>
      <c r="IQ23" s="210">
        <f t="shared" ref="IQ23:IT24" si="5">+C23+G23+K23+O23+S23+W23+AA23+AE23+AI23+AM23+AQ23+AU23+AY23+BC23+BG23+BK23+BO23+BS23+BW23+CA23+CE23+CI23+CM23+CQ23+CU23+CY23+DC23+DG23+DK23+DO23+DS23+DW23+EA23+EE23+EI23+EM23+EQ23+EU23+EY23+FC23+FG23+FK23+FO23+FS23+FW23+GA23+GE23+GI23+GM23+GQ23+GU23+GY23+HC23+HG23+HK23+HO23+HS23+HW23+IA23+IE23+II23+IM23</f>
        <v>0</v>
      </c>
      <c r="IR23" s="210">
        <f t="shared" si="5"/>
        <v>0</v>
      </c>
      <c r="IS23" s="210">
        <f t="shared" si="5"/>
        <v>0</v>
      </c>
      <c r="IT23" s="210">
        <f t="shared" si="5"/>
        <v>0</v>
      </c>
    </row>
    <row r="24" spans="1:254" ht="15" customHeight="1" x14ac:dyDescent="0.2">
      <c r="A24" s="272" t="s">
        <v>137</v>
      </c>
      <c r="B24" s="196" t="s">
        <v>643</v>
      </c>
      <c r="C24" s="202"/>
      <c r="D24" s="202"/>
      <c r="E24" s="202"/>
      <c r="F24" s="237">
        <f t="shared" si="0"/>
        <v>0</v>
      </c>
      <c r="G24" s="202"/>
      <c r="H24" s="202"/>
      <c r="I24" s="202"/>
      <c r="J24" s="237">
        <f>+H24-I24</f>
        <v>0</v>
      </c>
      <c r="K24" s="202"/>
      <c r="L24" s="202"/>
      <c r="M24" s="202"/>
      <c r="N24" s="237">
        <f>+L24-M24</f>
        <v>0</v>
      </c>
      <c r="O24" s="202"/>
      <c r="P24" s="202"/>
      <c r="Q24" s="202"/>
      <c r="R24" s="237">
        <f>+P24-Q24</f>
        <v>0</v>
      </c>
      <c r="S24" s="202"/>
      <c r="T24" s="202"/>
      <c r="U24" s="202"/>
      <c r="V24" s="237">
        <f>+T24-U24</f>
        <v>0</v>
      </c>
      <c r="W24" s="202"/>
      <c r="X24" s="202"/>
      <c r="Y24" s="202"/>
      <c r="Z24" s="237">
        <f>+X24-Y24</f>
        <v>0</v>
      </c>
      <c r="AA24" s="202"/>
      <c r="AB24" s="202"/>
      <c r="AC24" s="202"/>
      <c r="AD24" s="237">
        <f>+AB24-AC24</f>
        <v>0</v>
      </c>
      <c r="AE24" s="202"/>
      <c r="AF24" s="202"/>
      <c r="AG24" s="202"/>
      <c r="AH24" s="237">
        <f>+AF24-AG24</f>
        <v>0</v>
      </c>
      <c r="AI24" s="202"/>
      <c r="AJ24" s="202"/>
      <c r="AK24" s="202"/>
      <c r="AL24" s="237">
        <f>+AJ24-AK24</f>
        <v>0</v>
      </c>
      <c r="AM24" s="202"/>
      <c r="AN24" s="202"/>
      <c r="AO24" s="202"/>
      <c r="AP24" s="237">
        <f>+AN24-AO24</f>
        <v>0</v>
      </c>
      <c r="AQ24" s="202"/>
      <c r="AR24" s="202"/>
      <c r="AS24" s="202"/>
      <c r="AT24" s="237">
        <f>+AR24-AS24</f>
        <v>0</v>
      </c>
      <c r="AU24" s="202"/>
      <c r="AV24" s="202"/>
      <c r="AW24" s="202"/>
      <c r="AX24" s="237">
        <f>+AV24-AW24</f>
        <v>0</v>
      </c>
      <c r="AY24" s="202"/>
      <c r="AZ24" s="202"/>
      <c r="BA24" s="202"/>
      <c r="BB24" s="237">
        <f>+AZ24-BA24</f>
        <v>0</v>
      </c>
      <c r="BC24" s="202"/>
      <c r="BD24" s="202"/>
      <c r="BE24" s="202"/>
      <c r="BF24" s="237">
        <f>+BD24-BE24</f>
        <v>0</v>
      </c>
      <c r="BG24" s="202"/>
      <c r="BH24" s="202"/>
      <c r="BI24" s="202"/>
      <c r="BJ24" s="237">
        <f>+BH24-BI24</f>
        <v>0</v>
      </c>
      <c r="BK24" s="202"/>
      <c r="BL24" s="202"/>
      <c r="BM24" s="202"/>
      <c r="BN24" s="237">
        <f>+BL24-BM24</f>
        <v>0</v>
      </c>
      <c r="BO24" s="202"/>
      <c r="BP24" s="202"/>
      <c r="BQ24" s="202"/>
      <c r="BR24" s="237">
        <f>+BP24-BQ24</f>
        <v>0</v>
      </c>
      <c r="BS24" s="202"/>
      <c r="BT24" s="202"/>
      <c r="BU24" s="202"/>
      <c r="BV24" s="237">
        <f>+BT24-BU24</f>
        <v>0</v>
      </c>
      <c r="BW24" s="202"/>
      <c r="BX24" s="202"/>
      <c r="BY24" s="202"/>
      <c r="BZ24" s="237">
        <f>+BX24-BY24</f>
        <v>0</v>
      </c>
      <c r="CA24" s="202"/>
      <c r="CB24" s="202"/>
      <c r="CC24" s="202"/>
      <c r="CD24" s="237">
        <f>+CB24-CC24</f>
        <v>0</v>
      </c>
      <c r="CE24" s="202"/>
      <c r="CF24" s="202"/>
      <c r="CG24" s="202"/>
      <c r="CH24" s="237">
        <f>+CF24-CG24</f>
        <v>0</v>
      </c>
      <c r="CI24" s="202"/>
      <c r="CJ24" s="202"/>
      <c r="CK24" s="202"/>
      <c r="CL24" s="237">
        <f>+CJ24-CK24</f>
        <v>0</v>
      </c>
      <c r="CM24" s="202"/>
      <c r="CN24" s="202"/>
      <c r="CO24" s="202"/>
      <c r="CP24" s="237">
        <f>+CN24-CO24</f>
        <v>0</v>
      </c>
      <c r="CQ24" s="202"/>
      <c r="CR24" s="202"/>
      <c r="CS24" s="202"/>
      <c r="CT24" s="237">
        <f>+CR24-CS24</f>
        <v>0</v>
      </c>
      <c r="CU24" s="202"/>
      <c r="CV24" s="202"/>
      <c r="CW24" s="202"/>
      <c r="CX24" s="237">
        <f>+CV24-CW24</f>
        <v>0</v>
      </c>
      <c r="CY24" s="202"/>
      <c r="CZ24" s="202"/>
      <c r="DA24" s="202"/>
      <c r="DB24" s="237">
        <f>+CZ24-DA24</f>
        <v>0</v>
      </c>
      <c r="DC24" s="202"/>
      <c r="DD24" s="202"/>
      <c r="DE24" s="202"/>
      <c r="DF24" s="237">
        <f>+DD24-DE24</f>
        <v>0</v>
      </c>
      <c r="DG24" s="202"/>
      <c r="DH24" s="202"/>
      <c r="DI24" s="202"/>
      <c r="DJ24" s="237">
        <f>+DH24-DI24</f>
        <v>0</v>
      </c>
      <c r="DK24" s="202"/>
      <c r="DL24" s="202"/>
      <c r="DM24" s="202"/>
      <c r="DN24" s="237">
        <f>+DL24-DM24</f>
        <v>0</v>
      </c>
      <c r="DO24" s="202"/>
      <c r="DP24" s="202"/>
      <c r="DQ24" s="202"/>
      <c r="DR24" s="237">
        <f>+DP24-DQ24</f>
        <v>0</v>
      </c>
      <c r="DS24" s="202"/>
      <c r="DT24" s="202"/>
      <c r="DU24" s="202"/>
      <c r="DV24" s="237">
        <f>+DT24-DU24</f>
        <v>0</v>
      </c>
      <c r="DW24" s="202"/>
      <c r="DX24" s="202"/>
      <c r="DY24" s="202"/>
      <c r="DZ24" s="237">
        <f>+DX24-DY24</f>
        <v>0</v>
      </c>
      <c r="EA24" s="202"/>
      <c r="EB24" s="202"/>
      <c r="EC24" s="202"/>
      <c r="ED24" s="237">
        <f>+EB24-EC24</f>
        <v>0</v>
      </c>
      <c r="EE24" s="202"/>
      <c r="EF24" s="202"/>
      <c r="EG24" s="202"/>
      <c r="EH24" s="237">
        <f>+EF24-EG24</f>
        <v>0</v>
      </c>
      <c r="EI24" s="202"/>
      <c r="EJ24" s="202"/>
      <c r="EK24" s="202"/>
      <c r="EL24" s="237">
        <f>+EJ24-EK24</f>
        <v>0</v>
      </c>
      <c r="EM24" s="202"/>
      <c r="EN24" s="202"/>
      <c r="EO24" s="202"/>
      <c r="EP24" s="237">
        <f>+EN24-EO24</f>
        <v>0</v>
      </c>
      <c r="EQ24" s="202"/>
      <c r="ER24" s="202"/>
      <c r="ES24" s="202"/>
      <c r="ET24" s="237">
        <f>+ER24-ES24</f>
        <v>0</v>
      </c>
      <c r="EU24" s="202"/>
      <c r="EV24" s="202"/>
      <c r="EW24" s="202"/>
      <c r="EX24" s="237">
        <f>+EV24-EW24</f>
        <v>0</v>
      </c>
      <c r="EY24" s="202"/>
      <c r="EZ24" s="202"/>
      <c r="FA24" s="202"/>
      <c r="FB24" s="237">
        <f>+EZ24-FA24</f>
        <v>0</v>
      </c>
      <c r="FC24" s="202"/>
      <c r="FD24" s="202"/>
      <c r="FE24" s="202"/>
      <c r="FF24" s="237">
        <f>+FD24-FE24</f>
        <v>0</v>
      </c>
      <c r="FG24" s="202"/>
      <c r="FH24" s="202"/>
      <c r="FI24" s="202"/>
      <c r="FJ24" s="237">
        <f>+FH24-FI24</f>
        <v>0</v>
      </c>
      <c r="FK24" s="202"/>
      <c r="FL24" s="202"/>
      <c r="FM24" s="202"/>
      <c r="FN24" s="237">
        <f>+FL24-FM24</f>
        <v>0</v>
      </c>
      <c r="FO24" s="202"/>
      <c r="FP24" s="202"/>
      <c r="FQ24" s="202"/>
      <c r="FR24" s="237">
        <f>+FP24-FQ24</f>
        <v>0</v>
      </c>
      <c r="FS24" s="202"/>
      <c r="FT24" s="202"/>
      <c r="FU24" s="202"/>
      <c r="FV24" s="237">
        <f>+FT24-FU24</f>
        <v>0</v>
      </c>
      <c r="FW24" s="202"/>
      <c r="FX24" s="202"/>
      <c r="FY24" s="202"/>
      <c r="FZ24" s="237">
        <f>+FX24-FY24</f>
        <v>0</v>
      </c>
      <c r="GA24" s="202"/>
      <c r="GB24" s="202"/>
      <c r="GC24" s="202"/>
      <c r="GD24" s="237">
        <f>+GB24-GC24</f>
        <v>0</v>
      </c>
      <c r="GE24" s="202"/>
      <c r="GF24" s="202"/>
      <c r="GG24" s="202"/>
      <c r="GH24" s="237">
        <f>+GF24-GG24</f>
        <v>0</v>
      </c>
      <c r="GI24" s="202"/>
      <c r="GJ24" s="202"/>
      <c r="GK24" s="202"/>
      <c r="GL24" s="237">
        <f>+GJ24-GK24</f>
        <v>0</v>
      </c>
      <c r="GM24" s="202"/>
      <c r="GN24" s="202"/>
      <c r="GO24" s="202"/>
      <c r="GP24" s="237">
        <f>+GN24-GO24</f>
        <v>0</v>
      </c>
      <c r="GQ24" s="202"/>
      <c r="GR24" s="202"/>
      <c r="GS24" s="202"/>
      <c r="GT24" s="237">
        <f>+GR24-GS24</f>
        <v>0</v>
      </c>
      <c r="GU24" s="202"/>
      <c r="GV24" s="202"/>
      <c r="GW24" s="202"/>
      <c r="GX24" s="237">
        <f>+GV24-GW24</f>
        <v>0</v>
      </c>
      <c r="GY24" s="202"/>
      <c r="GZ24" s="202"/>
      <c r="HA24" s="202"/>
      <c r="HB24" s="237">
        <f>+GZ24-HA24</f>
        <v>0</v>
      </c>
      <c r="HC24" s="202"/>
      <c r="HD24" s="202"/>
      <c r="HE24" s="202"/>
      <c r="HF24" s="237">
        <f>+HD24-HE24</f>
        <v>0</v>
      </c>
      <c r="HG24" s="202"/>
      <c r="HH24" s="202"/>
      <c r="HI24" s="202"/>
      <c r="HJ24" s="237">
        <f>+HH24-HI24</f>
        <v>0</v>
      </c>
      <c r="HK24" s="202"/>
      <c r="HL24" s="202"/>
      <c r="HM24" s="202"/>
      <c r="HN24" s="237">
        <f>+HL24-HM24</f>
        <v>0</v>
      </c>
      <c r="HO24" s="202"/>
      <c r="HP24" s="202"/>
      <c r="HQ24" s="202"/>
      <c r="HR24" s="237">
        <f>+HP24-HQ24</f>
        <v>0</v>
      </c>
      <c r="HS24" s="202"/>
      <c r="HT24" s="202"/>
      <c r="HU24" s="202"/>
      <c r="HV24" s="237">
        <f>+HT24-HU24</f>
        <v>0</v>
      </c>
      <c r="HW24" s="202"/>
      <c r="HX24" s="202"/>
      <c r="HY24" s="202"/>
      <c r="HZ24" s="237">
        <f>+HX24-HY24</f>
        <v>0</v>
      </c>
      <c r="IA24" s="202"/>
      <c r="IB24" s="202"/>
      <c r="IC24" s="202"/>
      <c r="ID24" s="237">
        <f>+IB24-IC24</f>
        <v>0</v>
      </c>
      <c r="IE24" s="202"/>
      <c r="IF24" s="202"/>
      <c r="IG24" s="202"/>
      <c r="IH24" s="237">
        <f>+IF24-IG24</f>
        <v>0</v>
      </c>
      <c r="II24" s="202"/>
      <c r="IJ24" s="202"/>
      <c r="IK24" s="202"/>
      <c r="IL24" s="237">
        <f>+IJ24-IK24</f>
        <v>0</v>
      </c>
      <c r="IM24" s="202"/>
      <c r="IN24" s="202"/>
      <c r="IO24" s="202"/>
      <c r="IP24" s="237">
        <f>+IN24-IO24</f>
        <v>0</v>
      </c>
      <c r="IQ24" s="210">
        <f t="shared" si="5"/>
        <v>0</v>
      </c>
      <c r="IR24" s="210">
        <f t="shared" si="5"/>
        <v>0</v>
      </c>
      <c r="IS24" s="210">
        <f t="shared" si="5"/>
        <v>0</v>
      </c>
      <c r="IT24" s="210">
        <f t="shared" si="5"/>
        <v>0</v>
      </c>
    </row>
    <row r="25" spans="1:254" customFormat="1" ht="15" customHeight="1" x14ac:dyDescent="0.25">
      <c r="A25" s="289">
        <v>460000</v>
      </c>
      <c r="B25" s="8" t="s">
        <v>773</v>
      </c>
      <c r="C25" s="210"/>
      <c r="D25" s="210"/>
      <c r="E25" s="210"/>
      <c r="F25" s="210"/>
      <c r="G25" s="210"/>
      <c r="H25" s="210"/>
      <c r="I25" s="210"/>
      <c r="J25" s="210"/>
      <c r="K25" s="210"/>
      <c r="L25" s="210"/>
      <c r="M25" s="210"/>
      <c r="N25" s="210"/>
      <c r="O25" s="210"/>
      <c r="P25" s="210"/>
      <c r="Q25" s="210"/>
      <c r="R25" s="210"/>
      <c r="S25" s="210"/>
      <c r="T25" s="210"/>
      <c r="U25" s="210"/>
      <c r="V25" s="210"/>
      <c r="W25" s="210"/>
      <c r="X25" s="210"/>
      <c r="Y25" s="210"/>
      <c r="Z25" s="210"/>
      <c r="AA25" s="210"/>
      <c r="AB25" s="210"/>
      <c r="AC25" s="210"/>
      <c r="AD25" s="210"/>
      <c r="AE25" s="210"/>
      <c r="AF25" s="210"/>
      <c r="AG25" s="210"/>
      <c r="AH25" s="210"/>
      <c r="AI25" s="210"/>
      <c r="AJ25" s="210"/>
      <c r="AK25" s="210"/>
      <c r="AL25" s="210"/>
      <c r="AM25" s="210"/>
      <c r="AN25" s="210"/>
      <c r="AO25" s="210"/>
      <c r="AP25" s="210"/>
      <c r="AQ25" s="210"/>
      <c r="AR25" s="210"/>
      <c r="AS25" s="210"/>
      <c r="AT25" s="210"/>
      <c r="AU25" s="210"/>
      <c r="AV25" s="210"/>
      <c r="AW25" s="210"/>
      <c r="AX25" s="210"/>
      <c r="AY25" s="210"/>
      <c r="AZ25" s="210"/>
      <c r="BA25" s="210"/>
      <c r="BB25" s="210"/>
      <c r="BC25" s="210"/>
      <c r="BD25" s="210"/>
      <c r="BE25" s="210"/>
      <c r="BF25" s="210"/>
      <c r="BG25" s="210"/>
      <c r="BH25" s="210"/>
      <c r="BI25" s="210"/>
      <c r="BJ25" s="210"/>
      <c r="BK25" s="210"/>
      <c r="BL25" s="210"/>
      <c r="BM25" s="210"/>
      <c r="BN25" s="210"/>
      <c r="BO25" s="210"/>
      <c r="BP25" s="210"/>
      <c r="BQ25" s="210"/>
      <c r="BR25" s="210"/>
      <c r="BS25" s="210"/>
      <c r="BT25" s="210"/>
      <c r="BU25" s="210"/>
      <c r="BV25" s="210"/>
      <c r="BW25" s="210"/>
      <c r="BX25" s="210"/>
      <c r="BY25" s="210"/>
      <c r="BZ25" s="210"/>
      <c r="CA25" s="210"/>
      <c r="CB25" s="210"/>
      <c r="CC25" s="210"/>
      <c r="CD25" s="210"/>
      <c r="CE25" s="210"/>
      <c r="CF25" s="210"/>
      <c r="CG25" s="210"/>
      <c r="CH25" s="210"/>
      <c r="CI25" s="210"/>
      <c r="CJ25" s="210"/>
      <c r="CK25" s="210"/>
      <c r="CL25" s="210"/>
      <c r="CM25" s="210"/>
      <c r="CN25" s="210"/>
      <c r="CO25" s="210"/>
      <c r="CP25" s="210"/>
      <c r="CQ25" s="210"/>
      <c r="CR25" s="210"/>
      <c r="CS25" s="210"/>
      <c r="CT25" s="210"/>
      <c r="CU25" s="210"/>
      <c r="CV25" s="210"/>
      <c r="CW25" s="210"/>
      <c r="CX25" s="210"/>
      <c r="CY25" s="210"/>
      <c r="CZ25" s="210"/>
      <c r="DA25" s="210"/>
      <c r="DB25" s="210"/>
      <c r="DC25" s="210"/>
      <c r="DD25" s="210"/>
      <c r="DE25" s="210"/>
      <c r="DF25" s="210"/>
      <c r="DG25" s="210"/>
      <c r="DH25" s="210"/>
      <c r="DI25" s="210"/>
      <c r="DJ25" s="210"/>
      <c r="DK25" s="210"/>
      <c r="DL25" s="210"/>
      <c r="DM25" s="210"/>
      <c r="DN25" s="210"/>
      <c r="DO25" s="210"/>
      <c r="DP25" s="210"/>
      <c r="DQ25" s="210"/>
      <c r="DR25" s="210"/>
      <c r="DS25" s="210"/>
      <c r="DT25" s="210"/>
      <c r="DU25" s="210"/>
      <c r="DV25" s="210"/>
      <c r="DW25" s="210"/>
      <c r="DX25" s="210"/>
      <c r="DY25" s="210"/>
      <c r="DZ25" s="210"/>
      <c r="EA25" s="210"/>
      <c r="EB25" s="210"/>
      <c r="EC25" s="210"/>
      <c r="ED25" s="210"/>
      <c r="EE25" s="210"/>
      <c r="EF25" s="210"/>
      <c r="EG25" s="210"/>
      <c r="EH25" s="210"/>
      <c r="EI25" s="210"/>
      <c r="EJ25" s="210"/>
      <c r="EK25" s="210"/>
      <c r="EL25" s="210"/>
      <c r="EM25" s="210"/>
      <c r="EN25" s="210"/>
      <c r="EO25" s="210"/>
      <c r="EP25" s="210"/>
      <c r="EQ25" s="210"/>
      <c r="ER25" s="210"/>
      <c r="ES25" s="210"/>
      <c r="ET25" s="210"/>
      <c r="EU25" s="210"/>
      <c r="EV25" s="210"/>
      <c r="EW25" s="210"/>
      <c r="EX25" s="210"/>
      <c r="EY25" s="210"/>
      <c r="EZ25" s="210"/>
      <c r="FA25" s="210"/>
      <c r="FB25" s="210"/>
      <c r="FC25" s="210"/>
      <c r="FD25" s="210"/>
      <c r="FE25" s="210"/>
      <c r="FF25" s="210"/>
      <c r="FG25" s="210"/>
      <c r="FH25" s="210"/>
      <c r="FI25" s="210"/>
      <c r="FJ25" s="210"/>
      <c r="FK25" s="210"/>
      <c r="FL25" s="210"/>
      <c r="FM25" s="210"/>
      <c r="FN25" s="210"/>
      <c r="FO25" s="210"/>
      <c r="FP25" s="210"/>
      <c r="FQ25" s="210"/>
      <c r="FR25" s="210"/>
      <c r="FS25" s="210"/>
      <c r="FT25" s="210"/>
      <c r="FU25" s="210"/>
      <c r="FV25" s="210"/>
      <c r="FW25" s="210"/>
      <c r="FX25" s="210"/>
      <c r="FY25" s="210"/>
      <c r="FZ25" s="210"/>
      <c r="GA25" s="210"/>
      <c r="GB25" s="210"/>
      <c r="GC25" s="210"/>
      <c r="GD25" s="210"/>
      <c r="GE25" s="210"/>
      <c r="GF25" s="210"/>
      <c r="GG25" s="210"/>
      <c r="GH25" s="210"/>
      <c r="GI25" s="210"/>
      <c r="GJ25" s="210"/>
      <c r="GK25" s="210"/>
      <c r="GL25" s="210"/>
      <c r="GM25" s="210"/>
      <c r="GN25" s="210"/>
      <c r="GO25" s="210"/>
      <c r="GP25" s="210"/>
      <c r="GQ25" s="210"/>
      <c r="GR25" s="210"/>
      <c r="GS25" s="210"/>
      <c r="GT25" s="210"/>
      <c r="GU25" s="210"/>
      <c r="GV25" s="210"/>
      <c r="GW25" s="210"/>
      <c r="GX25" s="210"/>
      <c r="GY25" s="210"/>
      <c r="GZ25" s="210"/>
      <c r="HA25" s="210"/>
      <c r="HB25" s="210"/>
      <c r="HC25" s="210"/>
      <c r="HD25" s="210"/>
      <c r="HE25" s="210"/>
      <c r="HF25" s="210"/>
      <c r="HG25" s="210"/>
      <c r="HH25" s="210"/>
      <c r="HI25" s="210"/>
      <c r="HJ25" s="210"/>
      <c r="HK25" s="210"/>
      <c r="HL25" s="210"/>
      <c r="HM25" s="210"/>
      <c r="HN25" s="210"/>
      <c r="HO25" s="210"/>
      <c r="HP25" s="210"/>
      <c r="HQ25" s="210"/>
      <c r="HR25" s="210"/>
      <c r="HS25" s="210"/>
      <c r="HT25" s="210"/>
      <c r="HU25" s="210"/>
      <c r="HV25" s="210"/>
      <c r="HW25" s="210"/>
      <c r="HX25" s="210"/>
      <c r="HY25" s="210"/>
      <c r="HZ25" s="210"/>
      <c r="IA25" s="210"/>
      <c r="IB25" s="210"/>
      <c r="IC25" s="210"/>
      <c r="ID25" s="210"/>
      <c r="IE25" s="210"/>
      <c r="IF25" s="210"/>
      <c r="IG25" s="210"/>
      <c r="IH25" s="210"/>
      <c r="II25" s="210"/>
      <c r="IJ25" s="210"/>
      <c r="IK25" s="210"/>
      <c r="IL25" s="210"/>
      <c r="IM25" s="210"/>
      <c r="IN25" s="210"/>
      <c r="IO25" s="210"/>
      <c r="IP25" s="210"/>
      <c r="IQ25" s="210"/>
      <c r="IR25" s="210"/>
      <c r="IS25" s="210"/>
      <c r="IT25" s="210"/>
    </row>
    <row r="26" spans="1:254" ht="15" customHeight="1" x14ac:dyDescent="0.2">
      <c r="A26" s="272">
        <v>100</v>
      </c>
      <c r="B26" s="196" t="s">
        <v>642</v>
      </c>
      <c r="C26" s="202"/>
      <c r="D26" s="202"/>
      <c r="E26" s="202"/>
      <c r="F26" s="237">
        <f t="shared" si="0"/>
        <v>0</v>
      </c>
      <c r="G26" s="202"/>
      <c r="H26" s="202"/>
      <c r="I26" s="202"/>
      <c r="J26" s="237">
        <f>+H26-I26</f>
        <v>0</v>
      </c>
      <c r="K26" s="202"/>
      <c r="L26" s="202"/>
      <c r="M26" s="202"/>
      <c r="N26" s="237">
        <f>+L26-M26</f>
        <v>0</v>
      </c>
      <c r="O26" s="202"/>
      <c r="P26" s="202"/>
      <c r="Q26" s="202"/>
      <c r="R26" s="237">
        <f>+P26-Q26</f>
        <v>0</v>
      </c>
      <c r="S26" s="202"/>
      <c r="T26" s="202"/>
      <c r="U26" s="202"/>
      <c r="V26" s="237">
        <f>+T26-U26</f>
        <v>0</v>
      </c>
      <c r="W26" s="202"/>
      <c r="X26" s="202"/>
      <c r="Y26" s="202"/>
      <c r="Z26" s="237">
        <f>+X26-Y26</f>
        <v>0</v>
      </c>
      <c r="AA26" s="202"/>
      <c r="AB26" s="202"/>
      <c r="AC26" s="202"/>
      <c r="AD26" s="237">
        <f>+AB26-AC26</f>
        <v>0</v>
      </c>
      <c r="AE26" s="202"/>
      <c r="AF26" s="202"/>
      <c r="AG26" s="202"/>
      <c r="AH26" s="237">
        <f>+AF26-AG26</f>
        <v>0</v>
      </c>
      <c r="AI26" s="202"/>
      <c r="AJ26" s="202"/>
      <c r="AK26" s="202"/>
      <c r="AL26" s="237">
        <f>+AJ26-AK26</f>
        <v>0</v>
      </c>
      <c r="AM26" s="202"/>
      <c r="AN26" s="202"/>
      <c r="AO26" s="202"/>
      <c r="AP26" s="237">
        <f>+AN26-AO26</f>
        <v>0</v>
      </c>
      <c r="AQ26" s="202"/>
      <c r="AR26" s="202"/>
      <c r="AS26" s="202"/>
      <c r="AT26" s="237">
        <f>+AR26-AS26</f>
        <v>0</v>
      </c>
      <c r="AU26" s="202"/>
      <c r="AV26" s="202"/>
      <c r="AW26" s="202"/>
      <c r="AX26" s="237">
        <f>+AV26-AW26</f>
        <v>0</v>
      </c>
      <c r="AY26" s="202"/>
      <c r="AZ26" s="202"/>
      <c r="BA26" s="202"/>
      <c r="BB26" s="237">
        <f>+AZ26-BA26</f>
        <v>0</v>
      </c>
      <c r="BC26" s="202"/>
      <c r="BD26" s="202"/>
      <c r="BE26" s="202"/>
      <c r="BF26" s="237">
        <f>+BD26-BE26</f>
        <v>0</v>
      </c>
      <c r="BG26" s="202"/>
      <c r="BH26" s="202"/>
      <c r="BI26" s="202"/>
      <c r="BJ26" s="237">
        <f>+BH26-BI26</f>
        <v>0</v>
      </c>
      <c r="BK26" s="202"/>
      <c r="BL26" s="202"/>
      <c r="BM26" s="202"/>
      <c r="BN26" s="237">
        <f>+BL26-BM26</f>
        <v>0</v>
      </c>
      <c r="BO26" s="202"/>
      <c r="BP26" s="202"/>
      <c r="BQ26" s="202"/>
      <c r="BR26" s="237">
        <f>+BP26-BQ26</f>
        <v>0</v>
      </c>
      <c r="BS26" s="202"/>
      <c r="BT26" s="202"/>
      <c r="BU26" s="202"/>
      <c r="BV26" s="237">
        <f>+BT26-BU26</f>
        <v>0</v>
      </c>
      <c r="BW26" s="202"/>
      <c r="BX26" s="202"/>
      <c r="BY26" s="202"/>
      <c r="BZ26" s="237">
        <f>+BX26-BY26</f>
        <v>0</v>
      </c>
      <c r="CA26" s="202"/>
      <c r="CB26" s="202"/>
      <c r="CC26" s="202"/>
      <c r="CD26" s="237">
        <f>+CB26-CC26</f>
        <v>0</v>
      </c>
      <c r="CE26" s="202"/>
      <c r="CF26" s="202"/>
      <c r="CG26" s="202"/>
      <c r="CH26" s="237">
        <f>+CF26-CG26</f>
        <v>0</v>
      </c>
      <c r="CI26" s="202"/>
      <c r="CJ26" s="202"/>
      <c r="CK26" s="202"/>
      <c r="CL26" s="237">
        <f>+CJ26-CK26</f>
        <v>0</v>
      </c>
      <c r="CM26" s="202"/>
      <c r="CN26" s="202"/>
      <c r="CO26" s="202"/>
      <c r="CP26" s="237">
        <f>+CN26-CO26</f>
        <v>0</v>
      </c>
      <c r="CQ26" s="202"/>
      <c r="CR26" s="202"/>
      <c r="CS26" s="202"/>
      <c r="CT26" s="237">
        <f>+CR26-CS26</f>
        <v>0</v>
      </c>
      <c r="CU26" s="202"/>
      <c r="CV26" s="202"/>
      <c r="CW26" s="202"/>
      <c r="CX26" s="237">
        <f>+CV26-CW26</f>
        <v>0</v>
      </c>
      <c r="CY26" s="202"/>
      <c r="CZ26" s="202"/>
      <c r="DA26" s="202"/>
      <c r="DB26" s="237">
        <f>+CZ26-DA26</f>
        <v>0</v>
      </c>
      <c r="DC26" s="202"/>
      <c r="DD26" s="202"/>
      <c r="DE26" s="202"/>
      <c r="DF26" s="237">
        <f>+DD26-DE26</f>
        <v>0</v>
      </c>
      <c r="DG26" s="202"/>
      <c r="DH26" s="202"/>
      <c r="DI26" s="202"/>
      <c r="DJ26" s="237">
        <f>+DH26-DI26</f>
        <v>0</v>
      </c>
      <c r="DK26" s="202"/>
      <c r="DL26" s="202"/>
      <c r="DM26" s="202"/>
      <c r="DN26" s="237">
        <f>+DL26-DM26</f>
        <v>0</v>
      </c>
      <c r="DO26" s="202"/>
      <c r="DP26" s="202"/>
      <c r="DQ26" s="202"/>
      <c r="DR26" s="237">
        <f>+DP26-DQ26</f>
        <v>0</v>
      </c>
      <c r="DS26" s="202"/>
      <c r="DT26" s="202"/>
      <c r="DU26" s="202"/>
      <c r="DV26" s="237">
        <f>+DT26-DU26</f>
        <v>0</v>
      </c>
      <c r="DW26" s="202"/>
      <c r="DX26" s="202"/>
      <c r="DY26" s="202"/>
      <c r="DZ26" s="237">
        <f>+DX26-DY26</f>
        <v>0</v>
      </c>
      <c r="EA26" s="202"/>
      <c r="EB26" s="202"/>
      <c r="EC26" s="202"/>
      <c r="ED26" s="237">
        <f>+EB26-EC26</f>
        <v>0</v>
      </c>
      <c r="EE26" s="202"/>
      <c r="EF26" s="202"/>
      <c r="EG26" s="202"/>
      <c r="EH26" s="237">
        <f>+EF26-EG26</f>
        <v>0</v>
      </c>
      <c r="EI26" s="202"/>
      <c r="EJ26" s="202"/>
      <c r="EK26" s="202"/>
      <c r="EL26" s="237">
        <f>+EJ26-EK26</f>
        <v>0</v>
      </c>
      <c r="EM26" s="202"/>
      <c r="EN26" s="202"/>
      <c r="EO26" s="202"/>
      <c r="EP26" s="237">
        <f>+EN26-EO26</f>
        <v>0</v>
      </c>
      <c r="EQ26" s="202"/>
      <c r="ER26" s="202"/>
      <c r="ES26" s="202"/>
      <c r="ET26" s="237">
        <f>+ER26-ES26</f>
        <v>0</v>
      </c>
      <c r="EU26" s="202"/>
      <c r="EV26" s="202"/>
      <c r="EW26" s="202"/>
      <c r="EX26" s="237">
        <f>+EV26-EW26</f>
        <v>0</v>
      </c>
      <c r="EY26" s="202"/>
      <c r="EZ26" s="202"/>
      <c r="FA26" s="202"/>
      <c r="FB26" s="237">
        <f>+EZ26-FA26</f>
        <v>0</v>
      </c>
      <c r="FC26" s="202"/>
      <c r="FD26" s="202"/>
      <c r="FE26" s="202"/>
      <c r="FF26" s="237">
        <f>+FD26-FE26</f>
        <v>0</v>
      </c>
      <c r="FG26" s="202"/>
      <c r="FH26" s="202"/>
      <c r="FI26" s="202"/>
      <c r="FJ26" s="237">
        <f>+FH26-FI26</f>
        <v>0</v>
      </c>
      <c r="FK26" s="202"/>
      <c r="FL26" s="202"/>
      <c r="FM26" s="202"/>
      <c r="FN26" s="237">
        <f>+FL26-FM26</f>
        <v>0</v>
      </c>
      <c r="FO26" s="202"/>
      <c r="FP26" s="202"/>
      <c r="FQ26" s="202"/>
      <c r="FR26" s="237">
        <f>+FP26-FQ26</f>
        <v>0</v>
      </c>
      <c r="FS26" s="202"/>
      <c r="FT26" s="202"/>
      <c r="FU26" s="202"/>
      <c r="FV26" s="237">
        <f>+FT26-FU26</f>
        <v>0</v>
      </c>
      <c r="FW26" s="202"/>
      <c r="FX26" s="202"/>
      <c r="FY26" s="202"/>
      <c r="FZ26" s="237">
        <f>+FX26-FY26</f>
        <v>0</v>
      </c>
      <c r="GA26" s="202"/>
      <c r="GB26" s="202"/>
      <c r="GC26" s="202"/>
      <c r="GD26" s="237">
        <f>+GB26-GC26</f>
        <v>0</v>
      </c>
      <c r="GE26" s="202"/>
      <c r="GF26" s="202"/>
      <c r="GG26" s="202"/>
      <c r="GH26" s="237">
        <f>+GF26-GG26</f>
        <v>0</v>
      </c>
      <c r="GI26" s="202"/>
      <c r="GJ26" s="202"/>
      <c r="GK26" s="202"/>
      <c r="GL26" s="237">
        <f>+GJ26-GK26</f>
        <v>0</v>
      </c>
      <c r="GM26" s="202"/>
      <c r="GN26" s="202"/>
      <c r="GO26" s="202"/>
      <c r="GP26" s="237">
        <f>+GN26-GO26</f>
        <v>0</v>
      </c>
      <c r="GQ26" s="202"/>
      <c r="GR26" s="202"/>
      <c r="GS26" s="202"/>
      <c r="GT26" s="237">
        <f>+GR26-GS26</f>
        <v>0</v>
      </c>
      <c r="GU26" s="202"/>
      <c r="GV26" s="202"/>
      <c r="GW26" s="202"/>
      <c r="GX26" s="237">
        <f>+GV26-GW26</f>
        <v>0</v>
      </c>
      <c r="GY26" s="202"/>
      <c r="GZ26" s="202"/>
      <c r="HA26" s="202"/>
      <c r="HB26" s="237">
        <f>+GZ26-HA26</f>
        <v>0</v>
      </c>
      <c r="HC26" s="202"/>
      <c r="HD26" s="202"/>
      <c r="HE26" s="202"/>
      <c r="HF26" s="237">
        <f>+HD26-HE26</f>
        <v>0</v>
      </c>
      <c r="HG26" s="202"/>
      <c r="HH26" s="202"/>
      <c r="HI26" s="202"/>
      <c r="HJ26" s="237">
        <f>+HH26-HI26</f>
        <v>0</v>
      </c>
      <c r="HK26" s="202"/>
      <c r="HL26" s="202"/>
      <c r="HM26" s="202"/>
      <c r="HN26" s="237">
        <f>+HL26-HM26</f>
        <v>0</v>
      </c>
      <c r="HO26" s="202"/>
      <c r="HP26" s="202"/>
      <c r="HQ26" s="202"/>
      <c r="HR26" s="237">
        <f>+HP26-HQ26</f>
        <v>0</v>
      </c>
      <c r="HS26" s="202"/>
      <c r="HT26" s="202"/>
      <c r="HU26" s="202"/>
      <c r="HV26" s="237">
        <f>+HT26-HU26</f>
        <v>0</v>
      </c>
      <c r="HW26" s="202"/>
      <c r="HX26" s="202"/>
      <c r="HY26" s="202"/>
      <c r="HZ26" s="237">
        <f>+HX26-HY26</f>
        <v>0</v>
      </c>
      <c r="IA26" s="202"/>
      <c r="IB26" s="202"/>
      <c r="IC26" s="202"/>
      <c r="ID26" s="237">
        <f>+IB26-IC26</f>
        <v>0</v>
      </c>
      <c r="IE26" s="202"/>
      <c r="IF26" s="202"/>
      <c r="IG26" s="202"/>
      <c r="IH26" s="237">
        <f>+IF26-IG26</f>
        <v>0</v>
      </c>
      <c r="II26" s="202"/>
      <c r="IJ26" s="202"/>
      <c r="IK26" s="202"/>
      <c r="IL26" s="237">
        <f>+IJ26-IK26</f>
        <v>0</v>
      </c>
      <c r="IM26" s="202"/>
      <c r="IN26" s="202"/>
      <c r="IO26" s="202"/>
      <c r="IP26" s="237">
        <f>+IN26-IO26</f>
        <v>0</v>
      </c>
      <c r="IQ26" s="210">
        <f t="shared" ref="IQ26:IT27" si="6">+C26+G26+K26+O26+S26+W26+AA26+AE26+AI26+AM26+AQ26+AU26+AY26+BC26+BG26+BK26+BO26+BS26+BW26+CA26+CE26+CI26+CM26+CQ26+CU26+CY26+DC26+DG26+DK26+DO26+DS26+DW26+EA26+EE26+EI26+EM26+EQ26+EU26+EY26+FC26+FG26+FK26+FO26+FS26+FW26+GA26+GE26+GI26+GM26+GQ26+GU26+GY26+HC26+HG26+HK26+HO26+HS26+HW26+IA26+IE26+II26+IM26</f>
        <v>0</v>
      </c>
      <c r="IR26" s="210">
        <f t="shared" si="6"/>
        <v>0</v>
      </c>
      <c r="IS26" s="210">
        <f t="shared" si="6"/>
        <v>0</v>
      </c>
      <c r="IT26" s="210">
        <f t="shared" si="6"/>
        <v>0</v>
      </c>
    </row>
    <row r="27" spans="1:254" ht="15" customHeight="1" x14ac:dyDescent="0.2">
      <c r="A27" s="272" t="s">
        <v>137</v>
      </c>
      <c r="B27" s="196" t="s">
        <v>643</v>
      </c>
      <c r="C27" s="202"/>
      <c r="D27" s="202"/>
      <c r="E27" s="202"/>
      <c r="F27" s="237">
        <f t="shared" si="0"/>
        <v>0</v>
      </c>
      <c r="G27" s="202"/>
      <c r="H27" s="202"/>
      <c r="I27" s="202"/>
      <c r="J27" s="237">
        <f>+H27-I27</f>
        <v>0</v>
      </c>
      <c r="K27" s="202"/>
      <c r="L27" s="202"/>
      <c r="M27" s="202"/>
      <c r="N27" s="237">
        <f>+L27-M27</f>
        <v>0</v>
      </c>
      <c r="O27" s="202"/>
      <c r="P27" s="202"/>
      <c r="Q27" s="202"/>
      <c r="R27" s="237">
        <f>+P27-Q27</f>
        <v>0</v>
      </c>
      <c r="S27" s="202"/>
      <c r="T27" s="202"/>
      <c r="U27" s="202"/>
      <c r="V27" s="237">
        <f>+T27-U27</f>
        <v>0</v>
      </c>
      <c r="W27" s="202"/>
      <c r="X27" s="202"/>
      <c r="Y27" s="202"/>
      <c r="Z27" s="237">
        <f>+X27-Y27</f>
        <v>0</v>
      </c>
      <c r="AA27" s="202"/>
      <c r="AB27" s="202"/>
      <c r="AC27" s="202"/>
      <c r="AD27" s="237">
        <f>+AB27-AC27</f>
        <v>0</v>
      </c>
      <c r="AE27" s="202"/>
      <c r="AF27" s="202"/>
      <c r="AG27" s="202"/>
      <c r="AH27" s="237">
        <f>+AF27-AG27</f>
        <v>0</v>
      </c>
      <c r="AI27" s="202"/>
      <c r="AJ27" s="202"/>
      <c r="AK27" s="202"/>
      <c r="AL27" s="237">
        <f>+AJ27-AK27</f>
        <v>0</v>
      </c>
      <c r="AM27" s="202"/>
      <c r="AN27" s="202"/>
      <c r="AO27" s="202"/>
      <c r="AP27" s="237">
        <f>+AN27-AO27</f>
        <v>0</v>
      </c>
      <c r="AQ27" s="202"/>
      <c r="AR27" s="202"/>
      <c r="AS27" s="202"/>
      <c r="AT27" s="237">
        <f>+AR27-AS27</f>
        <v>0</v>
      </c>
      <c r="AU27" s="202"/>
      <c r="AV27" s="202"/>
      <c r="AW27" s="202"/>
      <c r="AX27" s="237">
        <f>+AV27-AW27</f>
        <v>0</v>
      </c>
      <c r="AY27" s="202"/>
      <c r="AZ27" s="202"/>
      <c r="BA27" s="202"/>
      <c r="BB27" s="237">
        <f>+AZ27-BA27</f>
        <v>0</v>
      </c>
      <c r="BC27" s="202"/>
      <c r="BD27" s="202"/>
      <c r="BE27" s="202"/>
      <c r="BF27" s="237">
        <f>+BD27-BE27</f>
        <v>0</v>
      </c>
      <c r="BG27" s="202"/>
      <c r="BH27" s="202"/>
      <c r="BI27" s="202"/>
      <c r="BJ27" s="237">
        <f>+BH27-BI27</f>
        <v>0</v>
      </c>
      <c r="BK27" s="202"/>
      <c r="BL27" s="202"/>
      <c r="BM27" s="202"/>
      <c r="BN27" s="237">
        <f>+BL27-BM27</f>
        <v>0</v>
      </c>
      <c r="BO27" s="202"/>
      <c r="BP27" s="202"/>
      <c r="BQ27" s="202"/>
      <c r="BR27" s="237">
        <f>+BP27-BQ27</f>
        <v>0</v>
      </c>
      <c r="BS27" s="202"/>
      <c r="BT27" s="202"/>
      <c r="BU27" s="202"/>
      <c r="BV27" s="237">
        <f>+BT27-BU27</f>
        <v>0</v>
      </c>
      <c r="BW27" s="202"/>
      <c r="BX27" s="202"/>
      <c r="BY27" s="202"/>
      <c r="BZ27" s="237">
        <f>+BX27-BY27</f>
        <v>0</v>
      </c>
      <c r="CA27" s="202"/>
      <c r="CB27" s="202"/>
      <c r="CC27" s="202"/>
      <c r="CD27" s="237">
        <f>+CB27-CC27</f>
        <v>0</v>
      </c>
      <c r="CE27" s="202"/>
      <c r="CF27" s="202"/>
      <c r="CG27" s="202"/>
      <c r="CH27" s="237">
        <f>+CF27-CG27</f>
        <v>0</v>
      </c>
      <c r="CI27" s="202"/>
      <c r="CJ27" s="202"/>
      <c r="CK27" s="202"/>
      <c r="CL27" s="237">
        <f>+CJ27-CK27</f>
        <v>0</v>
      </c>
      <c r="CM27" s="202"/>
      <c r="CN27" s="202"/>
      <c r="CO27" s="202"/>
      <c r="CP27" s="237">
        <f>+CN27-CO27</f>
        <v>0</v>
      </c>
      <c r="CQ27" s="202"/>
      <c r="CR27" s="202"/>
      <c r="CS27" s="202"/>
      <c r="CT27" s="237">
        <f>+CR27-CS27</f>
        <v>0</v>
      </c>
      <c r="CU27" s="202"/>
      <c r="CV27" s="202"/>
      <c r="CW27" s="202"/>
      <c r="CX27" s="237">
        <f>+CV27-CW27</f>
        <v>0</v>
      </c>
      <c r="CY27" s="202"/>
      <c r="CZ27" s="202"/>
      <c r="DA27" s="202"/>
      <c r="DB27" s="237">
        <f>+CZ27-DA27</f>
        <v>0</v>
      </c>
      <c r="DC27" s="202"/>
      <c r="DD27" s="202"/>
      <c r="DE27" s="202"/>
      <c r="DF27" s="237">
        <f>+DD27-DE27</f>
        <v>0</v>
      </c>
      <c r="DG27" s="202"/>
      <c r="DH27" s="202"/>
      <c r="DI27" s="202"/>
      <c r="DJ27" s="237">
        <f>+DH27-DI27</f>
        <v>0</v>
      </c>
      <c r="DK27" s="202"/>
      <c r="DL27" s="202"/>
      <c r="DM27" s="202"/>
      <c r="DN27" s="237">
        <f>+DL27-DM27</f>
        <v>0</v>
      </c>
      <c r="DO27" s="202"/>
      <c r="DP27" s="202"/>
      <c r="DQ27" s="202"/>
      <c r="DR27" s="237">
        <f>+DP27-DQ27</f>
        <v>0</v>
      </c>
      <c r="DS27" s="202"/>
      <c r="DT27" s="202"/>
      <c r="DU27" s="202"/>
      <c r="DV27" s="237">
        <f>+DT27-DU27</f>
        <v>0</v>
      </c>
      <c r="DW27" s="202"/>
      <c r="DX27" s="202"/>
      <c r="DY27" s="202"/>
      <c r="DZ27" s="237">
        <f>+DX27-DY27</f>
        <v>0</v>
      </c>
      <c r="EA27" s="202"/>
      <c r="EB27" s="202"/>
      <c r="EC27" s="202"/>
      <c r="ED27" s="237">
        <f>+EB27-EC27</f>
        <v>0</v>
      </c>
      <c r="EE27" s="202"/>
      <c r="EF27" s="202"/>
      <c r="EG27" s="202"/>
      <c r="EH27" s="237">
        <f>+EF27-EG27</f>
        <v>0</v>
      </c>
      <c r="EI27" s="202"/>
      <c r="EJ27" s="202"/>
      <c r="EK27" s="202"/>
      <c r="EL27" s="237">
        <f>+EJ27-EK27</f>
        <v>0</v>
      </c>
      <c r="EM27" s="202"/>
      <c r="EN27" s="202"/>
      <c r="EO27" s="202"/>
      <c r="EP27" s="237">
        <f>+EN27-EO27</f>
        <v>0</v>
      </c>
      <c r="EQ27" s="202"/>
      <c r="ER27" s="202"/>
      <c r="ES27" s="202"/>
      <c r="ET27" s="237">
        <f>+ER27-ES27</f>
        <v>0</v>
      </c>
      <c r="EU27" s="202"/>
      <c r="EV27" s="202"/>
      <c r="EW27" s="202"/>
      <c r="EX27" s="237">
        <f>+EV27-EW27</f>
        <v>0</v>
      </c>
      <c r="EY27" s="202"/>
      <c r="EZ27" s="202"/>
      <c r="FA27" s="202"/>
      <c r="FB27" s="237">
        <f>+EZ27-FA27</f>
        <v>0</v>
      </c>
      <c r="FC27" s="202"/>
      <c r="FD27" s="202"/>
      <c r="FE27" s="202"/>
      <c r="FF27" s="237">
        <f>+FD27-FE27</f>
        <v>0</v>
      </c>
      <c r="FG27" s="202"/>
      <c r="FH27" s="202"/>
      <c r="FI27" s="202"/>
      <c r="FJ27" s="237">
        <f>+FH27-FI27</f>
        <v>0</v>
      </c>
      <c r="FK27" s="202"/>
      <c r="FL27" s="202"/>
      <c r="FM27" s="202"/>
      <c r="FN27" s="237">
        <f>+FL27-FM27</f>
        <v>0</v>
      </c>
      <c r="FO27" s="202"/>
      <c r="FP27" s="202"/>
      <c r="FQ27" s="202"/>
      <c r="FR27" s="237">
        <f>+FP27-FQ27</f>
        <v>0</v>
      </c>
      <c r="FS27" s="202"/>
      <c r="FT27" s="202"/>
      <c r="FU27" s="202"/>
      <c r="FV27" s="237">
        <f>+FT27-FU27</f>
        <v>0</v>
      </c>
      <c r="FW27" s="202"/>
      <c r="FX27" s="202"/>
      <c r="FY27" s="202"/>
      <c r="FZ27" s="237">
        <f>+FX27-FY27</f>
        <v>0</v>
      </c>
      <c r="GA27" s="202"/>
      <c r="GB27" s="202"/>
      <c r="GC27" s="202"/>
      <c r="GD27" s="237">
        <f>+GB27-GC27</f>
        <v>0</v>
      </c>
      <c r="GE27" s="202"/>
      <c r="GF27" s="202"/>
      <c r="GG27" s="202"/>
      <c r="GH27" s="237">
        <f>+GF27-GG27</f>
        <v>0</v>
      </c>
      <c r="GI27" s="202"/>
      <c r="GJ27" s="202"/>
      <c r="GK27" s="202"/>
      <c r="GL27" s="237">
        <f>+GJ27-GK27</f>
        <v>0</v>
      </c>
      <c r="GM27" s="202"/>
      <c r="GN27" s="202"/>
      <c r="GO27" s="202"/>
      <c r="GP27" s="237">
        <f>+GN27-GO27</f>
        <v>0</v>
      </c>
      <c r="GQ27" s="202"/>
      <c r="GR27" s="202"/>
      <c r="GS27" s="202"/>
      <c r="GT27" s="237">
        <f>+GR27-GS27</f>
        <v>0</v>
      </c>
      <c r="GU27" s="202"/>
      <c r="GV27" s="202"/>
      <c r="GW27" s="202"/>
      <c r="GX27" s="237">
        <f>+GV27-GW27</f>
        <v>0</v>
      </c>
      <c r="GY27" s="202"/>
      <c r="GZ27" s="202"/>
      <c r="HA27" s="202"/>
      <c r="HB27" s="237">
        <f>+GZ27-HA27</f>
        <v>0</v>
      </c>
      <c r="HC27" s="202"/>
      <c r="HD27" s="202"/>
      <c r="HE27" s="202"/>
      <c r="HF27" s="237">
        <f>+HD27-HE27</f>
        <v>0</v>
      </c>
      <c r="HG27" s="202"/>
      <c r="HH27" s="202"/>
      <c r="HI27" s="202"/>
      <c r="HJ27" s="237">
        <f>+HH27-HI27</f>
        <v>0</v>
      </c>
      <c r="HK27" s="202"/>
      <c r="HL27" s="202"/>
      <c r="HM27" s="202"/>
      <c r="HN27" s="237">
        <f>+HL27-HM27</f>
        <v>0</v>
      </c>
      <c r="HO27" s="202"/>
      <c r="HP27" s="202"/>
      <c r="HQ27" s="202"/>
      <c r="HR27" s="237">
        <f>+HP27-HQ27</f>
        <v>0</v>
      </c>
      <c r="HS27" s="202"/>
      <c r="HT27" s="202"/>
      <c r="HU27" s="202"/>
      <c r="HV27" s="237">
        <f>+HT27-HU27</f>
        <v>0</v>
      </c>
      <c r="HW27" s="202"/>
      <c r="HX27" s="202"/>
      <c r="HY27" s="202"/>
      <c r="HZ27" s="237">
        <f>+HX27-HY27</f>
        <v>0</v>
      </c>
      <c r="IA27" s="202"/>
      <c r="IB27" s="202"/>
      <c r="IC27" s="202"/>
      <c r="ID27" s="237">
        <f>+IB27-IC27</f>
        <v>0</v>
      </c>
      <c r="IE27" s="202"/>
      <c r="IF27" s="202"/>
      <c r="IG27" s="202"/>
      <c r="IH27" s="237">
        <f>+IF27-IG27</f>
        <v>0</v>
      </c>
      <c r="II27" s="202"/>
      <c r="IJ27" s="202"/>
      <c r="IK27" s="202"/>
      <c r="IL27" s="237">
        <f>+IJ27-IK27</f>
        <v>0</v>
      </c>
      <c r="IM27" s="202"/>
      <c r="IN27" s="202"/>
      <c r="IO27" s="202"/>
      <c r="IP27" s="237">
        <f>+IN27-IO27</f>
        <v>0</v>
      </c>
      <c r="IQ27" s="210">
        <f t="shared" si="6"/>
        <v>0</v>
      </c>
      <c r="IR27" s="210">
        <f t="shared" si="6"/>
        <v>0</v>
      </c>
      <c r="IS27" s="210">
        <f t="shared" si="6"/>
        <v>0</v>
      </c>
      <c r="IT27" s="210">
        <f t="shared" si="6"/>
        <v>0</v>
      </c>
    </row>
    <row r="28" spans="1:254" customFormat="1" ht="15" customHeight="1" x14ac:dyDescent="0.25">
      <c r="A28" s="289">
        <v>470000</v>
      </c>
      <c r="B28" s="8" t="s">
        <v>774</v>
      </c>
      <c r="C28" s="210"/>
      <c r="D28" s="210"/>
      <c r="E28" s="210"/>
      <c r="F28" s="210"/>
      <c r="G28" s="210"/>
      <c r="H28" s="210"/>
      <c r="I28" s="210"/>
      <c r="J28" s="210"/>
      <c r="K28" s="210"/>
      <c r="L28" s="210"/>
      <c r="M28" s="210"/>
      <c r="N28" s="210"/>
      <c r="O28" s="210"/>
      <c r="P28" s="210"/>
      <c r="Q28" s="210"/>
      <c r="R28" s="210"/>
      <c r="S28" s="210"/>
      <c r="T28" s="210"/>
      <c r="U28" s="210"/>
      <c r="V28" s="210"/>
      <c r="W28" s="210"/>
      <c r="X28" s="210"/>
      <c r="Y28" s="210"/>
      <c r="Z28" s="210"/>
      <c r="AA28" s="210"/>
      <c r="AB28" s="210"/>
      <c r="AC28" s="210"/>
      <c r="AD28" s="210"/>
      <c r="AE28" s="210"/>
      <c r="AF28" s="210"/>
      <c r="AG28" s="210"/>
      <c r="AH28" s="210"/>
      <c r="AI28" s="210"/>
      <c r="AJ28" s="210"/>
      <c r="AK28" s="210"/>
      <c r="AL28" s="210"/>
      <c r="AM28" s="210"/>
      <c r="AN28" s="210"/>
      <c r="AO28" s="210"/>
      <c r="AP28" s="210"/>
      <c r="AQ28" s="210"/>
      <c r="AR28" s="210"/>
      <c r="AS28" s="210"/>
      <c r="AT28" s="210"/>
      <c r="AU28" s="210"/>
      <c r="AV28" s="210"/>
      <c r="AW28" s="210"/>
      <c r="AX28" s="210"/>
      <c r="AY28" s="210"/>
      <c r="AZ28" s="210"/>
      <c r="BA28" s="210"/>
      <c r="BB28" s="210"/>
      <c r="BC28" s="210"/>
      <c r="BD28" s="210"/>
      <c r="BE28" s="210"/>
      <c r="BF28" s="210"/>
      <c r="BG28" s="210"/>
      <c r="BH28" s="210"/>
      <c r="BI28" s="210"/>
      <c r="BJ28" s="210"/>
      <c r="BK28" s="210"/>
      <c r="BL28" s="210"/>
      <c r="BM28" s="210"/>
      <c r="BN28" s="210"/>
      <c r="BO28" s="210"/>
      <c r="BP28" s="210"/>
      <c r="BQ28" s="210"/>
      <c r="BR28" s="210"/>
      <c r="BS28" s="210"/>
      <c r="BT28" s="210"/>
      <c r="BU28" s="210"/>
      <c r="BV28" s="210"/>
      <c r="BW28" s="210"/>
      <c r="BX28" s="210"/>
      <c r="BY28" s="210"/>
      <c r="BZ28" s="210"/>
      <c r="CA28" s="210"/>
      <c r="CB28" s="210"/>
      <c r="CC28" s="210"/>
      <c r="CD28" s="210"/>
      <c r="CE28" s="210"/>
      <c r="CF28" s="210"/>
      <c r="CG28" s="210"/>
      <c r="CH28" s="210"/>
      <c r="CI28" s="210"/>
      <c r="CJ28" s="210"/>
      <c r="CK28" s="210"/>
      <c r="CL28" s="210"/>
      <c r="CM28" s="210"/>
      <c r="CN28" s="210"/>
      <c r="CO28" s="210"/>
      <c r="CP28" s="210"/>
      <c r="CQ28" s="210"/>
      <c r="CR28" s="210"/>
      <c r="CS28" s="210"/>
      <c r="CT28" s="210"/>
      <c r="CU28" s="210"/>
      <c r="CV28" s="210"/>
      <c r="CW28" s="210"/>
      <c r="CX28" s="210"/>
      <c r="CY28" s="210"/>
      <c r="CZ28" s="210"/>
      <c r="DA28" s="210"/>
      <c r="DB28" s="210"/>
      <c r="DC28" s="210"/>
      <c r="DD28" s="210"/>
      <c r="DE28" s="210"/>
      <c r="DF28" s="210"/>
      <c r="DG28" s="210"/>
      <c r="DH28" s="210"/>
      <c r="DI28" s="210"/>
      <c r="DJ28" s="210"/>
      <c r="DK28" s="210"/>
      <c r="DL28" s="210"/>
      <c r="DM28" s="210"/>
      <c r="DN28" s="210"/>
      <c r="DO28" s="210"/>
      <c r="DP28" s="210"/>
      <c r="DQ28" s="210"/>
      <c r="DR28" s="210"/>
      <c r="DS28" s="210"/>
      <c r="DT28" s="210"/>
      <c r="DU28" s="210"/>
      <c r="DV28" s="210"/>
      <c r="DW28" s="210"/>
      <c r="DX28" s="210"/>
      <c r="DY28" s="210"/>
      <c r="DZ28" s="210"/>
      <c r="EA28" s="210"/>
      <c r="EB28" s="210"/>
      <c r="EC28" s="210"/>
      <c r="ED28" s="210"/>
      <c r="EE28" s="210"/>
      <c r="EF28" s="210"/>
      <c r="EG28" s="210"/>
      <c r="EH28" s="210"/>
      <c r="EI28" s="210"/>
      <c r="EJ28" s="210"/>
      <c r="EK28" s="210"/>
      <c r="EL28" s="210"/>
      <c r="EM28" s="210"/>
      <c r="EN28" s="210"/>
      <c r="EO28" s="210"/>
      <c r="EP28" s="210"/>
      <c r="EQ28" s="210"/>
      <c r="ER28" s="210"/>
      <c r="ES28" s="210"/>
      <c r="ET28" s="210"/>
      <c r="EU28" s="210"/>
      <c r="EV28" s="210"/>
      <c r="EW28" s="210"/>
      <c r="EX28" s="210"/>
      <c r="EY28" s="210"/>
      <c r="EZ28" s="210"/>
      <c r="FA28" s="210"/>
      <c r="FB28" s="210"/>
      <c r="FC28" s="210"/>
      <c r="FD28" s="210"/>
      <c r="FE28" s="210"/>
      <c r="FF28" s="210"/>
      <c r="FG28" s="210"/>
      <c r="FH28" s="210"/>
      <c r="FI28" s="210"/>
      <c r="FJ28" s="210"/>
      <c r="FK28" s="210"/>
      <c r="FL28" s="210"/>
      <c r="FM28" s="210"/>
      <c r="FN28" s="210"/>
      <c r="FO28" s="210"/>
      <c r="FP28" s="210"/>
      <c r="FQ28" s="210"/>
      <c r="FR28" s="210"/>
      <c r="FS28" s="210"/>
      <c r="FT28" s="210"/>
      <c r="FU28" s="210"/>
      <c r="FV28" s="210"/>
      <c r="FW28" s="210"/>
      <c r="FX28" s="210"/>
      <c r="FY28" s="210"/>
      <c r="FZ28" s="210"/>
      <c r="GA28" s="210"/>
      <c r="GB28" s="210"/>
      <c r="GC28" s="210"/>
      <c r="GD28" s="210"/>
      <c r="GE28" s="210"/>
      <c r="GF28" s="210"/>
      <c r="GG28" s="210"/>
      <c r="GH28" s="210"/>
      <c r="GI28" s="210"/>
      <c r="GJ28" s="210"/>
      <c r="GK28" s="210"/>
      <c r="GL28" s="210"/>
      <c r="GM28" s="210"/>
      <c r="GN28" s="210"/>
      <c r="GO28" s="210"/>
      <c r="GP28" s="210"/>
      <c r="GQ28" s="210"/>
      <c r="GR28" s="210"/>
      <c r="GS28" s="210"/>
      <c r="GT28" s="210"/>
      <c r="GU28" s="210"/>
      <c r="GV28" s="210"/>
      <c r="GW28" s="210"/>
      <c r="GX28" s="210"/>
      <c r="GY28" s="210"/>
      <c r="GZ28" s="210"/>
      <c r="HA28" s="210"/>
      <c r="HB28" s="210"/>
      <c r="HC28" s="210"/>
      <c r="HD28" s="210"/>
      <c r="HE28" s="210"/>
      <c r="HF28" s="210"/>
      <c r="HG28" s="210"/>
      <c r="HH28" s="210"/>
      <c r="HI28" s="210"/>
      <c r="HJ28" s="210"/>
      <c r="HK28" s="210"/>
      <c r="HL28" s="210"/>
      <c r="HM28" s="210"/>
      <c r="HN28" s="210"/>
      <c r="HO28" s="210"/>
      <c r="HP28" s="210"/>
      <c r="HQ28" s="210"/>
      <c r="HR28" s="210"/>
      <c r="HS28" s="210"/>
      <c r="HT28" s="210"/>
      <c r="HU28" s="210"/>
      <c r="HV28" s="210"/>
      <c r="HW28" s="210"/>
      <c r="HX28" s="210"/>
      <c r="HY28" s="210"/>
      <c r="HZ28" s="210"/>
      <c r="IA28" s="210"/>
      <c r="IB28" s="210"/>
      <c r="IC28" s="210"/>
      <c r="ID28" s="210"/>
      <c r="IE28" s="210"/>
      <c r="IF28" s="210"/>
      <c r="IG28" s="210"/>
      <c r="IH28" s="210"/>
      <c r="II28" s="210"/>
      <c r="IJ28" s="210"/>
      <c r="IK28" s="210"/>
      <c r="IL28" s="210"/>
      <c r="IM28" s="210"/>
      <c r="IN28" s="210"/>
      <c r="IO28" s="210"/>
      <c r="IP28" s="210"/>
      <c r="IQ28" s="210"/>
      <c r="IR28" s="210"/>
      <c r="IS28" s="210"/>
      <c r="IT28" s="210"/>
    </row>
    <row r="29" spans="1:254" ht="15" customHeight="1" x14ac:dyDescent="0.2">
      <c r="A29" s="272">
        <v>100</v>
      </c>
      <c r="B29" s="196" t="s">
        <v>642</v>
      </c>
      <c r="C29" s="202"/>
      <c r="D29" s="202"/>
      <c r="E29" s="202"/>
      <c r="F29" s="237">
        <f t="shared" si="0"/>
        <v>0</v>
      </c>
      <c r="G29" s="202"/>
      <c r="H29" s="202"/>
      <c r="I29" s="202"/>
      <c r="J29" s="237">
        <f>+H29-I29</f>
        <v>0</v>
      </c>
      <c r="K29" s="202"/>
      <c r="L29" s="202"/>
      <c r="M29" s="202"/>
      <c r="N29" s="237">
        <f>+L29-M29</f>
        <v>0</v>
      </c>
      <c r="O29" s="202"/>
      <c r="P29" s="202"/>
      <c r="Q29" s="202"/>
      <c r="R29" s="237">
        <f>+P29-Q29</f>
        <v>0</v>
      </c>
      <c r="S29" s="202"/>
      <c r="T29" s="202"/>
      <c r="U29" s="202"/>
      <c r="V29" s="237">
        <f>+T29-U29</f>
        <v>0</v>
      </c>
      <c r="W29" s="202"/>
      <c r="X29" s="202"/>
      <c r="Y29" s="202"/>
      <c r="Z29" s="237">
        <f>+X29-Y29</f>
        <v>0</v>
      </c>
      <c r="AA29" s="202"/>
      <c r="AB29" s="202"/>
      <c r="AC29" s="202"/>
      <c r="AD29" s="237">
        <f>+AB29-AC29</f>
        <v>0</v>
      </c>
      <c r="AE29" s="202"/>
      <c r="AF29" s="202"/>
      <c r="AG29" s="202"/>
      <c r="AH29" s="237">
        <f>+AF29-AG29</f>
        <v>0</v>
      </c>
      <c r="AI29" s="202"/>
      <c r="AJ29" s="202"/>
      <c r="AK29" s="202"/>
      <c r="AL29" s="237">
        <f>+AJ29-AK29</f>
        <v>0</v>
      </c>
      <c r="AM29" s="202"/>
      <c r="AN29" s="202"/>
      <c r="AO29" s="202"/>
      <c r="AP29" s="237">
        <f>+AN29-AO29</f>
        <v>0</v>
      </c>
      <c r="AQ29" s="202"/>
      <c r="AR29" s="202"/>
      <c r="AS29" s="202"/>
      <c r="AT29" s="237">
        <f>+AR29-AS29</f>
        <v>0</v>
      </c>
      <c r="AU29" s="202"/>
      <c r="AV29" s="202"/>
      <c r="AW29" s="202"/>
      <c r="AX29" s="237">
        <f>+AV29-AW29</f>
        <v>0</v>
      </c>
      <c r="AY29" s="202"/>
      <c r="AZ29" s="202"/>
      <c r="BA29" s="202"/>
      <c r="BB29" s="237">
        <f>+AZ29-BA29</f>
        <v>0</v>
      </c>
      <c r="BC29" s="202"/>
      <c r="BD29" s="202"/>
      <c r="BE29" s="202"/>
      <c r="BF29" s="237">
        <f>+BD29-BE29</f>
        <v>0</v>
      </c>
      <c r="BG29" s="202"/>
      <c r="BH29" s="202"/>
      <c r="BI29" s="202"/>
      <c r="BJ29" s="237">
        <f>+BH29-BI29</f>
        <v>0</v>
      </c>
      <c r="BK29" s="202"/>
      <c r="BL29" s="202"/>
      <c r="BM29" s="202"/>
      <c r="BN29" s="237">
        <f>+BL29-BM29</f>
        <v>0</v>
      </c>
      <c r="BO29" s="202"/>
      <c r="BP29" s="202"/>
      <c r="BQ29" s="202"/>
      <c r="BR29" s="237">
        <f>+BP29-BQ29</f>
        <v>0</v>
      </c>
      <c r="BS29" s="202"/>
      <c r="BT29" s="202"/>
      <c r="BU29" s="202"/>
      <c r="BV29" s="237">
        <f>+BT29-BU29</f>
        <v>0</v>
      </c>
      <c r="BW29" s="202"/>
      <c r="BX29" s="202"/>
      <c r="BY29" s="202"/>
      <c r="BZ29" s="237">
        <f>+BX29-BY29</f>
        <v>0</v>
      </c>
      <c r="CA29" s="202"/>
      <c r="CB29" s="202"/>
      <c r="CC29" s="202"/>
      <c r="CD29" s="237">
        <f>+CB29-CC29</f>
        <v>0</v>
      </c>
      <c r="CE29" s="202"/>
      <c r="CF29" s="202"/>
      <c r="CG29" s="202"/>
      <c r="CH29" s="237">
        <f>+CF29-CG29</f>
        <v>0</v>
      </c>
      <c r="CI29" s="202"/>
      <c r="CJ29" s="202"/>
      <c r="CK29" s="202"/>
      <c r="CL29" s="237">
        <f>+CJ29-CK29</f>
        <v>0</v>
      </c>
      <c r="CM29" s="202"/>
      <c r="CN29" s="202"/>
      <c r="CO29" s="202"/>
      <c r="CP29" s="237">
        <f>+CN29-CO29</f>
        <v>0</v>
      </c>
      <c r="CQ29" s="202"/>
      <c r="CR29" s="202"/>
      <c r="CS29" s="202"/>
      <c r="CT29" s="237">
        <f>+CR29-CS29</f>
        <v>0</v>
      </c>
      <c r="CU29" s="202"/>
      <c r="CV29" s="202"/>
      <c r="CW29" s="202"/>
      <c r="CX29" s="237">
        <f>+CV29-CW29</f>
        <v>0</v>
      </c>
      <c r="CY29" s="202"/>
      <c r="CZ29" s="202"/>
      <c r="DA29" s="202"/>
      <c r="DB29" s="237">
        <f>+CZ29-DA29</f>
        <v>0</v>
      </c>
      <c r="DC29" s="202"/>
      <c r="DD29" s="202"/>
      <c r="DE29" s="202"/>
      <c r="DF29" s="237">
        <f>+DD29-DE29</f>
        <v>0</v>
      </c>
      <c r="DG29" s="202"/>
      <c r="DH29" s="202"/>
      <c r="DI29" s="202"/>
      <c r="DJ29" s="237">
        <f>+DH29-DI29</f>
        <v>0</v>
      </c>
      <c r="DK29" s="202"/>
      <c r="DL29" s="202"/>
      <c r="DM29" s="202"/>
      <c r="DN29" s="237">
        <f>+DL29-DM29</f>
        <v>0</v>
      </c>
      <c r="DO29" s="202"/>
      <c r="DP29" s="202"/>
      <c r="DQ29" s="202"/>
      <c r="DR29" s="237">
        <f>+DP29-DQ29</f>
        <v>0</v>
      </c>
      <c r="DS29" s="202"/>
      <c r="DT29" s="202"/>
      <c r="DU29" s="202"/>
      <c r="DV29" s="237">
        <f>+DT29-DU29</f>
        <v>0</v>
      </c>
      <c r="DW29" s="202"/>
      <c r="DX29" s="202"/>
      <c r="DY29" s="202"/>
      <c r="DZ29" s="237">
        <f>+DX29-DY29</f>
        <v>0</v>
      </c>
      <c r="EA29" s="202"/>
      <c r="EB29" s="202"/>
      <c r="EC29" s="202"/>
      <c r="ED29" s="237">
        <f>+EB29-EC29</f>
        <v>0</v>
      </c>
      <c r="EE29" s="202"/>
      <c r="EF29" s="202"/>
      <c r="EG29" s="202"/>
      <c r="EH29" s="237">
        <f>+EF29-EG29</f>
        <v>0</v>
      </c>
      <c r="EI29" s="202"/>
      <c r="EJ29" s="202"/>
      <c r="EK29" s="202"/>
      <c r="EL29" s="237">
        <f>+EJ29-EK29</f>
        <v>0</v>
      </c>
      <c r="EM29" s="202"/>
      <c r="EN29" s="202"/>
      <c r="EO29" s="202"/>
      <c r="EP29" s="237">
        <f>+EN29-EO29</f>
        <v>0</v>
      </c>
      <c r="EQ29" s="202"/>
      <c r="ER29" s="202"/>
      <c r="ES29" s="202"/>
      <c r="ET29" s="237">
        <f>+ER29-ES29</f>
        <v>0</v>
      </c>
      <c r="EU29" s="202"/>
      <c r="EV29" s="202"/>
      <c r="EW29" s="202"/>
      <c r="EX29" s="237">
        <f>+EV29-EW29</f>
        <v>0</v>
      </c>
      <c r="EY29" s="202"/>
      <c r="EZ29" s="202"/>
      <c r="FA29" s="202"/>
      <c r="FB29" s="237">
        <f>+EZ29-FA29</f>
        <v>0</v>
      </c>
      <c r="FC29" s="202"/>
      <c r="FD29" s="202"/>
      <c r="FE29" s="202"/>
      <c r="FF29" s="237">
        <f>+FD29-FE29</f>
        <v>0</v>
      </c>
      <c r="FG29" s="202"/>
      <c r="FH29" s="202"/>
      <c r="FI29" s="202"/>
      <c r="FJ29" s="237">
        <f>+FH29-FI29</f>
        <v>0</v>
      </c>
      <c r="FK29" s="202"/>
      <c r="FL29" s="202"/>
      <c r="FM29" s="202"/>
      <c r="FN29" s="237">
        <f>+FL29-FM29</f>
        <v>0</v>
      </c>
      <c r="FO29" s="202"/>
      <c r="FP29" s="202"/>
      <c r="FQ29" s="202"/>
      <c r="FR29" s="237">
        <f>+FP29-FQ29</f>
        <v>0</v>
      </c>
      <c r="FS29" s="202"/>
      <c r="FT29" s="202"/>
      <c r="FU29" s="202"/>
      <c r="FV29" s="237">
        <f>+FT29-FU29</f>
        <v>0</v>
      </c>
      <c r="FW29" s="202"/>
      <c r="FX29" s="202"/>
      <c r="FY29" s="202"/>
      <c r="FZ29" s="237">
        <f>+FX29-FY29</f>
        <v>0</v>
      </c>
      <c r="GA29" s="202"/>
      <c r="GB29" s="202"/>
      <c r="GC29" s="202"/>
      <c r="GD29" s="237">
        <f>+GB29-GC29</f>
        <v>0</v>
      </c>
      <c r="GE29" s="202"/>
      <c r="GF29" s="202"/>
      <c r="GG29" s="202"/>
      <c r="GH29" s="237">
        <f>+GF29-GG29</f>
        <v>0</v>
      </c>
      <c r="GI29" s="202"/>
      <c r="GJ29" s="202"/>
      <c r="GK29" s="202"/>
      <c r="GL29" s="237">
        <f>+GJ29-GK29</f>
        <v>0</v>
      </c>
      <c r="GM29" s="202"/>
      <c r="GN29" s="202"/>
      <c r="GO29" s="202"/>
      <c r="GP29" s="237">
        <f>+GN29-GO29</f>
        <v>0</v>
      </c>
      <c r="GQ29" s="202"/>
      <c r="GR29" s="202"/>
      <c r="GS29" s="202"/>
      <c r="GT29" s="237">
        <f>+GR29-GS29</f>
        <v>0</v>
      </c>
      <c r="GU29" s="202"/>
      <c r="GV29" s="202"/>
      <c r="GW29" s="202"/>
      <c r="GX29" s="237">
        <f>+GV29-GW29</f>
        <v>0</v>
      </c>
      <c r="GY29" s="202"/>
      <c r="GZ29" s="202"/>
      <c r="HA29" s="202"/>
      <c r="HB29" s="237">
        <f>+GZ29-HA29</f>
        <v>0</v>
      </c>
      <c r="HC29" s="202"/>
      <c r="HD29" s="202"/>
      <c r="HE29" s="202"/>
      <c r="HF29" s="237">
        <f>+HD29-HE29</f>
        <v>0</v>
      </c>
      <c r="HG29" s="202"/>
      <c r="HH29" s="202"/>
      <c r="HI29" s="202"/>
      <c r="HJ29" s="237">
        <f>+HH29-HI29</f>
        <v>0</v>
      </c>
      <c r="HK29" s="202"/>
      <c r="HL29" s="202"/>
      <c r="HM29" s="202"/>
      <c r="HN29" s="237">
        <f>+HL29-HM29</f>
        <v>0</v>
      </c>
      <c r="HO29" s="202"/>
      <c r="HP29" s="202"/>
      <c r="HQ29" s="202"/>
      <c r="HR29" s="237">
        <f>+HP29-HQ29</f>
        <v>0</v>
      </c>
      <c r="HS29" s="202"/>
      <c r="HT29" s="202"/>
      <c r="HU29" s="202"/>
      <c r="HV29" s="237">
        <f>+HT29-HU29</f>
        <v>0</v>
      </c>
      <c r="HW29" s="202"/>
      <c r="HX29" s="202"/>
      <c r="HY29" s="202"/>
      <c r="HZ29" s="237">
        <f>+HX29-HY29</f>
        <v>0</v>
      </c>
      <c r="IA29" s="202"/>
      <c r="IB29" s="202"/>
      <c r="IC29" s="202"/>
      <c r="ID29" s="237">
        <f>+IB29-IC29</f>
        <v>0</v>
      </c>
      <c r="IE29" s="202"/>
      <c r="IF29" s="202"/>
      <c r="IG29" s="202"/>
      <c r="IH29" s="237">
        <f>+IF29-IG29</f>
        <v>0</v>
      </c>
      <c r="II29" s="202"/>
      <c r="IJ29" s="202"/>
      <c r="IK29" s="202"/>
      <c r="IL29" s="237">
        <f>+IJ29-IK29</f>
        <v>0</v>
      </c>
      <c r="IM29" s="202"/>
      <c r="IN29" s="202"/>
      <c r="IO29" s="202"/>
      <c r="IP29" s="237">
        <f>+IN29-IO29</f>
        <v>0</v>
      </c>
      <c r="IQ29" s="210">
        <f t="shared" ref="IQ29:IT30" si="7">+C29+G29+K29+O29+S29+W29+AA29+AE29+AI29+AM29+AQ29+AU29+AY29+BC29+BG29+BK29+BO29+BS29+BW29+CA29+CE29+CI29+CM29+CQ29+CU29+CY29+DC29+DG29+DK29+DO29+DS29+DW29+EA29+EE29+EI29+EM29+EQ29+EU29+EY29+FC29+FG29+FK29+FO29+FS29+FW29+GA29+GE29+GI29+GM29+GQ29+GU29+GY29+HC29+HG29+HK29+HO29+HS29+HW29+IA29+IE29+II29+IM29</f>
        <v>0</v>
      </c>
      <c r="IR29" s="210">
        <f t="shared" si="7"/>
        <v>0</v>
      </c>
      <c r="IS29" s="210">
        <f t="shared" si="7"/>
        <v>0</v>
      </c>
      <c r="IT29" s="210">
        <f t="shared" si="7"/>
        <v>0</v>
      </c>
    </row>
    <row r="30" spans="1:254" ht="15" customHeight="1" x14ac:dyDescent="0.2">
      <c r="A30" s="272" t="s">
        <v>137</v>
      </c>
      <c r="B30" s="196" t="s">
        <v>643</v>
      </c>
      <c r="C30" s="202"/>
      <c r="D30" s="202"/>
      <c r="E30" s="202"/>
      <c r="F30" s="237">
        <f t="shared" si="0"/>
        <v>0</v>
      </c>
      <c r="G30" s="202"/>
      <c r="H30" s="202"/>
      <c r="I30" s="202"/>
      <c r="J30" s="237">
        <f>+H30-I30</f>
        <v>0</v>
      </c>
      <c r="K30" s="202"/>
      <c r="L30" s="202"/>
      <c r="M30" s="202"/>
      <c r="N30" s="237">
        <f>+L30-M30</f>
        <v>0</v>
      </c>
      <c r="O30" s="202"/>
      <c r="P30" s="202"/>
      <c r="Q30" s="202"/>
      <c r="R30" s="237">
        <f>+P30-Q30</f>
        <v>0</v>
      </c>
      <c r="S30" s="202"/>
      <c r="T30" s="202"/>
      <c r="U30" s="202"/>
      <c r="V30" s="237">
        <f>+T30-U30</f>
        <v>0</v>
      </c>
      <c r="W30" s="202"/>
      <c r="X30" s="202"/>
      <c r="Y30" s="202"/>
      <c r="Z30" s="237">
        <f>+X30-Y30</f>
        <v>0</v>
      </c>
      <c r="AA30" s="202"/>
      <c r="AB30" s="202"/>
      <c r="AC30" s="202"/>
      <c r="AD30" s="237">
        <f>+AB30-AC30</f>
        <v>0</v>
      </c>
      <c r="AE30" s="202"/>
      <c r="AF30" s="202"/>
      <c r="AG30" s="202"/>
      <c r="AH30" s="237">
        <f>+AF30-AG30</f>
        <v>0</v>
      </c>
      <c r="AI30" s="202"/>
      <c r="AJ30" s="202"/>
      <c r="AK30" s="202"/>
      <c r="AL30" s="237">
        <f>+AJ30-AK30</f>
        <v>0</v>
      </c>
      <c r="AM30" s="202"/>
      <c r="AN30" s="202"/>
      <c r="AO30" s="202"/>
      <c r="AP30" s="237">
        <f>+AN30-AO30</f>
        <v>0</v>
      </c>
      <c r="AQ30" s="202"/>
      <c r="AR30" s="202"/>
      <c r="AS30" s="202"/>
      <c r="AT30" s="237">
        <f>+AR30-AS30</f>
        <v>0</v>
      </c>
      <c r="AU30" s="202"/>
      <c r="AV30" s="202"/>
      <c r="AW30" s="202"/>
      <c r="AX30" s="237">
        <f>+AV30-AW30</f>
        <v>0</v>
      </c>
      <c r="AY30" s="202"/>
      <c r="AZ30" s="202"/>
      <c r="BA30" s="202"/>
      <c r="BB30" s="237">
        <f>+AZ30-BA30</f>
        <v>0</v>
      </c>
      <c r="BC30" s="202"/>
      <c r="BD30" s="202"/>
      <c r="BE30" s="202"/>
      <c r="BF30" s="237">
        <f>+BD30-BE30</f>
        <v>0</v>
      </c>
      <c r="BG30" s="202"/>
      <c r="BH30" s="202"/>
      <c r="BI30" s="202"/>
      <c r="BJ30" s="237">
        <f>+BH30-BI30</f>
        <v>0</v>
      </c>
      <c r="BK30" s="202"/>
      <c r="BL30" s="202"/>
      <c r="BM30" s="202"/>
      <c r="BN30" s="237">
        <f>+BL30-BM30</f>
        <v>0</v>
      </c>
      <c r="BO30" s="202"/>
      <c r="BP30" s="202"/>
      <c r="BQ30" s="202"/>
      <c r="BR30" s="237">
        <f>+BP30-BQ30</f>
        <v>0</v>
      </c>
      <c r="BS30" s="202"/>
      <c r="BT30" s="202"/>
      <c r="BU30" s="202"/>
      <c r="BV30" s="237">
        <f>+BT30-BU30</f>
        <v>0</v>
      </c>
      <c r="BW30" s="202"/>
      <c r="BX30" s="202"/>
      <c r="BY30" s="202"/>
      <c r="BZ30" s="237">
        <f>+BX30-BY30</f>
        <v>0</v>
      </c>
      <c r="CA30" s="202"/>
      <c r="CB30" s="202"/>
      <c r="CC30" s="202"/>
      <c r="CD30" s="237">
        <f>+CB30-CC30</f>
        <v>0</v>
      </c>
      <c r="CE30" s="202"/>
      <c r="CF30" s="202"/>
      <c r="CG30" s="202"/>
      <c r="CH30" s="237">
        <f>+CF30-CG30</f>
        <v>0</v>
      </c>
      <c r="CI30" s="202"/>
      <c r="CJ30" s="202"/>
      <c r="CK30" s="202"/>
      <c r="CL30" s="237">
        <f>+CJ30-CK30</f>
        <v>0</v>
      </c>
      <c r="CM30" s="202"/>
      <c r="CN30" s="202"/>
      <c r="CO30" s="202"/>
      <c r="CP30" s="237">
        <f>+CN30-CO30</f>
        <v>0</v>
      </c>
      <c r="CQ30" s="202"/>
      <c r="CR30" s="202"/>
      <c r="CS30" s="202"/>
      <c r="CT30" s="237">
        <f>+CR30-CS30</f>
        <v>0</v>
      </c>
      <c r="CU30" s="202"/>
      <c r="CV30" s="202"/>
      <c r="CW30" s="202"/>
      <c r="CX30" s="237">
        <f>+CV30-CW30</f>
        <v>0</v>
      </c>
      <c r="CY30" s="202"/>
      <c r="CZ30" s="202"/>
      <c r="DA30" s="202"/>
      <c r="DB30" s="237">
        <f>+CZ30-DA30</f>
        <v>0</v>
      </c>
      <c r="DC30" s="202"/>
      <c r="DD30" s="202"/>
      <c r="DE30" s="202"/>
      <c r="DF30" s="237">
        <f>+DD30-DE30</f>
        <v>0</v>
      </c>
      <c r="DG30" s="202"/>
      <c r="DH30" s="202"/>
      <c r="DI30" s="202"/>
      <c r="DJ30" s="237">
        <f>+DH30-DI30</f>
        <v>0</v>
      </c>
      <c r="DK30" s="202"/>
      <c r="DL30" s="202"/>
      <c r="DM30" s="202"/>
      <c r="DN30" s="237">
        <f>+DL30-DM30</f>
        <v>0</v>
      </c>
      <c r="DO30" s="202"/>
      <c r="DP30" s="202"/>
      <c r="DQ30" s="202"/>
      <c r="DR30" s="237">
        <f>+DP30-DQ30</f>
        <v>0</v>
      </c>
      <c r="DS30" s="202"/>
      <c r="DT30" s="202"/>
      <c r="DU30" s="202"/>
      <c r="DV30" s="237">
        <f>+DT30-DU30</f>
        <v>0</v>
      </c>
      <c r="DW30" s="202"/>
      <c r="DX30" s="202"/>
      <c r="DY30" s="202"/>
      <c r="DZ30" s="237">
        <f>+DX30-DY30</f>
        <v>0</v>
      </c>
      <c r="EA30" s="202"/>
      <c r="EB30" s="202"/>
      <c r="EC30" s="202"/>
      <c r="ED30" s="237">
        <f>+EB30-EC30</f>
        <v>0</v>
      </c>
      <c r="EE30" s="202"/>
      <c r="EF30" s="202"/>
      <c r="EG30" s="202"/>
      <c r="EH30" s="237">
        <f>+EF30-EG30</f>
        <v>0</v>
      </c>
      <c r="EI30" s="202"/>
      <c r="EJ30" s="202"/>
      <c r="EK30" s="202"/>
      <c r="EL30" s="237">
        <f>+EJ30-EK30</f>
        <v>0</v>
      </c>
      <c r="EM30" s="202"/>
      <c r="EN30" s="202"/>
      <c r="EO30" s="202"/>
      <c r="EP30" s="237">
        <f>+EN30-EO30</f>
        <v>0</v>
      </c>
      <c r="EQ30" s="202"/>
      <c r="ER30" s="202"/>
      <c r="ES30" s="202"/>
      <c r="ET30" s="237">
        <f>+ER30-ES30</f>
        <v>0</v>
      </c>
      <c r="EU30" s="202"/>
      <c r="EV30" s="202"/>
      <c r="EW30" s="202"/>
      <c r="EX30" s="237">
        <f>+EV30-EW30</f>
        <v>0</v>
      </c>
      <c r="EY30" s="202"/>
      <c r="EZ30" s="202"/>
      <c r="FA30" s="202"/>
      <c r="FB30" s="237">
        <f>+EZ30-FA30</f>
        <v>0</v>
      </c>
      <c r="FC30" s="202"/>
      <c r="FD30" s="202"/>
      <c r="FE30" s="202"/>
      <c r="FF30" s="237">
        <f>+FD30-FE30</f>
        <v>0</v>
      </c>
      <c r="FG30" s="202"/>
      <c r="FH30" s="202"/>
      <c r="FI30" s="202"/>
      <c r="FJ30" s="237">
        <f>+FH30-FI30</f>
        <v>0</v>
      </c>
      <c r="FK30" s="202"/>
      <c r="FL30" s="202"/>
      <c r="FM30" s="202"/>
      <c r="FN30" s="237">
        <f>+FL30-FM30</f>
        <v>0</v>
      </c>
      <c r="FO30" s="202"/>
      <c r="FP30" s="202"/>
      <c r="FQ30" s="202"/>
      <c r="FR30" s="237">
        <f>+FP30-FQ30</f>
        <v>0</v>
      </c>
      <c r="FS30" s="202"/>
      <c r="FT30" s="202"/>
      <c r="FU30" s="202"/>
      <c r="FV30" s="237">
        <f>+FT30-FU30</f>
        <v>0</v>
      </c>
      <c r="FW30" s="202"/>
      <c r="FX30" s="202"/>
      <c r="FY30" s="202"/>
      <c r="FZ30" s="237">
        <f>+FX30-FY30</f>
        <v>0</v>
      </c>
      <c r="GA30" s="202"/>
      <c r="GB30" s="202"/>
      <c r="GC30" s="202"/>
      <c r="GD30" s="237">
        <f>+GB30-GC30</f>
        <v>0</v>
      </c>
      <c r="GE30" s="202"/>
      <c r="GF30" s="202"/>
      <c r="GG30" s="202"/>
      <c r="GH30" s="237">
        <f>+GF30-GG30</f>
        <v>0</v>
      </c>
      <c r="GI30" s="202"/>
      <c r="GJ30" s="202"/>
      <c r="GK30" s="202"/>
      <c r="GL30" s="237">
        <f>+GJ30-GK30</f>
        <v>0</v>
      </c>
      <c r="GM30" s="202"/>
      <c r="GN30" s="202"/>
      <c r="GO30" s="202"/>
      <c r="GP30" s="237">
        <f>+GN30-GO30</f>
        <v>0</v>
      </c>
      <c r="GQ30" s="202"/>
      <c r="GR30" s="202"/>
      <c r="GS30" s="202"/>
      <c r="GT30" s="237">
        <f>+GR30-GS30</f>
        <v>0</v>
      </c>
      <c r="GU30" s="202"/>
      <c r="GV30" s="202"/>
      <c r="GW30" s="202"/>
      <c r="GX30" s="237">
        <f>+GV30-GW30</f>
        <v>0</v>
      </c>
      <c r="GY30" s="202"/>
      <c r="GZ30" s="202"/>
      <c r="HA30" s="202"/>
      <c r="HB30" s="237">
        <f>+GZ30-HA30</f>
        <v>0</v>
      </c>
      <c r="HC30" s="202"/>
      <c r="HD30" s="202"/>
      <c r="HE30" s="202"/>
      <c r="HF30" s="237">
        <f>+HD30-HE30</f>
        <v>0</v>
      </c>
      <c r="HG30" s="202"/>
      <c r="HH30" s="202"/>
      <c r="HI30" s="202"/>
      <c r="HJ30" s="237">
        <f>+HH30-HI30</f>
        <v>0</v>
      </c>
      <c r="HK30" s="202"/>
      <c r="HL30" s="202"/>
      <c r="HM30" s="202"/>
      <c r="HN30" s="237">
        <f>+HL30-HM30</f>
        <v>0</v>
      </c>
      <c r="HO30" s="202"/>
      <c r="HP30" s="202"/>
      <c r="HQ30" s="202"/>
      <c r="HR30" s="237">
        <f>+HP30-HQ30</f>
        <v>0</v>
      </c>
      <c r="HS30" s="202"/>
      <c r="HT30" s="202"/>
      <c r="HU30" s="202"/>
      <c r="HV30" s="237">
        <f>+HT30-HU30</f>
        <v>0</v>
      </c>
      <c r="HW30" s="202"/>
      <c r="HX30" s="202"/>
      <c r="HY30" s="202"/>
      <c r="HZ30" s="237">
        <f>+HX30-HY30</f>
        <v>0</v>
      </c>
      <c r="IA30" s="202"/>
      <c r="IB30" s="202"/>
      <c r="IC30" s="202"/>
      <c r="ID30" s="237">
        <f>+IB30-IC30</f>
        <v>0</v>
      </c>
      <c r="IE30" s="202"/>
      <c r="IF30" s="202"/>
      <c r="IG30" s="202"/>
      <c r="IH30" s="237">
        <f>+IF30-IG30</f>
        <v>0</v>
      </c>
      <c r="II30" s="202"/>
      <c r="IJ30" s="202"/>
      <c r="IK30" s="202"/>
      <c r="IL30" s="237">
        <f>+IJ30-IK30</f>
        <v>0</v>
      </c>
      <c r="IM30" s="202"/>
      <c r="IN30" s="202"/>
      <c r="IO30" s="202"/>
      <c r="IP30" s="237">
        <f>+IN30-IO30</f>
        <v>0</v>
      </c>
      <c r="IQ30" s="210">
        <f t="shared" si="7"/>
        <v>0</v>
      </c>
      <c r="IR30" s="210">
        <f t="shared" si="7"/>
        <v>0</v>
      </c>
      <c r="IS30" s="210">
        <f t="shared" si="7"/>
        <v>0</v>
      </c>
      <c r="IT30" s="210">
        <f t="shared" si="7"/>
        <v>0</v>
      </c>
    </row>
    <row r="31" spans="1:254" ht="15" customHeight="1" x14ac:dyDescent="0.25">
      <c r="A31" s="288">
        <v>480000</v>
      </c>
      <c r="B31" s="8" t="s">
        <v>813</v>
      </c>
      <c r="C31" s="210"/>
      <c r="D31" s="210"/>
      <c r="E31" s="210"/>
      <c r="F31" s="210"/>
      <c r="G31" s="210"/>
      <c r="H31" s="210"/>
      <c r="I31" s="210"/>
      <c r="J31" s="210"/>
      <c r="K31" s="210"/>
      <c r="L31" s="210"/>
      <c r="M31" s="210"/>
      <c r="N31" s="210"/>
      <c r="O31" s="210"/>
      <c r="P31" s="210"/>
      <c r="Q31" s="210"/>
      <c r="R31" s="210"/>
      <c r="S31" s="210"/>
      <c r="T31" s="210"/>
      <c r="U31" s="210"/>
      <c r="V31" s="210"/>
      <c r="W31" s="210"/>
      <c r="X31" s="210"/>
      <c r="Y31" s="210"/>
      <c r="Z31" s="210"/>
      <c r="AA31" s="210"/>
      <c r="AB31" s="210"/>
      <c r="AC31" s="210"/>
      <c r="AD31" s="210"/>
      <c r="AE31" s="210"/>
      <c r="AF31" s="210"/>
      <c r="AG31" s="210"/>
      <c r="AH31" s="210"/>
      <c r="AI31" s="210"/>
      <c r="AJ31" s="210"/>
      <c r="AK31" s="210"/>
      <c r="AL31" s="210"/>
      <c r="AM31" s="210"/>
      <c r="AN31" s="210"/>
      <c r="AO31" s="210"/>
      <c r="AP31" s="210"/>
      <c r="AQ31" s="210"/>
      <c r="AR31" s="210"/>
      <c r="AS31" s="210"/>
      <c r="AT31" s="210"/>
      <c r="AU31" s="210"/>
      <c r="AV31" s="210"/>
      <c r="AW31" s="210"/>
      <c r="AX31" s="210"/>
      <c r="AY31" s="210"/>
      <c r="AZ31" s="210"/>
      <c r="BA31" s="210"/>
      <c r="BB31" s="210"/>
      <c r="BC31" s="210"/>
      <c r="BD31" s="210"/>
      <c r="BE31" s="210"/>
      <c r="BF31" s="210"/>
      <c r="BG31" s="210"/>
      <c r="BH31" s="210"/>
      <c r="BI31" s="210"/>
      <c r="BJ31" s="210"/>
      <c r="BK31" s="210"/>
      <c r="BL31" s="210"/>
      <c r="BM31" s="210"/>
      <c r="BN31" s="210"/>
      <c r="BO31" s="210"/>
      <c r="BP31" s="210"/>
      <c r="BQ31" s="210"/>
      <c r="BR31" s="210"/>
      <c r="BS31" s="210"/>
      <c r="BT31" s="210"/>
      <c r="BU31" s="210"/>
      <c r="BV31" s="210"/>
      <c r="BW31" s="210"/>
      <c r="BX31" s="210"/>
      <c r="BY31" s="210"/>
      <c r="BZ31" s="210"/>
      <c r="CA31" s="210"/>
      <c r="CB31" s="210"/>
      <c r="CC31" s="210"/>
      <c r="CD31" s="210"/>
      <c r="CE31" s="210"/>
      <c r="CF31" s="210"/>
      <c r="CG31" s="210"/>
      <c r="CH31" s="210"/>
      <c r="CI31" s="210"/>
      <c r="CJ31" s="210"/>
      <c r="CK31" s="210"/>
      <c r="CL31" s="210"/>
      <c r="CM31" s="210"/>
      <c r="CN31" s="210"/>
      <c r="CO31" s="210"/>
      <c r="CP31" s="210"/>
      <c r="CQ31" s="210"/>
      <c r="CR31" s="210"/>
      <c r="CS31" s="210"/>
      <c r="CT31" s="210"/>
      <c r="CU31" s="210"/>
      <c r="CV31" s="210"/>
      <c r="CW31" s="210"/>
      <c r="CX31" s="210"/>
      <c r="CY31" s="210"/>
      <c r="CZ31" s="210"/>
      <c r="DA31" s="210"/>
      <c r="DB31" s="210"/>
      <c r="DC31" s="210"/>
      <c r="DD31" s="210"/>
      <c r="DE31" s="210"/>
      <c r="DF31" s="210"/>
      <c r="DG31" s="210"/>
      <c r="DH31" s="210"/>
      <c r="DI31" s="210"/>
      <c r="DJ31" s="210"/>
      <c r="DK31" s="210"/>
      <c r="DL31" s="210"/>
      <c r="DM31" s="210"/>
      <c r="DN31" s="210"/>
      <c r="DO31" s="210"/>
      <c r="DP31" s="210"/>
      <c r="DQ31" s="210"/>
      <c r="DR31" s="210"/>
      <c r="DS31" s="210"/>
      <c r="DT31" s="210"/>
      <c r="DU31" s="210"/>
      <c r="DV31" s="210"/>
      <c r="DW31" s="210"/>
      <c r="DX31" s="210"/>
      <c r="DY31" s="210"/>
      <c r="DZ31" s="210"/>
      <c r="EA31" s="210"/>
      <c r="EB31" s="210"/>
      <c r="EC31" s="210"/>
      <c r="ED31" s="210"/>
      <c r="EE31" s="210"/>
      <c r="EF31" s="210"/>
      <c r="EG31" s="210"/>
      <c r="EH31" s="210"/>
      <c r="EI31" s="210"/>
      <c r="EJ31" s="210"/>
      <c r="EK31" s="210"/>
      <c r="EL31" s="210"/>
      <c r="EM31" s="210"/>
      <c r="EN31" s="210"/>
      <c r="EO31" s="210"/>
      <c r="EP31" s="210"/>
      <c r="EQ31" s="210"/>
      <c r="ER31" s="210"/>
      <c r="ES31" s="210"/>
      <c r="ET31" s="210"/>
      <c r="EU31" s="210"/>
      <c r="EV31" s="210"/>
      <c r="EW31" s="210"/>
      <c r="EX31" s="210"/>
      <c r="EY31" s="210"/>
      <c r="EZ31" s="210"/>
      <c r="FA31" s="210"/>
      <c r="FB31" s="210"/>
      <c r="FC31" s="210"/>
      <c r="FD31" s="210"/>
      <c r="FE31" s="210"/>
      <c r="FF31" s="210"/>
      <c r="FG31" s="210"/>
      <c r="FH31" s="210"/>
      <c r="FI31" s="210"/>
      <c r="FJ31" s="210"/>
      <c r="FK31" s="210"/>
      <c r="FL31" s="210"/>
      <c r="FM31" s="210"/>
      <c r="FN31" s="210"/>
      <c r="FO31" s="210"/>
      <c r="FP31" s="210"/>
      <c r="FQ31" s="210"/>
      <c r="FR31" s="210"/>
      <c r="FS31" s="210"/>
      <c r="FT31" s="210"/>
      <c r="FU31" s="210"/>
      <c r="FV31" s="210"/>
      <c r="FW31" s="210"/>
      <c r="FX31" s="210"/>
      <c r="FY31" s="210"/>
      <c r="FZ31" s="210"/>
      <c r="GA31" s="210"/>
      <c r="GB31" s="210"/>
      <c r="GC31" s="210"/>
      <c r="GD31" s="210"/>
      <c r="GE31" s="210"/>
      <c r="GF31" s="210"/>
      <c r="GG31" s="210"/>
      <c r="GH31" s="210"/>
      <c r="GI31" s="210"/>
      <c r="GJ31" s="210"/>
      <c r="GK31" s="210"/>
      <c r="GL31" s="210"/>
      <c r="GM31" s="210"/>
      <c r="GN31" s="210"/>
      <c r="GO31" s="210"/>
      <c r="GP31" s="210"/>
      <c r="GQ31" s="210"/>
      <c r="GR31" s="210"/>
      <c r="GS31" s="210"/>
      <c r="GT31" s="210"/>
      <c r="GU31" s="210"/>
      <c r="GV31" s="210"/>
      <c r="GW31" s="210"/>
      <c r="GX31" s="210"/>
      <c r="GY31" s="210"/>
      <c r="GZ31" s="210"/>
      <c r="HA31" s="210"/>
      <c r="HB31" s="210"/>
      <c r="HC31" s="210"/>
      <c r="HD31" s="210"/>
      <c r="HE31" s="210"/>
      <c r="HF31" s="210"/>
      <c r="HG31" s="210"/>
      <c r="HH31" s="210"/>
      <c r="HI31" s="210"/>
      <c r="HJ31" s="210"/>
      <c r="HK31" s="210"/>
      <c r="HL31" s="210"/>
      <c r="HM31" s="210"/>
      <c r="HN31" s="210"/>
      <c r="HO31" s="210"/>
      <c r="HP31" s="210"/>
      <c r="HQ31" s="210"/>
      <c r="HR31" s="210"/>
      <c r="HS31" s="210"/>
      <c r="HT31" s="210"/>
      <c r="HU31" s="210"/>
      <c r="HV31" s="210"/>
      <c r="HW31" s="210"/>
      <c r="HX31" s="210"/>
      <c r="HY31" s="210"/>
      <c r="HZ31" s="210"/>
      <c r="IA31" s="210"/>
      <c r="IB31" s="210"/>
      <c r="IC31" s="210"/>
      <c r="ID31" s="210"/>
      <c r="IE31" s="210"/>
      <c r="IF31" s="210"/>
      <c r="IG31" s="210"/>
      <c r="IH31" s="210"/>
      <c r="II31" s="210"/>
      <c r="IJ31" s="210"/>
      <c r="IK31" s="210"/>
      <c r="IL31" s="210"/>
      <c r="IM31" s="210"/>
      <c r="IN31" s="210"/>
      <c r="IO31" s="210"/>
      <c r="IP31" s="210"/>
      <c r="IQ31" s="210"/>
      <c r="IR31" s="210"/>
      <c r="IS31" s="210"/>
      <c r="IT31" s="210"/>
    </row>
    <row r="32" spans="1:254" ht="15" customHeight="1" x14ac:dyDescent="0.2">
      <c r="A32" s="272">
        <v>100</v>
      </c>
      <c r="B32" s="196" t="s">
        <v>642</v>
      </c>
      <c r="C32" s="202"/>
      <c r="D32" s="202"/>
      <c r="E32" s="202"/>
      <c r="F32" s="237">
        <f t="shared" si="0"/>
        <v>0</v>
      </c>
      <c r="G32" s="202"/>
      <c r="H32" s="202"/>
      <c r="I32" s="202"/>
      <c r="J32" s="237">
        <f>+H32-I32</f>
        <v>0</v>
      </c>
      <c r="K32" s="202"/>
      <c r="L32" s="202"/>
      <c r="M32" s="202"/>
      <c r="N32" s="237">
        <f>+L32-M32</f>
        <v>0</v>
      </c>
      <c r="O32" s="202"/>
      <c r="P32" s="202"/>
      <c r="Q32" s="202"/>
      <c r="R32" s="237">
        <f>+P32-Q32</f>
        <v>0</v>
      </c>
      <c r="S32" s="202"/>
      <c r="T32" s="202"/>
      <c r="U32" s="202"/>
      <c r="V32" s="237">
        <f>+T32-U32</f>
        <v>0</v>
      </c>
      <c r="W32" s="202"/>
      <c r="X32" s="202"/>
      <c r="Y32" s="202"/>
      <c r="Z32" s="237">
        <f>+X32-Y32</f>
        <v>0</v>
      </c>
      <c r="AA32" s="202"/>
      <c r="AB32" s="202"/>
      <c r="AC32" s="202"/>
      <c r="AD32" s="237">
        <f>+AB32-AC32</f>
        <v>0</v>
      </c>
      <c r="AE32" s="202"/>
      <c r="AF32" s="202"/>
      <c r="AG32" s="202"/>
      <c r="AH32" s="237">
        <f>+AF32-AG32</f>
        <v>0</v>
      </c>
      <c r="AI32" s="202"/>
      <c r="AJ32" s="202"/>
      <c r="AK32" s="202"/>
      <c r="AL32" s="237">
        <f>+AJ32-AK32</f>
        <v>0</v>
      </c>
      <c r="AM32" s="202"/>
      <c r="AN32" s="202"/>
      <c r="AO32" s="202"/>
      <c r="AP32" s="237">
        <f>+AN32-AO32</f>
        <v>0</v>
      </c>
      <c r="AQ32" s="202"/>
      <c r="AR32" s="202"/>
      <c r="AS32" s="202"/>
      <c r="AT32" s="237">
        <f>+AR32-AS32</f>
        <v>0</v>
      </c>
      <c r="AU32" s="202"/>
      <c r="AV32" s="202"/>
      <c r="AW32" s="202"/>
      <c r="AX32" s="237">
        <f>+AV32-AW32</f>
        <v>0</v>
      </c>
      <c r="AY32" s="202"/>
      <c r="AZ32" s="202"/>
      <c r="BA32" s="202"/>
      <c r="BB32" s="237">
        <f>+AZ32-BA32</f>
        <v>0</v>
      </c>
      <c r="BC32" s="202"/>
      <c r="BD32" s="202"/>
      <c r="BE32" s="202"/>
      <c r="BF32" s="237">
        <f>+BD32-BE32</f>
        <v>0</v>
      </c>
      <c r="BG32" s="202"/>
      <c r="BH32" s="202"/>
      <c r="BI32" s="202"/>
      <c r="BJ32" s="237">
        <f>+BH32-BI32</f>
        <v>0</v>
      </c>
      <c r="BK32" s="202"/>
      <c r="BL32" s="202"/>
      <c r="BM32" s="202"/>
      <c r="BN32" s="237">
        <f>+BL32-BM32</f>
        <v>0</v>
      </c>
      <c r="BO32" s="202"/>
      <c r="BP32" s="202"/>
      <c r="BQ32" s="202"/>
      <c r="BR32" s="237">
        <f>+BP32-BQ32</f>
        <v>0</v>
      </c>
      <c r="BS32" s="202"/>
      <c r="BT32" s="202"/>
      <c r="BU32" s="202"/>
      <c r="BV32" s="237">
        <f>+BT32-BU32</f>
        <v>0</v>
      </c>
      <c r="BW32" s="202"/>
      <c r="BX32" s="202"/>
      <c r="BY32" s="202"/>
      <c r="BZ32" s="237">
        <f>+BX32-BY32</f>
        <v>0</v>
      </c>
      <c r="CA32" s="202"/>
      <c r="CB32" s="202"/>
      <c r="CC32" s="202"/>
      <c r="CD32" s="237">
        <f>+CB32-CC32</f>
        <v>0</v>
      </c>
      <c r="CE32" s="202"/>
      <c r="CF32" s="202"/>
      <c r="CG32" s="202"/>
      <c r="CH32" s="237">
        <f>+CF32-CG32</f>
        <v>0</v>
      </c>
      <c r="CI32" s="202"/>
      <c r="CJ32" s="202"/>
      <c r="CK32" s="202"/>
      <c r="CL32" s="237">
        <f>+CJ32-CK32</f>
        <v>0</v>
      </c>
      <c r="CM32" s="202"/>
      <c r="CN32" s="202"/>
      <c r="CO32" s="202"/>
      <c r="CP32" s="237">
        <f>+CN32-CO32</f>
        <v>0</v>
      </c>
      <c r="CQ32" s="202"/>
      <c r="CR32" s="202"/>
      <c r="CS32" s="202"/>
      <c r="CT32" s="237">
        <f>+CR32-CS32</f>
        <v>0</v>
      </c>
      <c r="CU32" s="202"/>
      <c r="CV32" s="202"/>
      <c r="CW32" s="202"/>
      <c r="CX32" s="237">
        <f>+CV32-CW32</f>
        <v>0</v>
      </c>
      <c r="CY32" s="202"/>
      <c r="CZ32" s="202"/>
      <c r="DA32" s="202"/>
      <c r="DB32" s="237">
        <f>+CZ32-DA32</f>
        <v>0</v>
      </c>
      <c r="DC32" s="202"/>
      <c r="DD32" s="202"/>
      <c r="DE32" s="202"/>
      <c r="DF32" s="237">
        <f>+DD32-DE32</f>
        <v>0</v>
      </c>
      <c r="DG32" s="202"/>
      <c r="DH32" s="202"/>
      <c r="DI32" s="202"/>
      <c r="DJ32" s="237">
        <f>+DH32-DI32</f>
        <v>0</v>
      </c>
      <c r="DK32" s="202"/>
      <c r="DL32" s="202"/>
      <c r="DM32" s="202"/>
      <c r="DN32" s="237">
        <f>+DL32-DM32</f>
        <v>0</v>
      </c>
      <c r="DO32" s="202"/>
      <c r="DP32" s="202"/>
      <c r="DQ32" s="202"/>
      <c r="DR32" s="237">
        <f>+DP32-DQ32</f>
        <v>0</v>
      </c>
      <c r="DS32" s="202"/>
      <c r="DT32" s="202"/>
      <c r="DU32" s="202"/>
      <c r="DV32" s="237">
        <f>+DT32-DU32</f>
        <v>0</v>
      </c>
      <c r="DW32" s="202"/>
      <c r="DX32" s="202"/>
      <c r="DY32" s="202"/>
      <c r="DZ32" s="237">
        <f>+DX32-DY32</f>
        <v>0</v>
      </c>
      <c r="EA32" s="202"/>
      <c r="EB32" s="202"/>
      <c r="EC32" s="202"/>
      <c r="ED32" s="237">
        <f>+EB32-EC32</f>
        <v>0</v>
      </c>
      <c r="EE32" s="202"/>
      <c r="EF32" s="202"/>
      <c r="EG32" s="202"/>
      <c r="EH32" s="237">
        <f>+EF32-EG32</f>
        <v>0</v>
      </c>
      <c r="EI32" s="202"/>
      <c r="EJ32" s="202"/>
      <c r="EK32" s="202"/>
      <c r="EL32" s="237">
        <f>+EJ32-EK32</f>
        <v>0</v>
      </c>
      <c r="EM32" s="202"/>
      <c r="EN32" s="202"/>
      <c r="EO32" s="202"/>
      <c r="EP32" s="237">
        <f>+EN32-EO32</f>
        <v>0</v>
      </c>
      <c r="EQ32" s="202"/>
      <c r="ER32" s="202"/>
      <c r="ES32" s="202"/>
      <c r="ET32" s="237">
        <f>+ER32-ES32</f>
        <v>0</v>
      </c>
      <c r="EU32" s="202"/>
      <c r="EV32" s="202"/>
      <c r="EW32" s="202"/>
      <c r="EX32" s="237">
        <f>+EV32-EW32</f>
        <v>0</v>
      </c>
      <c r="EY32" s="202"/>
      <c r="EZ32" s="202"/>
      <c r="FA32" s="202"/>
      <c r="FB32" s="237">
        <f>+EZ32-FA32</f>
        <v>0</v>
      </c>
      <c r="FC32" s="202"/>
      <c r="FD32" s="202"/>
      <c r="FE32" s="202"/>
      <c r="FF32" s="237">
        <f>+FD32-FE32</f>
        <v>0</v>
      </c>
      <c r="FG32" s="202"/>
      <c r="FH32" s="202"/>
      <c r="FI32" s="202"/>
      <c r="FJ32" s="237">
        <f>+FH32-FI32</f>
        <v>0</v>
      </c>
      <c r="FK32" s="202"/>
      <c r="FL32" s="202"/>
      <c r="FM32" s="202"/>
      <c r="FN32" s="237">
        <f>+FL32-FM32</f>
        <v>0</v>
      </c>
      <c r="FO32" s="202"/>
      <c r="FP32" s="202"/>
      <c r="FQ32" s="202"/>
      <c r="FR32" s="237">
        <f>+FP32-FQ32</f>
        <v>0</v>
      </c>
      <c r="FS32" s="202"/>
      <c r="FT32" s="202"/>
      <c r="FU32" s="202"/>
      <c r="FV32" s="237">
        <f>+FT32-FU32</f>
        <v>0</v>
      </c>
      <c r="FW32" s="202"/>
      <c r="FX32" s="202"/>
      <c r="FY32" s="202"/>
      <c r="FZ32" s="237">
        <f>+FX32-FY32</f>
        <v>0</v>
      </c>
      <c r="GA32" s="202"/>
      <c r="GB32" s="202"/>
      <c r="GC32" s="202"/>
      <c r="GD32" s="237">
        <f>+GB32-GC32</f>
        <v>0</v>
      </c>
      <c r="GE32" s="202"/>
      <c r="GF32" s="202"/>
      <c r="GG32" s="202"/>
      <c r="GH32" s="237">
        <f>+GF32-GG32</f>
        <v>0</v>
      </c>
      <c r="GI32" s="202"/>
      <c r="GJ32" s="202"/>
      <c r="GK32" s="202"/>
      <c r="GL32" s="237">
        <f>+GJ32-GK32</f>
        <v>0</v>
      </c>
      <c r="GM32" s="202"/>
      <c r="GN32" s="202"/>
      <c r="GO32" s="202"/>
      <c r="GP32" s="237">
        <f>+GN32-GO32</f>
        <v>0</v>
      </c>
      <c r="GQ32" s="202"/>
      <c r="GR32" s="202"/>
      <c r="GS32" s="202"/>
      <c r="GT32" s="237">
        <f>+GR32-GS32</f>
        <v>0</v>
      </c>
      <c r="GU32" s="202"/>
      <c r="GV32" s="202"/>
      <c r="GW32" s="202"/>
      <c r="GX32" s="237">
        <f>+GV32-GW32</f>
        <v>0</v>
      </c>
      <c r="GY32" s="202"/>
      <c r="GZ32" s="202"/>
      <c r="HA32" s="202"/>
      <c r="HB32" s="237">
        <f>+GZ32-HA32</f>
        <v>0</v>
      </c>
      <c r="HC32" s="202"/>
      <c r="HD32" s="202"/>
      <c r="HE32" s="202"/>
      <c r="HF32" s="237">
        <f>+HD32-HE32</f>
        <v>0</v>
      </c>
      <c r="HG32" s="202"/>
      <c r="HH32" s="202"/>
      <c r="HI32" s="202"/>
      <c r="HJ32" s="237">
        <f>+HH32-HI32</f>
        <v>0</v>
      </c>
      <c r="HK32" s="202"/>
      <c r="HL32" s="202"/>
      <c r="HM32" s="202"/>
      <c r="HN32" s="237">
        <f>+HL32-HM32</f>
        <v>0</v>
      </c>
      <c r="HO32" s="202"/>
      <c r="HP32" s="202"/>
      <c r="HQ32" s="202"/>
      <c r="HR32" s="237">
        <f>+HP32-HQ32</f>
        <v>0</v>
      </c>
      <c r="HS32" s="202"/>
      <c r="HT32" s="202"/>
      <c r="HU32" s="202"/>
      <c r="HV32" s="237">
        <f>+HT32-HU32</f>
        <v>0</v>
      </c>
      <c r="HW32" s="202"/>
      <c r="HX32" s="202"/>
      <c r="HY32" s="202"/>
      <c r="HZ32" s="237">
        <f>+HX32-HY32</f>
        <v>0</v>
      </c>
      <c r="IA32" s="202"/>
      <c r="IB32" s="202"/>
      <c r="IC32" s="202"/>
      <c r="ID32" s="237">
        <f>+IB32-IC32</f>
        <v>0</v>
      </c>
      <c r="IE32" s="202"/>
      <c r="IF32" s="202"/>
      <c r="IG32" s="202"/>
      <c r="IH32" s="237">
        <f>+IF32-IG32</f>
        <v>0</v>
      </c>
      <c r="II32" s="202"/>
      <c r="IJ32" s="202"/>
      <c r="IK32" s="202"/>
      <c r="IL32" s="237">
        <f>+IJ32-IK32</f>
        <v>0</v>
      </c>
      <c r="IM32" s="202"/>
      <c r="IN32" s="202"/>
      <c r="IO32" s="202"/>
      <c r="IP32" s="237">
        <f>+IN32-IO32</f>
        <v>0</v>
      </c>
      <c r="IQ32" s="210">
        <f t="shared" ref="IQ32:IT34" si="8">+C32+G32+K32+O32+S32+W32+AA32+AE32+AI32+AM32+AQ32+AU32+AY32+BC32+BG32+BK32+BO32+BS32+BW32+CA32+CE32+CI32+CM32+CQ32+CU32+CY32+DC32+DG32+DK32+DO32+DS32+DW32+EA32+EE32+EI32+EM32+EQ32+EU32+EY32+FC32+FG32+FK32+FO32+FS32+FW32+GA32+GE32+GI32+GM32+GQ32+GU32+GY32+HC32+HG32+HK32+HO32+HS32+HW32+IA32+IE32+II32+IM32</f>
        <v>0</v>
      </c>
      <c r="IR32" s="210">
        <f t="shared" si="8"/>
        <v>0</v>
      </c>
      <c r="IS32" s="210">
        <f t="shared" si="8"/>
        <v>0</v>
      </c>
      <c r="IT32" s="210">
        <f t="shared" si="8"/>
        <v>0</v>
      </c>
    </row>
    <row r="33" spans="1:254" ht="15" customHeight="1" x14ac:dyDescent="0.2">
      <c r="A33" s="272" t="s">
        <v>137</v>
      </c>
      <c r="B33" s="196" t="s">
        <v>643</v>
      </c>
      <c r="C33" s="202"/>
      <c r="D33" s="202"/>
      <c r="E33" s="202"/>
      <c r="F33" s="237">
        <f t="shared" si="0"/>
        <v>0</v>
      </c>
      <c r="G33" s="202"/>
      <c r="H33" s="202"/>
      <c r="I33" s="202"/>
      <c r="J33" s="237">
        <f>+H33-I33</f>
        <v>0</v>
      </c>
      <c r="K33" s="202"/>
      <c r="L33" s="202"/>
      <c r="M33" s="202"/>
      <c r="N33" s="237">
        <f>+L33-M33</f>
        <v>0</v>
      </c>
      <c r="O33" s="202"/>
      <c r="P33" s="202"/>
      <c r="Q33" s="202"/>
      <c r="R33" s="237">
        <f>+P33-Q33</f>
        <v>0</v>
      </c>
      <c r="S33" s="202"/>
      <c r="T33" s="202"/>
      <c r="U33" s="202"/>
      <c r="V33" s="237">
        <f>+T33-U33</f>
        <v>0</v>
      </c>
      <c r="W33" s="202"/>
      <c r="X33" s="202"/>
      <c r="Y33" s="202"/>
      <c r="Z33" s="237">
        <f>+X33-Y33</f>
        <v>0</v>
      </c>
      <c r="AA33" s="202"/>
      <c r="AB33" s="202"/>
      <c r="AC33" s="202"/>
      <c r="AD33" s="237">
        <f>+AB33-AC33</f>
        <v>0</v>
      </c>
      <c r="AE33" s="202"/>
      <c r="AF33" s="202"/>
      <c r="AG33" s="202"/>
      <c r="AH33" s="237">
        <f>+AF33-AG33</f>
        <v>0</v>
      </c>
      <c r="AI33" s="202"/>
      <c r="AJ33" s="202"/>
      <c r="AK33" s="202"/>
      <c r="AL33" s="237">
        <f>+AJ33-AK33</f>
        <v>0</v>
      </c>
      <c r="AM33" s="202"/>
      <c r="AN33" s="202"/>
      <c r="AO33" s="202"/>
      <c r="AP33" s="237">
        <f>+AN33-AO33</f>
        <v>0</v>
      </c>
      <c r="AQ33" s="202"/>
      <c r="AR33" s="202"/>
      <c r="AS33" s="202"/>
      <c r="AT33" s="237">
        <f>+AR33-AS33</f>
        <v>0</v>
      </c>
      <c r="AU33" s="202"/>
      <c r="AV33" s="202"/>
      <c r="AW33" s="202"/>
      <c r="AX33" s="237">
        <f>+AV33-AW33</f>
        <v>0</v>
      </c>
      <c r="AY33" s="202"/>
      <c r="AZ33" s="202"/>
      <c r="BA33" s="202"/>
      <c r="BB33" s="237">
        <f>+AZ33-BA33</f>
        <v>0</v>
      </c>
      <c r="BC33" s="202"/>
      <c r="BD33" s="202"/>
      <c r="BE33" s="202"/>
      <c r="BF33" s="237">
        <f>+BD33-BE33</f>
        <v>0</v>
      </c>
      <c r="BG33" s="202"/>
      <c r="BH33" s="202"/>
      <c r="BI33" s="202"/>
      <c r="BJ33" s="237">
        <f>+BH33-BI33</f>
        <v>0</v>
      </c>
      <c r="BK33" s="202"/>
      <c r="BL33" s="202"/>
      <c r="BM33" s="202"/>
      <c r="BN33" s="237">
        <f>+BL33-BM33</f>
        <v>0</v>
      </c>
      <c r="BO33" s="202"/>
      <c r="BP33" s="202"/>
      <c r="BQ33" s="202"/>
      <c r="BR33" s="237">
        <f>+BP33-BQ33</f>
        <v>0</v>
      </c>
      <c r="BS33" s="202"/>
      <c r="BT33" s="202"/>
      <c r="BU33" s="202"/>
      <c r="BV33" s="237">
        <f>+BT33-BU33</f>
        <v>0</v>
      </c>
      <c r="BW33" s="202"/>
      <c r="BX33" s="202"/>
      <c r="BY33" s="202"/>
      <c r="BZ33" s="237">
        <f>+BX33-BY33</f>
        <v>0</v>
      </c>
      <c r="CA33" s="202"/>
      <c r="CB33" s="202"/>
      <c r="CC33" s="202"/>
      <c r="CD33" s="237">
        <f>+CB33-CC33</f>
        <v>0</v>
      </c>
      <c r="CE33" s="202"/>
      <c r="CF33" s="202"/>
      <c r="CG33" s="202"/>
      <c r="CH33" s="237">
        <f>+CF33-CG33</f>
        <v>0</v>
      </c>
      <c r="CI33" s="202"/>
      <c r="CJ33" s="202"/>
      <c r="CK33" s="202"/>
      <c r="CL33" s="237">
        <f>+CJ33-CK33</f>
        <v>0</v>
      </c>
      <c r="CM33" s="202"/>
      <c r="CN33" s="202"/>
      <c r="CO33" s="202"/>
      <c r="CP33" s="237">
        <f>+CN33-CO33</f>
        <v>0</v>
      </c>
      <c r="CQ33" s="202"/>
      <c r="CR33" s="202"/>
      <c r="CS33" s="202"/>
      <c r="CT33" s="237">
        <f>+CR33-CS33</f>
        <v>0</v>
      </c>
      <c r="CU33" s="202"/>
      <c r="CV33" s="202"/>
      <c r="CW33" s="202"/>
      <c r="CX33" s="237">
        <f>+CV33-CW33</f>
        <v>0</v>
      </c>
      <c r="CY33" s="202"/>
      <c r="CZ33" s="202"/>
      <c r="DA33" s="202"/>
      <c r="DB33" s="237">
        <f>+CZ33-DA33</f>
        <v>0</v>
      </c>
      <c r="DC33" s="202"/>
      <c r="DD33" s="202"/>
      <c r="DE33" s="202"/>
      <c r="DF33" s="237">
        <f>+DD33-DE33</f>
        <v>0</v>
      </c>
      <c r="DG33" s="202"/>
      <c r="DH33" s="202"/>
      <c r="DI33" s="202"/>
      <c r="DJ33" s="237">
        <f>+DH33-DI33</f>
        <v>0</v>
      </c>
      <c r="DK33" s="202"/>
      <c r="DL33" s="202"/>
      <c r="DM33" s="202"/>
      <c r="DN33" s="237">
        <f>+DL33-DM33</f>
        <v>0</v>
      </c>
      <c r="DO33" s="202"/>
      <c r="DP33" s="202"/>
      <c r="DQ33" s="202"/>
      <c r="DR33" s="237">
        <f>+DP33-DQ33</f>
        <v>0</v>
      </c>
      <c r="DS33" s="202"/>
      <c r="DT33" s="202"/>
      <c r="DU33" s="202"/>
      <c r="DV33" s="237">
        <f>+DT33-DU33</f>
        <v>0</v>
      </c>
      <c r="DW33" s="202"/>
      <c r="DX33" s="202"/>
      <c r="DY33" s="202"/>
      <c r="DZ33" s="237">
        <f>+DX33-DY33</f>
        <v>0</v>
      </c>
      <c r="EA33" s="202"/>
      <c r="EB33" s="202"/>
      <c r="EC33" s="202"/>
      <c r="ED33" s="237">
        <f>+EB33-EC33</f>
        <v>0</v>
      </c>
      <c r="EE33" s="202"/>
      <c r="EF33" s="202"/>
      <c r="EG33" s="202"/>
      <c r="EH33" s="237">
        <f>+EF33-EG33</f>
        <v>0</v>
      </c>
      <c r="EI33" s="202"/>
      <c r="EJ33" s="202"/>
      <c r="EK33" s="202"/>
      <c r="EL33" s="237">
        <f>+EJ33-EK33</f>
        <v>0</v>
      </c>
      <c r="EM33" s="202"/>
      <c r="EN33" s="202"/>
      <c r="EO33" s="202"/>
      <c r="EP33" s="237">
        <f>+EN33-EO33</f>
        <v>0</v>
      </c>
      <c r="EQ33" s="202"/>
      <c r="ER33" s="202"/>
      <c r="ES33" s="202"/>
      <c r="ET33" s="237">
        <f>+ER33-ES33</f>
        <v>0</v>
      </c>
      <c r="EU33" s="202"/>
      <c r="EV33" s="202"/>
      <c r="EW33" s="202"/>
      <c r="EX33" s="237">
        <f>+EV33-EW33</f>
        <v>0</v>
      </c>
      <c r="EY33" s="202"/>
      <c r="EZ33" s="202"/>
      <c r="FA33" s="202"/>
      <c r="FB33" s="237">
        <f>+EZ33-FA33</f>
        <v>0</v>
      </c>
      <c r="FC33" s="202"/>
      <c r="FD33" s="202"/>
      <c r="FE33" s="202"/>
      <c r="FF33" s="237">
        <f>+FD33-FE33</f>
        <v>0</v>
      </c>
      <c r="FG33" s="202"/>
      <c r="FH33" s="202"/>
      <c r="FI33" s="202"/>
      <c r="FJ33" s="237">
        <f>+FH33-FI33</f>
        <v>0</v>
      </c>
      <c r="FK33" s="202"/>
      <c r="FL33" s="202"/>
      <c r="FM33" s="202"/>
      <c r="FN33" s="237">
        <f>+FL33-FM33</f>
        <v>0</v>
      </c>
      <c r="FO33" s="202"/>
      <c r="FP33" s="202"/>
      <c r="FQ33" s="202"/>
      <c r="FR33" s="237">
        <f>+FP33-FQ33</f>
        <v>0</v>
      </c>
      <c r="FS33" s="202"/>
      <c r="FT33" s="202"/>
      <c r="FU33" s="202"/>
      <c r="FV33" s="237">
        <f>+FT33-FU33</f>
        <v>0</v>
      </c>
      <c r="FW33" s="202"/>
      <c r="FX33" s="202"/>
      <c r="FY33" s="202"/>
      <c r="FZ33" s="237">
        <f>+FX33-FY33</f>
        <v>0</v>
      </c>
      <c r="GA33" s="202"/>
      <c r="GB33" s="202"/>
      <c r="GC33" s="202"/>
      <c r="GD33" s="237">
        <f>+GB33-GC33</f>
        <v>0</v>
      </c>
      <c r="GE33" s="202"/>
      <c r="GF33" s="202"/>
      <c r="GG33" s="202"/>
      <c r="GH33" s="237">
        <f>+GF33-GG33</f>
        <v>0</v>
      </c>
      <c r="GI33" s="202"/>
      <c r="GJ33" s="202"/>
      <c r="GK33" s="202"/>
      <c r="GL33" s="237">
        <f>+GJ33-GK33</f>
        <v>0</v>
      </c>
      <c r="GM33" s="202"/>
      <c r="GN33" s="202"/>
      <c r="GO33" s="202"/>
      <c r="GP33" s="237">
        <f>+GN33-GO33</f>
        <v>0</v>
      </c>
      <c r="GQ33" s="202"/>
      <c r="GR33" s="202"/>
      <c r="GS33" s="202"/>
      <c r="GT33" s="237">
        <f>+GR33-GS33</f>
        <v>0</v>
      </c>
      <c r="GU33" s="202"/>
      <c r="GV33" s="202"/>
      <c r="GW33" s="202"/>
      <c r="GX33" s="237">
        <f>+GV33-GW33</f>
        <v>0</v>
      </c>
      <c r="GY33" s="202"/>
      <c r="GZ33" s="202"/>
      <c r="HA33" s="202"/>
      <c r="HB33" s="237">
        <f>+GZ33-HA33</f>
        <v>0</v>
      </c>
      <c r="HC33" s="202"/>
      <c r="HD33" s="202"/>
      <c r="HE33" s="202"/>
      <c r="HF33" s="237">
        <f>+HD33-HE33</f>
        <v>0</v>
      </c>
      <c r="HG33" s="202"/>
      <c r="HH33" s="202"/>
      <c r="HI33" s="202"/>
      <c r="HJ33" s="237">
        <f>+HH33-HI33</f>
        <v>0</v>
      </c>
      <c r="HK33" s="202"/>
      <c r="HL33" s="202"/>
      <c r="HM33" s="202"/>
      <c r="HN33" s="237">
        <f>+HL33-HM33</f>
        <v>0</v>
      </c>
      <c r="HO33" s="202"/>
      <c r="HP33" s="202"/>
      <c r="HQ33" s="202"/>
      <c r="HR33" s="237">
        <f>+HP33-HQ33</f>
        <v>0</v>
      </c>
      <c r="HS33" s="202"/>
      <c r="HT33" s="202"/>
      <c r="HU33" s="202"/>
      <c r="HV33" s="237">
        <f>+HT33-HU33</f>
        <v>0</v>
      </c>
      <c r="HW33" s="202"/>
      <c r="HX33" s="202"/>
      <c r="HY33" s="202"/>
      <c r="HZ33" s="237">
        <f>+HX33-HY33</f>
        <v>0</v>
      </c>
      <c r="IA33" s="202"/>
      <c r="IB33" s="202"/>
      <c r="IC33" s="202"/>
      <c r="ID33" s="237">
        <f>+IB33-IC33</f>
        <v>0</v>
      </c>
      <c r="IE33" s="202"/>
      <c r="IF33" s="202"/>
      <c r="IG33" s="202"/>
      <c r="IH33" s="237">
        <f>+IF33-IG33</f>
        <v>0</v>
      </c>
      <c r="II33" s="202"/>
      <c r="IJ33" s="202"/>
      <c r="IK33" s="202"/>
      <c r="IL33" s="237">
        <f>+IJ33-IK33</f>
        <v>0</v>
      </c>
      <c r="IM33" s="202"/>
      <c r="IN33" s="202"/>
      <c r="IO33" s="202"/>
      <c r="IP33" s="237">
        <f>+IN33-IO33</f>
        <v>0</v>
      </c>
      <c r="IQ33" s="210">
        <f t="shared" si="8"/>
        <v>0</v>
      </c>
      <c r="IR33" s="210">
        <f t="shared" si="8"/>
        <v>0</v>
      </c>
      <c r="IS33" s="210">
        <f t="shared" si="8"/>
        <v>0</v>
      </c>
      <c r="IT33" s="210">
        <f t="shared" si="8"/>
        <v>0</v>
      </c>
    </row>
    <row r="34" spans="1:254" ht="15" customHeight="1" x14ac:dyDescent="0.25">
      <c r="A34" s="272">
        <v>900</v>
      </c>
      <c r="B34" s="201" t="s">
        <v>814</v>
      </c>
      <c r="C34" s="202"/>
      <c r="D34" s="202"/>
      <c r="E34" s="202"/>
      <c r="F34" s="237">
        <f t="shared" si="0"/>
        <v>0</v>
      </c>
      <c r="G34" s="202"/>
      <c r="H34" s="202"/>
      <c r="I34" s="202"/>
      <c r="J34" s="237">
        <f>+H34-I34</f>
        <v>0</v>
      </c>
      <c r="K34" s="202"/>
      <c r="L34" s="202"/>
      <c r="M34" s="202"/>
      <c r="N34" s="237">
        <f>+L34-M34</f>
        <v>0</v>
      </c>
      <c r="O34" s="202"/>
      <c r="P34" s="202"/>
      <c r="Q34" s="202"/>
      <c r="R34" s="237">
        <f>+P34-Q34</f>
        <v>0</v>
      </c>
      <c r="S34" s="202"/>
      <c r="T34" s="202"/>
      <c r="U34" s="202"/>
      <c r="V34" s="237">
        <f>+T34-U34</f>
        <v>0</v>
      </c>
      <c r="W34" s="202"/>
      <c r="X34" s="202"/>
      <c r="Y34" s="202"/>
      <c r="Z34" s="237">
        <f>+X34-Y34</f>
        <v>0</v>
      </c>
      <c r="AA34" s="202"/>
      <c r="AB34" s="202"/>
      <c r="AC34" s="202"/>
      <c r="AD34" s="237">
        <f>+AB34-AC34</f>
        <v>0</v>
      </c>
      <c r="AE34" s="202"/>
      <c r="AF34" s="202"/>
      <c r="AG34" s="202"/>
      <c r="AH34" s="237">
        <f>+AF34-AG34</f>
        <v>0</v>
      </c>
      <c r="AI34" s="202"/>
      <c r="AJ34" s="202"/>
      <c r="AK34" s="202"/>
      <c r="AL34" s="237">
        <f>+AJ34-AK34</f>
        <v>0</v>
      </c>
      <c r="AM34" s="202"/>
      <c r="AN34" s="202"/>
      <c r="AO34" s="202"/>
      <c r="AP34" s="237">
        <f>+AN34-AO34</f>
        <v>0</v>
      </c>
      <c r="AQ34" s="202"/>
      <c r="AR34" s="202"/>
      <c r="AS34" s="202"/>
      <c r="AT34" s="237">
        <f>+AR34-AS34</f>
        <v>0</v>
      </c>
      <c r="AU34" s="202"/>
      <c r="AV34" s="202"/>
      <c r="AW34" s="202"/>
      <c r="AX34" s="237">
        <f>+AV34-AW34</f>
        <v>0</v>
      </c>
      <c r="AY34" s="202"/>
      <c r="AZ34" s="202"/>
      <c r="BA34" s="202"/>
      <c r="BB34" s="237">
        <f>+AZ34-BA34</f>
        <v>0</v>
      </c>
      <c r="BC34" s="202"/>
      <c r="BD34" s="202"/>
      <c r="BE34" s="202"/>
      <c r="BF34" s="237">
        <f>+BD34-BE34</f>
        <v>0</v>
      </c>
      <c r="BG34" s="202"/>
      <c r="BH34" s="202"/>
      <c r="BI34" s="202"/>
      <c r="BJ34" s="237">
        <f>+BH34-BI34</f>
        <v>0</v>
      </c>
      <c r="BK34" s="202"/>
      <c r="BL34" s="202"/>
      <c r="BM34" s="202"/>
      <c r="BN34" s="237">
        <f>+BL34-BM34</f>
        <v>0</v>
      </c>
      <c r="BO34" s="202"/>
      <c r="BP34" s="202"/>
      <c r="BQ34" s="202"/>
      <c r="BR34" s="237">
        <f>+BP34-BQ34</f>
        <v>0</v>
      </c>
      <c r="BS34" s="202"/>
      <c r="BT34" s="202"/>
      <c r="BU34" s="202"/>
      <c r="BV34" s="237">
        <f>+BT34-BU34</f>
        <v>0</v>
      </c>
      <c r="BW34" s="202"/>
      <c r="BX34" s="202"/>
      <c r="BY34" s="202"/>
      <c r="BZ34" s="237">
        <f>+BX34-BY34</f>
        <v>0</v>
      </c>
      <c r="CA34" s="202"/>
      <c r="CB34" s="202"/>
      <c r="CC34" s="202"/>
      <c r="CD34" s="237">
        <f>+CB34-CC34</f>
        <v>0</v>
      </c>
      <c r="CE34" s="202"/>
      <c r="CF34" s="202"/>
      <c r="CG34" s="202"/>
      <c r="CH34" s="237">
        <f>+CF34-CG34</f>
        <v>0</v>
      </c>
      <c r="CI34" s="202"/>
      <c r="CJ34" s="202"/>
      <c r="CK34" s="202"/>
      <c r="CL34" s="237">
        <f>+CJ34-CK34</f>
        <v>0</v>
      </c>
      <c r="CM34" s="202"/>
      <c r="CN34" s="202"/>
      <c r="CO34" s="202"/>
      <c r="CP34" s="237">
        <f>+CN34-CO34</f>
        <v>0</v>
      </c>
      <c r="CQ34" s="202"/>
      <c r="CR34" s="202"/>
      <c r="CS34" s="202"/>
      <c r="CT34" s="237">
        <f>+CR34-CS34</f>
        <v>0</v>
      </c>
      <c r="CU34" s="202"/>
      <c r="CV34" s="202"/>
      <c r="CW34" s="202"/>
      <c r="CX34" s="237">
        <f>+CV34-CW34</f>
        <v>0</v>
      </c>
      <c r="CY34" s="202"/>
      <c r="CZ34" s="202"/>
      <c r="DA34" s="202"/>
      <c r="DB34" s="237">
        <f>+CZ34-DA34</f>
        <v>0</v>
      </c>
      <c r="DC34" s="202"/>
      <c r="DD34" s="202"/>
      <c r="DE34" s="202"/>
      <c r="DF34" s="237">
        <f>+DD34-DE34</f>
        <v>0</v>
      </c>
      <c r="DG34" s="202"/>
      <c r="DH34" s="202"/>
      <c r="DI34" s="202"/>
      <c r="DJ34" s="237">
        <f>+DH34-DI34</f>
        <v>0</v>
      </c>
      <c r="DK34" s="202"/>
      <c r="DL34" s="202"/>
      <c r="DM34" s="202"/>
      <c r="DN34" s="237">
        <f>+DL34-DM34</f>
        <v>0</v>
      </c>
      <c r="DO34" s="202"/>
      <c r="DP34" s="202"/>
      <c r="DQ34" s="202"/>
      <c r="DR34" s="237">
        <f>+DP34-DQ34</f>
        <v>0</v>
      </c>
      <c r="DS34" s="202"/>
      <c r="DT34" s="202"/>
      <c r="DU34" s="202"/>
      <c r="DV34" s="237">
        <f>+DT34-DU34</f>
        <v>0</v>
      </c>
      <c r="DW34" s="202"/>
      <c r="DX34" s="202"/>
      <c r="DY34" s="202"/>
      <c r="DZ34" s="237">
        <f>+DX34-DY34</f>
        <v>0</v>
      </c>
      <c r="EA34" s="202"/>
      <c r="EB34" s="202"/>
      <c r="EC34" s="202"/>
      <c r="ED34" s="237">
        <f>+EB34-EC34</f>
        <v>0</v>
      </c>
      <c r="EE34" s="202"/>
      <c r="EF34" s="202"/>
      <c r="EG34" s="202"/>
      <c r="EH34" s="237">
        <f>+EF34-EG34</f>
        <v>0</v>
      </c>
      <c r="EI34" s="202"/>
      <c r="EJ34" s="202"/>
      <c r="EK34" s="202"/>
      <c r="EL34" s="237">
        <f>+EJ34-EK34</f>
        <v>0</v>
      </c>
      <c r="EM34" s="202"/>
      <c r="EN34" s="202"/>
      <c r="EO34" s="202"/>
      <c r="EP34" s="237">
        <f>+EN34-EO34</f>
        <v>0</v>
      </c>
      <c r="EQ34" s="202"/>
      <c r="ER34" s="202"/>
      <c r="ES34" s="202"/>
      <c r="ET34" s="237">
        <f>+ER34-ES34</f>
        <v>0</v>
      </c>
      <c r="EU34" s="202"/>
      <c r="EV34" s="202"/>
      <c r="EW34" s="202"/>
      <c r="EX34" s="237">
        <f>+EV34-EW34</f>
        <v>0</v>
      </c>
      <c r="EY34" s="202"/>
      <c r="EZ34" s="202"/>
      <c r="FA34" s="202"/>
      <c r="FB34" s="237">
        <f>+EZ34-FA34</f>
        <v>0</v>
      </c>
      <c r="FC34" s="202"/>
      <c r="FD34" s="202"/>
      <c r="FE34" s="202"/>
      <c r="FF34" s="237">
        <f>+FD34-FE34</f>
        <v>0</v>
      </c>
      <c r="FG34" s="202"/>
      <c r="FH34" s="202"/>
      <c r="FI34" s="202"/>
      <c r="FJ34" s="237">
        <f>+FH34-FI34</f>
        <v>0</v>
      </c>
      <c r="FK34" s="202"/>
      <c r="FL34" s="202"/>
      <c r="FM34" s="202"/>
      <c r="FN34" s="237">
        <f>+FL34-FM34</f>
        <v>0</v>
      </c>
      <c r="FO34" s="202"/>
      <c r="FP34" s="202"/>
      <c r="FQ34" s="202"/>
      <c r="FR34" s="237">
        <f>+FP34-FQ34</f>
        <v>0</v>
      </c>
      <c r="FS34" s="202"/>
      <c r="FT34" s="202"/>
      <c r="FU34" s="202"/>
      <c r="FV34" s="237">
        <f>+FT34-FU34</f>
        <v>0</v>
      </c>
      <c r="FW34" s="202"/>
      <c r="FX34" s="202"/>
      <c r="FY34" s="202"/>
      <c r="FZ34" s="237">
        <f>+FX34-FY34</f>
        <v>0</v>
      </c>
      <c r="GA34" s="202"/>
      <c r="GB34" s="202"/>
      <c r="GC34" s="202"/>
      <c r="GD34" s="237">
        <f>+GB34-GC34</f>
        <v>0</v>
      </c>
      <c r="GE34" s="202"/>
      <c r="GF34" s="202"/>
      <c r="GG34" s="202"/>
      <c r="GH34" s="237">
        <f>+GF34-GG34</f>
        <v>0</v>
      </c>
      <c r="GI34" s="202"/>
      <c r="GJ34" s="202"/>
      <c r="GK34" s="202"/>
      <c r="GL34" s="237">
        <f>+GJ34-GK34</f>
        <v>0</v>
      </c>
      <c r="GM34" s="202"/>
      <c r="GN34" s="202"/>
      <c r="GO34" s="202"/>
      <c r="GP34" s="237">
        <f>+GN34-GO34</f>
        <v>0</v>
      </c>
      <c r="GQ34" s="202"/>
      <c r="GR34" s="202"/>
      <c r="GS34" s="202"/>
      <c r="GT34" s="237">
        <f>+GR34-GS34</f>
        <v>0</v>
      </c>
      <c r="GU34" s="202"/>
      <c r="GV34" s="202"/>
      <c r="GW34" s="202"/>
      <c r="GX34" s="237">
        <f>+GV34-GW34</f>
        <v>0</v>
      </c>
      <c r="GY34" s="202"/>
      <c r="GZ34" s="202"/>
      <c r="HA34" s="202"/>
      <c r="HB34" s="237">
        <f>+GZ34-HA34</f>
        <v>0</v>
      </c>
      <c r="HC34" s="202"/>
      <c r="HD34" s="202"/>
      <c r="HE34" s="202"/>
      <c r="HF34" s="237">
        <f>+HD34-HE34</f>
        <v>0</v>
      </c>
      <c r="HG34" s="202"/>
      <c r="HH34" s="202"/>
      <c r="HI34" s="202"/>
      <c r="HJ34" s="237">
        <f>+HH34-HI34</f>
        <v>0</v>
      </c>
      <c r="HK34" s="202"/>
      <c r="HL34" s="202"/>
      <c r="HM34" s="202"/>
      <c r="HN34" s="237">
        <f>+HL34-HM34</f>
        <v>0</v>
      </c>
      <c r="HO34" s="202"/>
      <c r="HP34" s="202"/>
      <c r="HQ34" s="202"/>
      <c r="HR34" s="237">
        <f>+HP34-HQ34</f>
        <v>0</v>
      </c>
      <c r="HS34" s="202"/>
      <c r="HT34" s="202"/>
      <c r="HU34" s="202"/>
      <c r="HV34" s="237">
        <f>+HT34-HU34</f>
        <v>0</v>
      </c>
      <c r="HW34" s="202"/>
      <c r="HX34" s="202"/>
      <c r="HY34" s="202"/>
      <c r="HZ34" s="237">
        <f>+HX34-HY34</f>
        <v>0</v>
      </c>
      <c r="IA34" s="202"/>
      <c r="IB34" s="202"/>
      <c r="IC34" s="202"/>
      <c r="ID34" s="237">
        <f>+IB34-IC34</f>
        <v>0</v>
      </c>
      <c r="IE34" s="202"/>
      <c r="IF34" s="202"/>
      <c r="IG34" s="202"/>
      <c r="IH34" s="237">
        <f>+IF34-IG34</f>
        <v>0</v>
      </c>
      <c r="II34" s="202"/>
      <c r="IJ34" s="202"/>
      <c r="IK34" s="202"/>
      <c r="IL34" s="237">
        <f>+IJ34-IK34</f>
        <v>0</v>
      </c>
      <c r="IM34" s="202"/>
      <c r="IN34" s="202"/>
      <c r="IO34" s="202"/>
      <c r="IP34" s="237">
        <f>+IN34-IO34</f>
        <v>0</v>
      </c>
      <c r="IQ34" s="210">
        <f t="shared" si="8"/>
        <v>0</v>
      </c>
      <c r="IR34" s="210">
        <f t="shared" si="8"/>
        <v>0</v>
      </c>
      <c r="IS34" s="210">
        <f t="shared" si="8"/>
        <v>0</v>
      </c>
      <c r="IT34" s="210">
        <f t="shared" si="8"/>
        <v>0</v>
      </c>
    </row>
    <row r="35" spans="1:254" ht="15" customHeight="1" x14ac:dyDescent="0.25">
      <c r="A35" s="288">
        <v>490000</v>
      </c>
      <c r="B35" s="8" t="s">
        <v>2716</v>
      </c>
      <c r="C35" s="210"/>
      <c r="D35" s="210"/>
      <c r="E35" s="210"/>
      <c r="F35" s="210"/>
      <c r="G35" s="210"/>
      <c r="H35" s="210"/>
      <c r="I35" s="210"/>
      <c r="J35" s="210"/>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0"/>
      <c r="AP35" s="210"/>
      <c r="AQ35" s="210"/>
      <c r="AR35" s="210"/>
      <c r="AS35" s="210"/>
      <c r="AT35" s="210"/>
      <c r="AU35" s="210"/>
      <c r="AV35" s="210"/>
      <c r="AW35" s="210"/>
      <c r="AX35" s="210"/>
      <c r="AY35" s="210"/>
      <c r="AZ35" s="210"/>
      <c r="BA35" s="210"/>
      <c r="BB35" s="210"/>
      <c r="BC35" s="210"/>
      <c r="BD35" s="210"/>
      <c r="BE35" s="210"/>
      <c r="BF35" s="210"/>
      <c r="BG35" s="210"/>
      <c r="BH35" s="210"/>
      <c r="BI35" s="210"/>
      <c r="BJ35" s="210"/>
      <c r="BK35" s="210"/>
      <c r="BL35" s="210"/>
      <c r="BM35" s="210"/>
      <c r="BN35" s="210"/>
      <c r="BO35" s="210"/>
      <c r="BP35" s="210"/>
      <c r="BQ35" s="210"/>
      <c r="BR35" s="210"/>
      <c r="BS35" s="210"/>
      <c r="BT35" s="210"/>
      <c r="BU35" s="210"/>
      <c r="BV35" s="210"/>
      <c r="BW35" s="210"/>
      <c r="BX35" s="210"/>
      <c r="BY35" s="210"/>
      <c r="BZ35" s="210"/>
      <c r="CA35" s="210"/>
      <c r="CB35" s="210"/>
      <c r="CC35" s="210"/>
      <c r="CD35" s="210"/>
      <c r="CE35" s="210"/>
      <c r="CF35" s="210"/>
      <c r="CG35" s="210"/>
      <c r="CH35" s="210"/>
      <c r="CI35" s="210"/>
      <c r="CJ35" s="210"/>
      <c r="CK35" s="210"/>
      <c r="CL35" s="210"/>
      <c r="CM35" s="210"/>
      <c r="CN35" s="210"/>
      <c r="CO35" s="210"/>
      <c r="CP35" s="210"/>
      <c r="CQ35" s="210"/>
      <c r="CR35" s="210"/>
      <c r="CS35" s="210"/>
      <c r="CT35" s="210"/>
      <c r="CU35" s="210"/>
      <c r="CV35" s="210"/>
      <c r="CW35" s="210"/>
      <c r="CX35" s="210"/>
      <c r="CY35" s="210"/>
      <c r="CZ35" s="210"/>
      <c r="DA35" s="210"/>
      <c r="DB35" s="210"/>
      <c r="DC35" s="210"/>
      <c r="DD35" s="210"/>
      <c r="DE35" s="210"/>
      <c r="DF35" s="210"/>
      <c r="DG35" s="210"/>
      <c r="DH35" s="210"/>
      <c r="DI35" s="210"/>
      <c r="DJ35" s="210"/>
      <c r="DK35" s="210"/>
      <c r="DL35" s="210"/>
      <c r="DM35" s="210"/>
      <c r="DN35" s="210"/>
      <c r="DO35" s="210"/>
      <c r="DP35" s="210"/>
      <c r="DQ35" s="210"/>
      <c r="DR35" s="210"/>
      <c r="DS35" s="210"/>
      <c r="DT35" s="210"/>
      <c r="DU35" s="210"/>
      <c r="DV35" s="210"/>
      <c r="DW35" s="210"/>
      <c r="DX35" s="210"/>
      <c r="DY35" s="210"/>
      <c r="DZ35" s="210"/>
      <c r="EA35" s="210"/>
      <c r="EB35" s="210"/>
      <c r="EC35" s="210"/>
      <c r="ED35" s="210"/>
      <c r="EE35" s="210"/>
      <c r="EF35" s="210"/>
      <c r="EG35" s="210"/>
      <c r="EH35" s="210"/>
      <c r="EI35" s="210"/>
      <c r="EJ35" s="210"/>
      <c r="EK35" s="210"/>
      <c r="EL35" s="210"/>
      <c r="EM35" s="210"/>
      <c r="EN35" s="210"/>
      <c r="EO35" s="210"/>
      <c r="EP35" s="210"/>
      <c r="EQ35" s="210"/>
      <c r="ER35" s="210"/>
      <c r="ES35" s="210"/>
      <c r="ET35" s="210"/>
      <c r="EU35" s="210"/>
      <c r="EV35" s="210"/>
      <c r="EW35" s="210"/>
      <c r="EX35" s="210"/>
      <c r="EY35" s="210"/>
      <c r="EZ35" s="210"/>
      <c r="FA35" s="210"/>
      <c r="FB35" s="210"/>
      <c r="FC35" s="210"/>
      <c r="FD35" s="210"/>
      <c r="FE35" s="210"/>
      <c r="FF35" s="210"/>
      <c r="FG35" s="210"/>
      <c r="FH35" s="210"/>
      <c r="FI35" s="210"/>
      <c r="FJ35" s="210"/>
      <c r="FK35" s="210"/>
      <c r="FL35" s="210"/>
      <c r="FM35" s="210"/>
      <c r="FN35" s="210"/>
      <c r="FO35" s="210"/>
      <c r="FP35" s="210"/>
      <c r="FQ35" s="210"/>
      <c r="FR35" s="210"/>
      <c r="FS35" s="210"/>
      <c r="FT35" s="210"/>
      <c r="FU35" s="210"/>
      <c r="FV35" s="210"/>
      <c r="FW35" s="210"/>
      <c r="FX35" s="210"/>
      <c r="FY35" s="210"/>
      <c r="FZ35" s="210"/>
      <c r="GA35" s="210"/>
      <c r="GB35" s="210"/>
      <c r="GC35" s="210"/>
      <c r="GD35" s="210"/>
      <c r="GE35" s="210"/>
      <c r="GF35" s="210"/>
      <c r="GG35" s="210"/>
      <c r="GH35" s="210"/>
      <c r="GI35" s="210"/>
      <c r="GJ35" s="210"/>
      <c r="GK35" s="210"/>
      <c r="GL35" s="210"/>
      <c r="GM35" s="210"/>
      <c r="GN35" s="210"/>
      <c r="GO35" s="210"/>
      <c r="GP35" s="210"/>
      <c r="GQ35" s="210"/>
      <c r="GR35" s="210"/>
      <c r="GS35" s="210"/>
      <c r="GT35" s="210"/>
      <c r="GU35" s="210"/>
      <c r="GV35" s="210"/>
      <c r="GW35" s="210"/>
      <c r="GX35" s="210"/>
      <c r="GY35" s="210"/>
      <c r="GZ35" s="210"/>
      <c r="HA35" s="210"/>
      <c r="HB35" s="210"/>
      <c r="HC35" s="210"/>
      <c r="HD35" s="210"/>
      <c r="HE35" s="210"/>
      <c r="HF35" s="210"/>
      <c r="HG35" s="210"/>
      <c r="HH35" s="210"/>
      <c r="HI35" s="210"/>
      <c r="HJ35" s="210"/>
      <c r="HK35" s="210"/>
      <c r="HL35" s="210"/>
      <c r="HM35" s="210"/>
      <c r="HN35" s="210"/>
      <c r="HO35" s="210"/>
      <c r="HP35" s="210"/>
      <c r="HQ35" s="210"/>
      <c r="HR35" s="210"/>
      <c r="HS35" s="210"/>
      <c r="HT35" s="210"/>
      <c r="HU35" s="210"/>
      <c r="HV35" s="210"/>
      <c r="HW35" s="210"/>
      <c r="HX35" s="210"/>
      <c r="HY35" s="210"/>
      <c r="HZ35" s="210"/>
      <c r="IA35" s="210"/>
      <c r="IB35" s="210"/>
      <c r="IC35" s="210"/>
      <c r="ID35" s="210"/>
      <c r="IE35" s="210"/>
      <c r="IF35" s="210"/>
      <c r="IG35" s="210"/>
      <c r="IH35" s="210"/>
      <c r="II35" s="210"/>
      <c r="IJ35" s="210"/>
      <c r="IK35" s="210"/>
      <c r="IL35" s="210"/>
      <c r="IM35" s="210"/>
      <c r="IN35" s="210"/>
      <c r="IO35" s="210"/>
      <c r="IP35" s="210"/>
      <c r="IQ35" s="210"/>
      <c r="IR35" s="210"/>
      <c r="IS35" s="210"/>
      <c r="IT35" s="210"/>
    </row>
    <row r="36" spans="1:254" ht="15" customHeight="1" x14ac:dyDescent="0.2">
      <c r="A36" s="272">
        <v>610</v>
      </c>
      <c r="B36" s="196" t="s">
        <v>172</v>
      </c>
      <c r="C36" s="202"/>
      <c r="D36" s="202"/>
      <c r="E36" s="202"/>
      <c r="F36" s="237">
        <f t="shared" si="0"/>
        <v>0</v>
      </c>
      <c r="G36" s="202"/>
      <c r="H36" s="202"/>
      <c r="I36" s="202"/>
      <c r="J36" s="237">
        <f>+H36-I36</f>
        <v>0</v>
      </c>
      <c r="K36" s="202"/>
      <c r="L36" s="202"/>
      <c r="M36" s="202"/>
      <c r="N36" s="237">
        <f>+L36-M36</f>
        <v>0</v>
      </c>
      <c r="O36" s="202"/>
      <c r="P36" s="202"/>
      <c r="Q36" s="202"/>
      <c r="R36" s="237">
        <f>+P36-Q36</f>
        <v>0</v>
      </c>
      <c r="S36" s="202"/>
      <c r="T36" s="202"/>
      <c r="U36" s="202"/>
      <c r="V36" s="237">
        <f>+T36-U36</f>
        <v>0</v>
      </c>
      <c r="W36" s="202"/>
      <c r="X36" s="202"/>
      <c r="Y36" s="202"/>
      <c r="Z36" s="237">
        <f>+X36-Y36</f>
        <v>0</v>
      </c>
      <c r="AA36" s="202"/>
      <c r="AB36" s="202"/>
      <c r="AC36" s="202"/>
      <c r="AD36" s="237">
        <f>+AB36-AC36</f>
        <v>0</v>
      </c>
      <c r="AE36" s="202"/>
      <c r="AF36" s="202"/>
      <c r="AG36" s="202"/>
      <c r="AH36" s="237">
        <f>+AF36-AG36</f>
        <v>0</v>
      </c>
      <c r="AI36" s="202"/>
      <c r="AJ36" s="202"/>
      <c r="AK36" s="202"/>
      <c r="AL36" s="237">
        <f>+AJ36-AK36</f>
        <v>0</v>
      </c>
      <c r="AM36" s="202"/>
      <c r="AN36" s="202"/>
      <c r="AO36" s="202"/>
      <c r="AP36" s="237">
        <f>+AN36-AO36</f>
        <v>0</v>
      </c>
      <c r="AQ36" s="202"/>
      <c r="AR36" s="202"/>
      <c r="AS36" s="202"/>
      <c r="AT36" s="237">
        <f>+AR36-AS36</f>
        <v>0</v>
      </c>
      <c r="AU36" s="202"/>
      <c r="AV36" s="202"/>
      <c r="AW36" s="202"/>
      <c r="AX36" s="237">
        <f>+AV36-AW36</f>
        <v>0</v>
      </c>
      <c r="AY36" s="202"/>
      <c r="AZ36" s="202"/>
      <c r="BA36" s="202"/>
      <c r="BB36" s="237">
        <f>+AZ36-BA36</f>
        <v>0</v>
      </c>
      <c r="BC36" s="202"/>
      <c r="BD36" s="202"/>
      <c r="BE36" s="202"/>
      <c r="BF36" s="237">
        <f>+BD36-BE36</f>
        <v>0</v>
      </c>
      <c r="BG36" s="202"/>
      <c r="BH36" s="202"/>
      <c r="BI36" s="202"/>
      <c r="BJ36" s="237">
        <f>+BH36-BI36</f>
        <v>0</v>
      </c>
      <c r="BK36" s="202"/>
      <c r="BL36" s="202"/>
      <c r="BM36" s="202"/>
      <c r="BN36" s="237">
        <f>+BL36-BM36</f>
        <v>0</v>
      </c>
      <c r="BO36" s="202"/>
      <c r="BP36" s="202"/>
      <c r="BQ36" s="202"/>
      <c r="BR36" s="237">
        <f>+BP36-BQ36</f>
        <v>0</v>
      </c>
      <c r="BS36" s="202"/>
      <c r="BT36" s="202"/>
      <c r="BU36" s="202"/>
      <c r="BV36" s="237">
        <f>+BT36-BU36</f>
        <v>0</v>
      </c>
      <c r="BW36" s="202"/>
      <c r="BX36" s="202"/>
      <c r="BY36" s="202"/>
      <c r="BZ36" s="237">
        <f>+BX36-BY36</f>
        <v>0</v>
      </c>
      <c r="CA36" s="202"/>
      <c r="CB36" s="202"/>
      <c r="CC36" s="202"/>
      <c r="CD36" s="237">
        <f>+CB36-CC36</f>
        <v>0</v>
      </c>
      <c r="CE36" s="202"/>
      <c r="CF36" s="202"/>
      <c r="CG36" s="202"/>
      <c r="CH36" s="237">
        <f>+CF36-CG36</f>
        <v>0</v>
      </c>
      <c r="CI36" s="202"/>
      <c r="CJ36" s="202"/>
      <c r="CK36" s="202"/>
      <c r="CL36" s="237">
        <f>+CJ36-CK36</f>
        <v>0</v>
      </c>
      <c r="CM36" s="202"/>
      <c r="CN36" s="202"/>
      <c r="CO36" s="202"/>
      <c r="CP36" s="237">
        <f>+CN36-CO36</f>
        <v>0</v>
      </c>
      <c r="CQ36" s="202"/>
      <c r="CR36" s="202"/>
      <c r="CS36" s="202"/>
      <c r="CT36" s="237">
        <f>+CR36-CS36</f>
        <v>0</v>
      </c>
      <c r="CU36" s="202"/>
      <c r="CV36" s="202"/>
      <c r="CW36" s="202"/>
      <c r="CX36" s="237">
        <f>+CV36-CW36</f>
        <v>0</v>
      </c>
      <c r="CY36" s="202"/>
      <c r="CZ36" s="202"/>
      <c r="DA36" s="202"/>
      <c r="DB36" s="237">
        <f>+CZ36-DA36</f>
        <v>0</v>
      </c>
      <c r="DC36" s="202"/>
      <c r="DD36" s="202"/>
      <c r="DE36" s="202"/>
      <c r="DF36" s="237">
        <f>+DD36-DE36</f>
        <v>0</v>
      </c>
      <c r="DG36" s="202"/>
      <c r="DH36" s="202"/>
      <c r="DI36" s="202"/>
      <c r="DJ36" s="237">
        <f>+DH36-DI36</f>
        <v>0</v>
      </c>
      <c r="DK36" s="202"/>
      <c r="DL36" s="202"/>
      <c r="DM36" s="202"/>
      <c r="DN36" s="237">
        <f>+DL36-DM36</f>
        <v>0</v>
      </c>
      <c r="DO36" s="202"/>
      <c r="DP36" s="202"/>
      <c r="DQ36" s="202"/>
      <c r="DR36" s="237">
        <f>+DP36-DQ36</f>
        <v>0</v>
      </c>
      <c r="DS36" s="202"/>
      <c r="DT36" s="202"/>
      <c r="DU36" s="202"/>
      <c r="DV36" s="237">
        <f>+DT36-DU36</f>
        <v>0</v>
      </c>
      <c r="DW36" s="202"/>
      <c r="DX36" s="202"/>
      <c r="DY36" s="202"/>
      <c r="DZ36" s="237">
        <f>+DX36-DY36</f>
        <v>0</v>
      </c>
      <c r="EA36" s="202"/>
      <c r="EB36" s="202"/>
      <c r="EC36" s="202"/>
      <c r="ED36" s="237">
        <f>+EB36-EC36</f>
        <v>0</v>
      </c>
      <c r="EE36" s="202"/>
      <c r="EF36" s="202"/>
      <c r="EG36" s="202"/>
      <c r="EH36" s="237">
        <f>+EF36-EG36</f>
        <v>0</v>
      </c>
      <c r="EI36" s="202"/>
      <c r="EJ36" s="202"/>
      <c r="EK36" s="202"/>
      <c r="EL36" s="237">
        <f>+EJ36-EK36</f>
        <v>0</v>
      </c>
      <c r="EM36" s="202"/>
      <c r="EN36" s="202"/>
      <c r="EO36" s="202"/>
      <c r="EP36" s="237">
        <f>+EN36-EO36</f>
        <v>0</v>
      </c>
      <c r="EQ36" s="202"/>
      <c r="ER36" s="202"/>
      <c r="ES36" s="202"/>
      <c r="ET36" s="237">
        <f>+ER36-ES36</f>
        <v>0</v>
      </c>
      <c r="EU36" s="202"/>
      <c r="EV36" s="202"/>
      <c r="EW36" s="202"/>
      <c r="EX36" s="237">
        <f>+EV36-EW36</f>
        <v>0</v>
      </c>
      <c r="EY36" s="202"/>
      <c r="EZ36" s="202"/>
      <c r="FA36" s="202"/>
      <c r="FB36" s="237">
        <f>+EZ36-FA36</f>
        <v>0</v>
      </c>
      <c r="FC36" s="202"/>
      <c r="FD36" s="202"/>
      <c r="FE36" s="202"/>
      <c r="FF36" s="237">
        <f>+FD36-FE36</f>
        <v>0</v>
      </c>
      <c r="FG36" s="202"/>
      <c r="FH36" s="202"/>
      <c r="FI36" s="202"/>
      <c r="FJ36" s="237">
        <f>+FH36-FI36</f>
        <v>0</v>
      </c>
      <c r="FK36" s="202"/>
      <c r="FL36" s="202"/>
      <c r="FM36" s="202"/>
      <c r="FN36" s="237">
        <f>+FL36-FM36</f>
        <v>0</v>
      </c>
      <c r="FO36" s="202"/>
      <c r="FP36" s="202"/>
      <c r="FQ36" s="202"/>
      <c r="FR36" s="237">
        <f>+FP36-FQ36</f>
        <v>0</v>
      </c>
      <c r="FS36" s="202"/>
      <c r="FT36" s="202"/>
      <c r="FU36" s="202"/>
      <c r="FV36" s="237">
        <f>+FT36-FU36</f>
        <v>0</v>
      </c>
      <c r="FW36" s="202"/>
      <c r="FX36" s="202"/>
      <c r="FY36" s="202"/>
      <c r="FZ36" s="237">
        <f>+FX36-FY36</f>
        <v>0</v>
      </c>
      <c r="GA36" s="202"/>
      <c r="GB36" s="202"/>
      <c r="GC36" s="202"/>
      <c r="GD36" s="237">
        <f>+GB36-GC36</f>
        <v>0</v>
      </c>
      <c r="GE36" s="202"/>
      <c r="GF36" s="202"/>
      <c r="GG36" s="202"/>
      <c r="GH36" s="237">
        <f>+GF36-GG36</f>
        <v>0</v>
      </c>
      <c r="GI36" s="202"/>
      <c r="GJ36" s="202"/>
      <c r="GK36" s="202"/>
      <c r="GL36" s="237">
        <f>+GJ36-GK36</f>
        <v>0</v>
      </c>
      <c r="GM36" s="202"/>
      <c r="GN36" s="202"/>
      <c r="GO36" s="202"/>
      <c r="GP36" s="237">
        <f>+GN36-GO36</f>
        <v>0</v>
      </c>
      <c r="GQ36" s="202"/>
      <c r="GR36" s="202"/>
      <c r="GS36" s="202"/>
      <c r="GT36" s="237">
        <f>+GR36-GS36</f>
        <v>0</v>
      </c>
      <c r="GU36" s="202"/>
      <c r="GV36" s="202"/>
      <c r="GW36" s="202"/>
      <c r="GX36" s="237">
        <f>+GV36-GW36</f>
        <v>0</v>
      </c>
      <c r="GY36" s="202"/>
      <c r="GZ36" s="202"/>
      <c r="HA36" s="202"/>
      <c r="HB36" s="237">
        <f>+GZ36-HA36</f>
        <v>0</v>
      </c>
      <c r="HC36" s="202"/>
      <c r="HD36" s="202"/>
      <c r="HE36" s="202"/>
      <c r="HF36" s="237">
        <f>+HD36-HE36</f>
        <v>0</v>
      </c>
      <c r="HG36" s="202"/>
      <c r="HH36" s="202"/>
      <c r="HI36" s="202"/>
      <c r="HJ36" s="237">
        <f>+HH36-HI36</f>
        <v>0</v>
      </c>
      <c r="HK36" s="202"/>
      <c r="HL36" s="202"/>
      <c r="HM36" s="202"/>
      <c r="HN36" s="237">
        <f>+HL36-HM36</f>
        <v>0</v>
      </c>
      <c r="HO36" s="202"/>
      <c r="HP36" s="202"/>
      <c r="HQ36" s="202"/>
      <c r="HR36" s="237">
        <f>+HP36-HQ36</f>
        <v>0</v>
      </c>
      <c r="HS36" s="202"/>
      <c r="HT36" s="202"/>
      <c r="HU36" s="202"/>
      <c r="HV36" s="237">
        <f>+HT36-HU36</f>
        <v>0</v>
      </c>
      <c r="HW36" s="202"/>
      <c r="HX36" s="202"/>
      <c r="HY36" s="202"/>
      <c r="HZ36" s="237">
        <f>+HX36-HY36</f>
        <v>0</v>
      </c>
      <c r="IA36" s="202"/>
      <c r="IB36" s="202"/>
      <c r="IC36" s="202"/>
      <c r="ID36" s="237">
        <f>+IB36-IC36</f>
        <v>0</v>
      </c>
      <c r="IE36" s="202"/>
      <c r="IF36" s="202"/>
      <c r="IG36" s="202"/>
      <c r="IH36" s="237">
        <f>+IF36-IG36</f>
        <v>0</v>
      </c>
      <c r="II36" s="202"/>
      <c r="IJ36" s="202"/>
      <c r="IK36" s="202"/>
      <c r="IL36" s="237">
        <f>+IJ36-IK36</f>
        <v>0</v>
      </c>
      <c r="IM36" s="202"/>
      <c r="IN36" s="202"/>
      <c r="IO36" s="202"/>
      <c r="IP36" s="237">
        <f>+IN36-IO36</f>
        <v>0</v>
      </c>
      <c r="IQ36" s="210">
        <f t="shared" ref="IQ36:IT40" si="9">+C36+G36+K36+O36+S36+W36+AA36+AE36+AI36+AM36+AQ36+AU36+AY36+BC36+BG36+BK36+BO36+BS36+BW36+CA36+CE36+CI36+CM36+CQ36+CU36+CY36+DC36+DG36+DK36+DO36+DS36+DW36+EA36+EE36+EI36+EM36+EQ36+EU36+EY36+FC36+FG36+FK36+FO36+FS36+FW36+GA36+GE36+GI36+GM36+GQ36+GU36+GY36+HC36+HG36+HK36+HO36+HS36+HW36+IA36+IE36+II36+IM36</f>
        <v>0</v>
      </c>
      <c r="IR36" s="210">
        <f t="shared" si="9"/>
        <v>0</v>
      </c>
      <c r="IS36" s="210">
        <f t="shared" si="9"/>
        <v>0</v>
      </c>
      <c r="IT36" s="210">
        <f t="shared" si="9"/>
        <v>0</v>
      </c>
    </row>
    <row r="37" spans="1:254" ht="15" customHeight="1" x14ac:dyDescent="0.2">
      <c r="A37" s="272">
        <v>620</v>
      </c>
      <c r="B37" s="196" t="s">
        <v>173</v>
      </c>
      <c r="C37" s="202"/>
      <c r="D37" s="202"/>
      <c r="E37" s="202"/>
      <c r="F37" s="237">
        <f t="shared" si="0"/>
        <v>0</v>
      </c>
      <c r="G37" s="202"/>
      <c r="H37" s="202"/>
      <c r="I37" s="202"/>
      <c r="J37" s="237">
        <f>+H37-I37</f>
        <v>0</v>
      </c>
      <c r="K37" s="202"/>
      <c r="L37" s="202"/>
      <c r="M37" s="202"/>
      <c r="N37" s="237">
        <f>+L37-M37</f>
        <v>0</v>
      </c>
      <c r="O37" s="202"/>
      <c r="P37" s="202"/>
      <c r="Q37" s="202"/>
      <c r="R37" s="237">
        <f>+P37-Q37</f>
        <v>0</v>
      </c>
      <c r="S37" s="202"/>
      <c r="T37" s="202"/>
      <c r="U37" s="202"/>
      <c r="V37" s="237">
        <f>+T37-U37</f>
        <v>0</v>
      </c>
      <c r="W37" s="202"/>
      <c r="X37" s="202"/>
      <c r="Y37" s="202"/>
      <c r="Z37" s="237">
        <f>+X37-Y37</f>
        <v>0</v>
      </c>
      <c r="AA37" s="202"/>
      <c r="AB37" s="202"/>
      <c r="AC37" s="202"/>
      <c r="AD37" s="237">
        <f>+AB37-AC37</f>
        <v>0</v>
      </c>
      <c r="AE37" s="202"/>
      <c r="AF37" s="202"/>
      <c r="AG37" s="202"/>
      <c r="AH37" s="237">
        <f>+AF37-AG37</f>
        <v>0</v>
      </c>
      <c r="AI37" s="202"/>
      <c r="AJ37" s="202"/>
      <c r="AK37" s="202"/>
      <c r="AL37" s="237">
        <f>+AJ37-AK37</f>
        <v>0</v>
      </c>
      <c r="AM37" s="202"/>
      <c r="AN37" s="202"/>
      <c r="AO37" s="202"/>
      <c r="AP37" s="237">
        <f>+AN37-AO37</f>
        <v>0</v>
      </c>
      <c r="AQ37" s="202"/>
      <c r="AR37" s="202"/>
      <c r="AS37" s="202"/>
      <c r="AT37" s="237">
        <f>+AR37-AS37</f>
        <v>0</v>
      </c>
      <c r="AU37" s="202"/>
      <c r="AV37" s="202"/>
      <c r="AW37" s="202"/>
      <c r="AX37" s="237">
        <f>+AV37-AW37</f>
        <v>0</v>
      </c>
      <c r="AY37" s="202"/>
      <c r="AZ37" s="202"/>
      <c r="BA37" s="202"/>
      <c r="BB37" s="237">
        <f>+AZ37-BA37</f>
        <v>0</v>
      </c>
      <c r="BC37" s="202"/>
      <c r="BD37" s="202"/>
      <c r="BE37" s="202"/>
      <c r="BF37" s="237">
        <f>+BD37-BE37</f>
        <v>0</v>
      </c>
      <c r="BG37" s="202"/>
      <c r="BH37" s="202"/>
      <c r="BI37" s="202"/>
      <c r="BJ37" s="237">
        <f>+BH37-BI37</f>
        <v>0</v>
      </c>
      <c r="BK37" s="202"/>
      <c r="BL37" s="202"/>
      <c r="BM37" s="202"/>
      <c r="BN37" s="237">
        <f>+BL37-BM37</f>
        <v>0</v>
      </c>
      <c r="BO37" s="202"/>
      <c r="BP37" s="202"/>
      <c r="BQ37" s="202"/>
      <c r="BR37" s="237">
        <f>+BP37-BQ37</f>
        <v>0</v>
      </c>
      <c r="BS37" s="202"/>
      <c r="BT37" s="202"/>
      <c r="BU37" s="202"/>
      <c r="BV37" s="237">
        <f>+BT37-BU37</f>
        <v>0</v>
      </c>
      <c r="BW37" s="202"/>
      <c r="BX37" s="202"/>
      <c r="BY37" s="202"/>
      <c r="BZ37" s="237">
        <f>+BX37-BY37</f>
        <v>0</v>
      </c>
      <c r="CA37" s="202"/>
      <c r="CB37" s="202"/>
      <c r="CC37" s="202"/>
      <c r="CD37" s="237">
        <f>+CB37-CC37</f>
        <v>0</v>
      </c>
      <c r="CE37" s="202"/>
      <c r="CF37" s="202"/>
      <c r="CG37" s="202"/>
      <c r="CH37" s="237">
        <f>+CF37-CG37</f>
        <v>0</v>
      </c>
      <c r="CI37" s="202"/>
      <c r="CJ37" s="202"/>
      <c r="CK37" s="202"/>
      <c r="CL37" s="237">
        <f>+CJ37-CK37</f>
        <v>0</v>
      </c>
      <c r="CM37" s="202"/>
      <c r="CN37" s="202"/>
      <c r="CO37" s="202"/>
      <c r="CP37" s="237">
        <f>+CN37-CO37</f>
        <v>0</v>
      </c>
      <c r="CQ37" s="202"/>
      <c r="CR37" s="202"/>
      <c r="CS37" s="202"/>
      <c r="CT37" s="237">
        <f>+CR37-CS37</f>
        <v>0</v>
      </c>
      <c r="CU37" s="202"/>
      <c r="CV37" s="202"/>
      <c r="CW37" s="202"/>
      <c r="CX37" s="237">
        <f>+CV37-CW37</f>
        <v>0</v>
      </c>
      <c r="CY37" s="202"/>
      <c r="CZ37" s="202"/>
      <c r="DA37" s="202"/>
      <c r="DB37" s="237">
        <f>+CZ37-DA37</f>
        <v>0</v>
      </c>
      <c r="DC37" s="202"/>
      <c r="DD37" s="202"/>
      <c r="DE37" s="202"/>
      <c r="DF37" s="237">
        <f>+DD37-DE37</f>
        <v>0</v>
      </c>
      <c r="DG37" s="202"/>
      <c r="DH37" s="202"/>
      <c r="DI37" s="202"/>
      <c r="DJ37" s="237">
        <f>+DH37-DI37</f>
        <v>0</v>
      </c>
      <c r="DK37" s="202"/>
      <c r="DL37" s="202"/>
      <c r="DM37" s="202"/>
      <c r="DN37" s="237">
        <f>+DL37-DM37</f>
        <v>0</v>
      </c>
      <c r="DO37" s="202"/>
      <c r="DP37" s="202"/>
      <c r="DQ37" s="202"/>
      <c r="DR37" s="237">
        <f>+DP37-DQ37</f>
        <v>0</v>
      </c>
      <c r="DS37" s="202"/>
      <c r="DT37" s="202"/>
      <c r="DU37" s="202"/>
      <c r="DV37" s="237">
        <f>+DT37-DU37</f>
        <v>0</v>
      </c>
      <c r="DW37" s="202"/>
      <c r="DX37" s="202"/>
      <c r="DY37" s="202"/>
      <c r="DZ37" s="237">
        <f>+DX37-DY37</f>
        <v>0</v>
      </c>
      <c r="EA37" s="202"/>
      <c r="EB37" s="202"/>
      <c r="EC37" s="202"/>
      <c r="ED37" s="237">
        <f>+EB37-EC37</f>
        <v>0</v>
      </c>
      <c r="EE37" s="202"/>
      <c r="EF37" s="202"/>
      <c r="EG37" s="202"/>
      <c r="EH37" s="237">
        <f>+EF37-EG37</f>
        <v>0</v>
      </c>
      <c r="EI37" s="202"/>
      <c r="EJ37" s="202"/>
      <c r="EK37" s="202"/>
      <c r="EL37" s="237">
        <f>+EJ37-EK37</f>
        <v>0</v>
      </c>
      <c r="EM37" s="202"/>
      <c r="EN37" s="202"/>
      <c r="EO37" s="202"/>
      <c r="EP37" s="237">
        <f>+EN37-EO37</f>
        <v>0</v>
      </c>
      <c r="EQ37" s="202"/>
      <c r="ER37" s="202"/>
      <c r="ES37" s="202"/>
      <c r="ET37" s="237">
        <f>+ER37-ES37</f>
        <v>0</v>
      </c>
      <c r="EU37" s="202"/>
      <c r="EV37" s="202"/>
      <c r="EW37" s="202"/>
      <c r="EX37" s="237">
        <f>+EV37-EW37</f>
        <v>0</v>
      </c>
      <c r="EY37" s="202"/>
      <c r="EZ37" s="202"/>
      <c r="FA37" s="202"/>
      <c r="FB37" s="237">
        <f>+EZ37-FA37</f>
        <v>0</v>
      </c>
      <c r="FC37" s="202"/>
      <c r="FD37" s="202"/>
      <c r="FE37" s="202"/>
      <c r="FF37" s="237">
        <f>+FD37-FE37</f>
        <v>0</v>
      </c>
      <c r="FG37" s="202"/>
      <c r="FH37" s="202"/>
      <c r="FI37" s="202"/>
      <c r="FJ37" s="237">
        <f>+FH37-FI37</f>
        <v>0</v>
      </c>
      <c r="FK37" s="202"/>
      <c r="FL37" s="202"/>
      <c r="FM37" s="202"/>
      <c r="FN37" s="237">
        <f>+FL37-FM37</f>
        <v>0</v>
      </c>
      <c r="FO37" s="202"/>
      <c r="FP37" s="202"/>
      <c r="FQ37" s="202"/>
      <c r="FR37" s="237">
        <f>+FP37-FQ37</f>
        <v>0</v>
      </c>
      <c r="FS37" s="202"/>
      <c r="FT37" s="202"/>
      <c r="FU37" s="202"/>
      <c r="FV37" s="237">
        <f>+FT37-FU37</f>
        <v>0</v>
      </c>
      <c r="FW37" s="202"/>
      <c r="FX37" s="202"/>
      <c r="FY37" s="202"/>
      <c r="FZ37" s="237">
        <f>+FX37-FY37</f>
        <v>0</v>
      </c>
      <c r="GA37" s="202"/>
      <c r="GB37" s="202"/>
      <c r="GC37" s="202"/>
      <c r="GD37" s="237">
        <f>+GB37-GC37</f>
        <v>0</v>
      </c>
      <c r="GE37" s="202"/>
      <c r="GF37" s="202"/>
      <c r="GG37" s="202"/>
      <c r="GH37" s="237">
        <f>+GF37-GG37</f>
        <v>0</v>
      </c>
      <c r="GI37" s="202"/>
      <c r="GJ37" s="202"/>
      <c r="GK37" s="202"/>
      <c r="GL37" s="237">
        <f>+GJ37-GK37</f>
        <v>0</v>
      </c>
      <c r="GM37" s="202"/>
      <c r="GN37" s="202"/>
      <c r="GO37" s="202"/>
      <c r="GP37" s="237">
        <f>+GN37-GO37</f>
        <v>0</v>
      </c>
      <c r="GQ37" s="202"/>
      <c r="GR37" s="202"/>
      <c r="GS37" s="202"/>
      <c r="GT37" s="237">
        <f>+GR37-GS37</f>
        <v>0</v>
      </c>
      <c r="GU37" s="202"/>
      <c r="GV37" s="202"/>
      <c r="GW37" s="202"/>
      <c r="GX37" s="237">
        <f>+GV37-GW37</f>
        <v>0</v>
      </c>
      <c r="GY37" s="202"/>
      <c r="GZ37" s="202"/>
      <c r="HA37" s="202"/>
      <c r="HB37" s="237">
        <f>+GZ37-HA37</f>
        <v>0</v>
      </c>
      <c r="HC37" s="202"/>
      <c r="HD37" s="202"/>
      <c r="HE37" s="202"/>
      <c r="HF37" s="237">
        <f>+HD37-HE37</f>
        <v>0</v>
      </c>
      <c r="HG37" s="202"/>
      <c r="HH37" s="202"/>
      <c r="HI37" s="202"/>
      <c r="HJ37" s="237">
        <f>+HH37-HI37</f>
        <v>0</v>
      </c>
      <c r="HK37" s="202"/>
      <c r="HL37" s="202"/>
      <c r="HM37" s="202"/>
      <c r="HN37" s="237">
        <f>+HL37-HM37</f>
        <v>0</v>
      </c>
      <c r="HO37" s="202"/>
      <c r="HP37" s="202"/>
      <c r="HQ37" s="202"/>
      <c r="HR37" s="237">
        <f>+HP37-HQ37</f>
        <v>0</v>
      </c>
      <c r="HS37" s="202"/>
      <c r="HT37" s="202"/>
      <c r="HU37" s="202"/>
      <c r="HV37" s="237">
        <f>+HT37-HU37</f>
        <v>0</v>
      </c>
      <c r="HW37" s="202"/>
      <c r="HX37" s="202"/>
      <c r="HY37" s="202"/>
      <c r="HZ37" s="237">
        <f>+HX37-HY37</f>
        <v>0</v>
      </c>
      <c r="IA37" s="202"/>
      <c r="IB37" s="202"/>
      <c r="IC37" s="202"/>
      <c r="ID37" s="237">
        <f>+IB37-IC37</f>
        <v>0</v>
      </c>
      <c r="IE37" s="202"/>
      <c r="IF37" s="202"/>
      <c r="IG37" s="202"/>
      <c r="IH37" s="237">
        <f>+IF37-IG37</f>
        <v>0</v>
      </c>
      <c r="II37" s="202"/>
      <c r="IJ37" s="202"/>
      <c r="IK37" s="202"/>
      <c r="IL37" s="237">
        <f>+IJ37-IK37</f>
        <v>0</v>
      </c>
      <c r="IM37" s="202"/>
      <c r="IN37" s="202"/>
      <c r="IO37" s="202"/>
      <c r="IP37" s="237">
        <f>+IN37-IO37</f>
        <v>0</v>
      </c>
      <c r="IQ37" s="210">
        <f t="shared" si="9"/>
        <v>0</v>
      </c>
      <c r="IR37" s="210">
        <f t="shared" si="9"/>
        <v>0</v>
      </c>
      <c r="IS37" s="210">
        <f t="shared" si="9"/>
        <v>0</v>
      </c>
      <c r="IT37" s="210">
        <f t="shared" si="9"/>
        <v>0</v>
      </c>
    </row>
    <row r="38" spans="1:254" ht="15" customHeight="1" thickBot="1" x14ac:dyDescent="0.3">
      <c r="A38" s="229">
        <v>510000</v>
      </c>
      <c r="B38" s="201" t="s">
        <v>160</v>
      </c>
      <c r="C38" s="204"/>
      <c r="D38" s="204"/>
      <c r="E38" s="204"/>
      <c r="F38" s="239">
        <f t="shared" si="0"/>
        <v>0</v>
      </c>
      <c r="G38" s="204"/>
      <c r="H38" s="204"/>
      <c r="I38" s="204"/>
      <c r="J38" s="239">
        <f>+H38-I38</f>
        <v>0</v>
      </c>
      <c r="K38" s="204"/>
      <c r="L38" s="204"/>
      <c r="M38" s="204"/>
      <c r="N38" s="239">
        <f>+L38-M38</f>
        <v>0</v>
      </c>
      <c r="O38" s="204"/>
      <c r="P38" s="204"/>
      <c r="Q38" s="204"/>
      <c r="R38" s="239">
        <f>+P38-Q38</f>
        <v>0</v>
      </c>
      <c r="S38" s="204"/>
      <c r="T38" s="204"/>
      <c r="U38" s="204"/>
      <c r="V38" s="239">
        <f>+T38-U38</f>
        <v>0</v>
      </c>
      <c r="W38" s="204"/>
      <c r="X38" s="204"/>
      <c r="Y38" s="204"/>
      <c r="Z38" s="239">
        <f>+X38-Y38</f>
        <v>0</v>
      </c>
      <c r="AA38" s="204"/>
      <c r="AB38" s="204"/>
      <c r="AC38" s="204"/>
      <c r="AD38" s="239">
        <f>+AB38-AC38</f>
        <v>0</v>
      </c>
      <c r="AE38" s="204"/>
      <c r="AF38" s="204"/>
      <c r="AG38" s="204"/>
      <c r="AH38" s="239">
        <f>+AF38-AG38</f>
        <v>0</v>
      </c>
      <c r="AI38" s="204"/>
      <c r="AJ38" s="204"/>
      <c r="AK38" s="204"/>
      <c r="AL38" s="239">
        <f>+AJ38-AK38</f>
        <v>0</v>
      </c>
      <c r="AM38" s="204"/>
      <c r="AN38" s="204"/>
      <c r="AO38" s="204"/>
      <c r="AP38" s="239">
        <f>+AN38-AO38</f>
        <v>0</v>
      </c>
      <c r="AQ38" s="204"/>
      <c r="AR38" s="204"/>
      <c r="AS38" s="204"/>
      <c r="AT38" s="239">
        <f>+AR38-AS38</f>
        <v>0</v>
      </c>
      <c r="AU38" s="204"/>
      <c r="AV38" s="204"/>
      <c r="AW38" s="204"/>
      <c r="AX38" s="239">
        <f>+AV38-AW38</f>
        <v>0</v>
      </c>
      <c r="AY38" s="204"/>
      <c r="AZ38" s="204"/>
      <c r="BA38" s="204"/>
      <c r="BB38" s="239">
        <f>+AZ38-BA38</f>
        <v>0</v>
      </c>
      <c r="BC38" s="204"/>
      <c r="BD38" s="204"/>
      <c r="BE38" s="204"/>
      <c r="BF38" s="239">
        <f>+BD38-BE38</f>
        <v>0</v>
      </c>
      <c r="BG38" s="204"/>
      <c r="BH38" s="204"/>
      <c r="BI38" s="204"/>
      <c r="BJ38" s="239">
        <f>+BH38-BI38</f>
        <v>0</v>
      </c>
      <c r="BK38" s="204"/>
      <c r="BL38" s="204"/>
      <c r="BM38" s="204"/>
      <c r="BN38" s="239">
        <f>+BL38-BM38</f>
        <v>0</v>
      </c>
      <c r="BO38" s="204"/>
      <c r="BP38" s="204"/>
      <c r="BQ38" s="204"/>
      <c r="BR38" s="239">
        <f>+BP38-BQ38</f>
        <v>0</v>
      </c>
      <c r="BS38" s="204"/>
      <c r="BT38" s="204"/>
      <c r="BU38" s="204"/>
      <c r="BV38" s="239">
        <f>+BT38-BU38</f>
        <v>0</v>
      </c>
      <c r="BW38" s="204"/>
      <c r="BX38" s="204"/>
      <c r="BY38" s="204"/>
      <c r="BZ38" s="239">
        <f>+BX38-BY38</f>
        <v>0</v>
      </c>
      <c r="CA38" s="204"/>
      <c r="CB38" s="204"/>
      <c r="CC38" s="204"/>
      <c r="CD38" s="239">
        <f>+CB38-CC38</f>
        <v>0</v>
      </c>
      <c r="CE38" s="204"/>
      <c r="CF38" s="204"/>
      <c r="CG38" s="204"/>
      <c r="CH38" s="239">
        <f>+CF38-CG38</f>
        <v>0</v>
      </c>
      <c r="CI38" s="204"/>
      <c r="CJ38" s="204"/>
      <c r="CK38" s="204"/>
      <c r="CL38" s="239">
        <f>+CJ38-CK38</f>
        <v>0</v>
      </c>
      <c r="CM38" s="204"/>
      <c r="CN38" s="204"/>
      <c r="CO38" s="204"/>
      <c r="CP38" s="239">
        <f>+CN38-CO38</f>
        <v>0</v>
      </c>
      <c r="CQ38" s="204"/>
      <c r="CR38" s="204"/>
      <c r="CS38" s="204"/>
      <c r="CT38" s="239">
        <f>+CR38-CS38</f>
        <v>0</v>
      </c>
      <c r="CU38" s="204"/>
      <c r="CV38" s="204"/>
      <c r="CW38" s="204"/>
      <c r="CX38" s="239">
        <f>+CV38-CW38</f>
        <v>0</v>
      </c>
      <c r="CY38" s="204"/>
      <c r="CZ38" s="204"/>
      <c r="DA38" s="204"/>
      <c r="DB38" s="239">
        <f>+CZ38-DA38</f>
        <v>0</v>
      </c>
      <c r="DC38" s="204"/>
      <c r="DD38" s="204"/>
      <c r="DE38" s="204"/>
      <c r="DF38" s="239">
        <f>+DD38-DE38</f>
        <v>0</v>
      </c>
      <c r="DG38" s="204"/>
      <c r="DH38" s="204"/>
      <c r="DI38" s="204"/>
      <c r="DJ38" s="239">
        <f>+DH38-DI38</f>
        <v>0</v>
      </c>
      <c r="DK38" s="204"/>
      <c r="DL38" s="204"/>
      <c r="DM38" s="204"/>
      <c r="DN38" s="239">
        <f>+DL38-DM38</f>
        <v>0</v>
      </c>
      <c r="DO38" s="204"/>
      <c r="DP38" s="204"/>
      <c r="DQ38" s="204"/>
      <c r="DR38" s="239">
        <f>+DP38-DQ38</f>
        <v>0</v>
      </c>
      <c r="DS38" s="204"/>
      <c r="DT38" s="204"/>
      <c r="DU38" s="204"/>
      <c r="DV38" s="239">
        <f>+DT38-DU38</f>
        <v>0</v>
      </c>
      <c r="DW38" s="204"/>
      <c r="DX38" s="204"/>
      <c r="DY38" s="204"/>
      <c r="DZ38" s="239">
        <f>+DX38-DY38</f>
        <v>0</v>
      </c>
      <c r="EA38" s="204"/>
      <c r="EB38" s="204"/>
      <c r="EC38" s="204"/>
      <c r="ED38" s="239">
        <f>+EB38-EC38</f>
        <v>0</v>
      </c>
      <c r="EE38" s="204"/>
      <c r="EF38" s="204"/>
      <c r="EG38" s="204"/>
      <c r="EH38" s="239">
        <f>+EF38-EG38</f>
        <v>0</v>
      </c>
      <c r="EI38" s="204"/>
      <c r="EJ38" s="204"/>
      <c r="EK38" s="204"/>
      <c r="EL38" s="239">
        <f>+EJ38-EK38</f>
        <v>0</v>
      </c>
      <c r="EM38" s="204"/>
      <c r="EN38" s="204"/>
      <c r="EO38" s="204"/>
      <c r="EP38" s="239">
        <f>+EN38-EO38</f>
        <v>0</v>
      </c>
      <c r="EQ38" s="204"/>
      <c r="ER38" s="204"/>
      <c r="ES38" s="204"/>
      <c r="ET38" s="239">
        <f>+ER38-ES38</f>
        <v>0</v>
      </c>
      <c r="EU38" s="204"/>
      <c r="EV38" s="204"/>
      <c r="EW38" s="204"/>
      <c r="EX38" s="239">
        <f>+EV38-EW38</f>
        <v>0</v>
      </c>
      <c r="EY38" s="204"/>
      <c r="EZ38" s="204"/>
      <c r="FA38" s="204"/>
      <c r="FB38" s="239">
        <f>+EZ38-FA38</f>
        <v>0</v>
      </c>
      <c r="FC38" s="204"/>
      <c r="FD38" s="204"/>
      <c r="FE38" s="204"/>
      <c r="FF38" s="239">
        <f>+FD38-FE38</f>
        <v>0</v>
      </c>
      <c r="FG38" s="204"/>
      <c r="FH38" s="204"/>
      <c r="FI38" s="204"/>
      <c r="FJ38" s="239">
        <f>+FH38-FI38</f>
        <v>0</v>
      </c>
      <c r="FK38" s="204"/>
      <c r="FL38" s="204"/>
      <c r="FM38" s="204"/>
      <c r="FN38" s="239">
        <f>+FL38-FM38</f>
        <v>0</v>
      </c>
      <c r="FO38" s="204"/>
      <c r="FP38" s="204"/>
      <c r="FQ38" s="204"/>
      <c r="FR38" s="239">
        <f>+FP38-FQ38</f>
        <v>0</v>
      </c>
      <c r="FS38" s="204"/>
      <c r="FT38" s="204"/>
      <c r="FU38" s="204"/>
      <c r="FV38" s="239">
        <f>+FT38-FU38</f>
        <v>0</v>
      </c>
      <c r="FW38" s="204"/>
      <c r="FX38" s="204"/>
      <c r="FY38" s="204"/>
      <c r="FZ38" s="239">
        <f>+FX38-FY38</f>
        <v>0</v>
      </c>
      <c r="GA38" s="204"/>
      <c r="GB38" s="204"/>
      <c r="GC38" s="204"/>
      <c r="GD38" s="239">
        <f>+GB38-GC38</f>
        <v>0</v>
      </c>
      <c r="GE38" s="204"/>
      <c r="GF38" s="204"/>
      <c r="GG38" s="204"/>
      <c r="GH38" s="239">
        <f>+GF38-GG38</f>
        <v>0</v>
      </c>
      <c r="GI38" s="204"/>
      <c r="GJ38" s="204"/>
      <c r="GK38" s="204"/>
      <c r="GL38" s="239">
        <f>+GJ38-GK38</f>
        <v>0</v>
      </c>
      <c r="GM38" s="204"/>
      <c r="GN38" s="204"/>
      <c r="GO38" s="204"/>
      <c r="GP38" s="239">
        <f>+GN38-GO38</f>
        <v>0</v>
      </c>
      <c r="GQ38" s="204"/>
      <c r="GR38" s="204"/>
      <c r="GS38" s="204"/>
      <c r="GT38" s="239">
        <f>+GR38-GS38</f>
        <v>0</v>
      </c>
      <c r="GU38" s="204"/>
      <c r="GV38" s="204"/>
      <c r="GW38" s="204"/>
      <c r="GX38" s="239">
        <f>+GV38-GW38</f>
        <v>0</v>
      </c>
      <c r="GY38" s="204"/>
      <c r="GZ38" s="204"/>
      <c r="HA38" s="204"/>
      <c r="HB38" s="239">
        <f>+GZ38-HA38</f>
        <v>0</v>
      </c>
      <c r="HC38" s="204"/>
      <c r="HD38" s="204"/>
      <c r="HE38" s="204"/>
      <c r="HF38" s="239">
        <f>+HD38-HE38</f>
        <v>0</v>
      </c>
      <c r="HG38" s="204"/>
      <c r="HH38" s="204"/>
      <c r="HI38" s="204"/>
      <c r="HJ38" s="239">
        <f>+HH38-HI38</f>
        <v>0</v>
      </c>
      <c r="HK38" s="204"/>
      <c r="HL38" s="204"/>
      <c r="HM38" s="204"/>
      <c r="HN38" s="239">
        <f>+HL38-HM38</f>
        <v>0</v>
      </c>
      <c r="HO38" s="204"/>
      <c r="HP38" s="204"/>
      <c r="HQ38" s="204"/>
      <c r="HR38" s="239">
        <f>+HP38-HQ38</f>
        <v>0</v>
      </c>
      <c r="HS38" s="204"/>
      <c r="HT38" s="204"/>
      <c r="HU38" s="204"/>
      <c r="HV38" s="239">
        <f>+HT38-HU38</f>
        <v>0</v>
      </c>
      <c r="HW38" s="204"/>
      <c r="HX38" s="204"/>
      <c r="HY38" s="204"/>
      <c r="HZ38" s="239">
        <f>+HX38-HY38</f>
        <v>0</v>
      </c>
      <c r="IA38" s="204"/>
      <c r="IB38" s="204"/>
      <c r="IC38" s="204"/>
      <c r="ID38" s="239">
        <f>+IB38-IC38</f>
        <v>0</v>
      </c>
      <c r="IE38" s="204"/>
      <c r="IF38" s="204"/>
      <c r="IG38" s="204"/>
      <c r="IH38" s="239">
        <f>+IF38-IG38</f>
        <v>0</v>
      </c>
      <c r="II38" s="204"/>
      <c r="IJ38" s="204"/>
      <c r="IK38" s="204"/>
      <c r="IL38" s="239">
        <f>+IJ38-IK38</f>
        <v>0</v>
      </c>
      <c r="IM38" s="204"/>
      <c r="IN38" s="204"/>
      <c r="IO38" s="204"/>
      <c r="IP38" s="239">
        <f>+IN38-IO38</f>
        <v>0</v>
      </c>
      <c r="IQ38" s="211">
        <f t="shared" si="9"/>
        <v>0</v>
      </c>
      <c r="IR38" s="211">
        <f t="shared" si="9"/>
        <v>0</v>
      </c>
      <c r="IS38" s="211">
        <f t="shared" si="9"/>
        <v>0</v>
      </c>
      <c r="IT38" s="211">
        <f t="shared" si="9"/>
        <v>0</v>
      </c>
    </row>
    <row r="39" spans="1:254" ht="15" customHeight="1" thickBot="1" x14ac:dyDescent="0.3">
      <c r="A39" s="289"/>
      <c r="B39" s="9" t="s">
        <v>859</v>
      </c>
      <c r="C39" s="211">
        <f t="shared" ref="C39:AH39" si="10">SUM(C8:C38)</f>
        <v>0</v>
      </c>
      <c r="D39" s="211">
        <f t="shared" si="10"/>
        <v>0</v>
      </c>
      <c r="E39" s="211">
        <f t="shared" si="10"/>
        <v>0</v>
      </c>
      <c r="F39" s="211">
        <f t="shared" si="10"/>
        <v>0</v>
      </c>
      <c r="G39" s="211">
        <f t="shared" si="10"/>
        <v>0</v>
      </c>
      <c r="H39" s="211">
        <f t="shared" si="10"/>
        <v>0</v>
      </c>
      <c r="I39" s="211">
        <f t="shared" si="10"/>
        <v>0</v>
      </c>
      <c r="J39" s="211">
        <f t="shared" si="10"/>
        <v>0</v>
      </c>
      <c r="K39" s="211">
        <f t="shared" si="10"/>
        <v>0</v>
      </c>
      <c r="L39" s="211">
        <f t="shared" si="10"/>
        <v>0</v>
      </c>
      <c r="M39" s="211">
        <f t="shared" si="10"/>
        <v>0</v>
      </c>
      <c r="N39" s="211">
        <f t="shared" si="10"/>
        <v>0</v>
      </c>
      <c r="O39" s="211">
        <f t="shared" si="10"/>
        <v>0</v>
      </c>
      <c r="P39" s="211">
        <f t="shared" si="10"/>
        <v>0</v>
      </c>
      <c r="Q39" s="211">
        <f t="shared" si="10"/>
        <v>0</v>
      </c>
      <c r="R39" s="211">
        <f t="shared" si="10"/>
        <v>0</v>
      </c>
      <c r="S39" s="211">
        <f t="shared" si="10"/>
        <v>0</v>
      </c>
      <c r="T39" s="211">
        <f t="shared" si="10"/>
        <v>0</v>
      </c>
      <c r="U39" s="211">
        <f t="shared" si="10"/>
        <v>0</v>
      </c>
      <c r="V39" s="211">
        <f t="shared" si="10"/>
        <v>0</v>
      </c>
      <c r="W39" s="211">
        <f t="shared" si="10"/>
        <v>0</v>
      </c>
      <c r="X39" s="211">
        <f t="shared" si="10"/>
        <v>0</v>
      </c>
      <c r="Y39" s="211">
        <f t="shared" si="10"/>
        <v>0</v>
      </c>
      <c r="Z39" s="211">
        <f t="shared" si="10"/>
        <v>0</v>
      </c>
      <c r="AA39" s="211">
        <f t="shared" si="10"/>
        <v>0</v>
      </c>
      <c r="AB39" s="211">
        <f t="shared" si="10"/>
        <v>0</v>
      </c>
      <c r="AC39" s="211">
        <f t="shared" si="10"/>
        <v>0</v>
      </c>
      <c r="AD39" s="211">
        <f t="shared" si="10"/>
        <v>0</v>
      </c>
      <c r="AE39" s="211">
        <f t="shared" si="10"/>
        <v>0</v>
      </c>
      <c r="AF39" s="211">
        <f t="shared" si="10"/>
        <v>0</v>
      </c>
      <c r="AG39" s="211">
        <f t="shared" si="10"/>
        <v>0</v>
      </c>
      <c r="AH39" s="211">
        <f t="shared" si="10"/>
        <v>0</v>
      </c>
      <c r="AI39" s="211">
        <f t="shared" ref="AI39:BN39" si="11">SUM(AI8:AI38)</f>
        <v>0</v>
      </c>
      <c r="AJ39" s="211">
        <f t="shared" si="11"/>
        <v>0</v>
      </c>
      <c r="AK39" s="211">
        <f t="shared" si="11"/>
        <v>0</v>
      </c>
      <c r="AL39" s="211">
        <f t="shared" si="11"/>
        <v>0</v>
      </c>
      <c r="AM39" s="211">
        <f t="shared" si="11"/>
        <v>0</v>
      </c>
      <c r="AN39" s="211">
        <f t="shared" si="11"/>
        <v>0</v>
      </c>
      <c r="AO39" s="211">
        <f t="shared" si="11"/>
        <v>0</v>
      </c>
      <c r="AP39" s="211">
        <f t="shared" si="11"/>
        <v>0</v>
      </c>
      <c r="AQ39" s="211">
        <f t="shared" si="11"/>
        <v>0</v>
      </c>
      <c r="AR39" s="211">
        <f t="shared" si="11"/>
        <v>0</v>
      </c>
      <c r="AS39" s="211">
        <f t="shared" si="11"/>
        <v>0</v>
      </c>
      <c r="AT39" s="211">
        <f t="shared" si="11"/>
        <v>0</v>
      </c>
      <c r="AU39" s="211">
        <f t="shared" si="11"/>
        <v>0</v>
      </c>
      <c r="AV39" s="211">
        <f t="shared" si="11"/>
        <v>0</v>
      </c>
      <c r="AW39" s="211">
        <f t="shared" si="11"/>
        <v>0</v>
      </c>
      <c r="AX39" s="211">
        <f t="shared" si="11"/>
        <v>0</v>
      </c>
      <c r="AY39" s="211">
        <f t="shared" si="11"/>
        <v>0</v>
      </c>
      <c r="AZ39" s="211">
        <f t="shared" si="11"/>
        <v>0</v>
      </c>
      <c r="BA39" s="211">
        <f t="shared" si="11"/>
        <v>0</v>
      </c>
      <c r="BB39" s="211">
        <f t="shared" si="11"/>
        <v>0</v>
      </c>
      <c r="BC39" s="211">
        <f t="shared" si="11"/>
        <v>0</v>
      </c>
      <c r="BD39" s="211">
        <f t="shared" si="11"/>
        <v>0</v>
      </c>
      <c r="BE39" s="211">
        <f t="shared" si="11"/>
        <v>0</v>
      </c>
      <c r="BF39" s="211">
        <f t="shared" si="11"/>
        <v>0</v>
      </c>
      <c r="BG39" s="211">
        <f t="shared" si="11"/>
        <v>0</v>
      </c>
      <c r="BH39" s="211">
        <f t="shared" si="11"/>
        <v>0</v>
      </c>
      <c r="BI39" s="211">
        <f t="shared" si="11"/>
        <v>0</v>
      </c>
      <c r="BJ39" s="211">
        <f t="shared" si="11"/>
        <v>0</v>
      </c>
      <c r="BK39" s="211">
        <f t="shared" si="11"/>
        <v>0</v>
      </c>
      <c r="BL39" s="211">
        <f t="shared" si="11"/>
        <v>0</v>
      </c>
      <c r="BM39" s="211">
        <f t="shared" si="11"/>
        <v>0</v>
      </c>
      <c r="BN39" s="211">
        <f t="shared" si="11"/>
        <v>0</v>
      </c>
      <c r="BO39" s="211">
        <f t="shared" ref="BO39:CT39" si="12">SUM(BO8:BO38)</f>
        <v>0</v>
      </c>
      <c r="BP39" s="211">
        <f t="shared" si="12"/>
        <v>0</v>
      </c>
      <c r="BQ39" s="211">
        <f t="shared" si="12"/>
        <v>0</v>
      </c>
      <c r="BR39" s="211">
        <f t="shared" si="12"/>
        <v>0</v>
      </c>
      <c r="BS39" s="211">
        <f t="shared" si="12"/>
        <v>0</v>
      </c>
      <c r="BT39" s="211">
        <f t="shared" si="12"/>
        <v>0</v>
      </c>
      <c r="BU39" s="211">
        <f t="shared" si="12"/>
        <v>0</v>
      </c>
      <c r="BV39" s="211">
        <f t="shared" si="12"/>
        <v>0</v>
      </c>
      <c r="BW39" s="211">
        <f t="shared" si="12"/>
        <v>0</v>
      </c>
      <c r="BX39" s="211">
        <f t="shared" si="12"/>
        <v>0</v>
      </c>
      <c r="BY39" s="211">
        <f t="shared" si="12"/>
        <v>0</v>
      </c>
      <c r="BZ39" s="211">
        <f t="shared" si="12"/>
        <v>0</v>
      </c>
      <c r="CA39" s="211">
        <f t="shared" si="12"/>
        <v>0</v>
      </c>
      <c r="CB39" s="211">
        <f t="shared" si="12"/>
        <v>0</v>
      </c>
      <c r="CC39" s="211">
        <f t="shared" si="12"/>
        <v>0</v>
      </c>
      <c r="CD39" s="211">
        <f t="shared" si="12"/>
        <v>0</v>
      </c>
      <c r="CE39" s="211">
        <f t="shared" si="12"/>
        <v>0</v>
      </c>
      <c r="CF39" s="211">
        <f t="shared" si="12"/>
        <v>0</v>
      </c>
      <c r="CG39" s="211">
        <f t="shared" si="12"/>
        <v>0</v>
      </c>
      <c r="CH39" s="211">
        <f t="shared" si="12"/>
        <v>0</v>
      </c>
      <c r="CI39" s="211">
        <f t="shared" si="12"/>
        <v>0</v>
      </c>
      <c r="CJ39" s="211">
        <f t="shared" si="12"/>
        <v>0</v>
      </c>
      <c r="CK39" s="211">
        <f t="shared" si="12"/>
        <v>0</v>
      </c>
      <c r="CL39" s="211">
        <f t="shared" si="12"/>
        <v>0</v>
      </c>
      <c r="CM39" s="211">
        <f t="shared" si="12"/>
        <v>0</v>
      </c>
      <c r="CN39" s="211">
        <f t="shared" si="12"/>
        <v>0</v>
      </c>
      <c r="CO39" s="211">
        <f t="shared" si="12"/>
        <v>0</v>
      </c>
      <c r="CP39" s="211">
        <f t="shared" si="12"/>
        <v>0</v>
      </c>
      <c r="CQ39" s="211">
        <f t="shared" si="12"/>
        <v>0</v>
      </c>
      <c r="CR39" s="211">
        <f t="shared" si="12"/>
        <v>0</v>
      </c>
      <c r="CS39" s="211">
        <f t="shared" si="12"/>
        <v>0</v>
      </c>
      <c r="CT39" s="211">
        <f t="shared" si="12"/>
        <v>0</v>
      </c>
      <c r="CU39" s="211">
        <f t="shared" ref="CU39:DZ39" si="13">SUM(CU8:CU38)</f>
        <v>0</v>
      </c>
      <c r="CV39" s="211">
        <f t="shared" si="13"/>
        <v>0</v>
      </c>
      <c r="CW39" s="211">
        <f t="shared" si="13"/>
        <v>0</v>
      </c>
      <c r="CX39" s="211">
        <f t="shared" si="13"/>
        <v>0</v>
      </c>
      <c r="CY39" s="211">
        <f t="shared" si="13"/>
        <v>0</v>
      </c>
      <c r="CZ39" s="211">
        <f t="shared" si="13"/>
        <v>0</v>
      </c>
      <c r="DA39" s="211">
        <f t="shared" si="13"/>
        <v>0</v>
      </c>
      <c r="DB39" s="211">
        <f t="shared" si="13"/>
        <v>0</v>
      </c>
      <c r="DC39" s="211">
        <f t="shared" si="13"/>
        <v>0</v>
      </c>
      <c r="DD39" s="211">
        <f t="shared" si="13"/>
        <v>0</v>
      </c>
      <c r="DE39" s="211">
        <f t="shared" si="13"/>
        <v>0</v>
      </c>
      <c r="DF39" s="211">
        <f t="shared" si="13"/>
        <v>0</v>
      </c>
      <c r="DG39" s="211">
        <f t="shared" si="13"/>
        <v>0</v>
      </c>
      <c r="DH39" s="211">
        <f t="shared" si="13"/>
        <v>0</v>
      </c>
      <c r="DI39" s="211">
        <f t="shared" si="13"/>
        <v>0</v>
      </c>
      <c r="DJ39" s="211">
        <f t="shared" si="13"/>
        <v>0</v>
      </c>
      <c r="DK39" s="211">
        <f t="shared" si="13"/>
        <v>0</v>
      </c>
      <c r="DL39" s="211">
        <f t="shared" si="13"/>
        <v>0</v>
      </c>
      <c r="DM39" s="211">
        <f t="shared" si="13"/>
        <v>0</v>
      </c>
      <c r="DN39" s="211">
        <f t="shared" si="13"/>
        <v>0</v>
      </c>
      <c r="DO39" s="211">
        <f t="shared" si="13"/>
        <v>0</v>
      </c>
      <c r="DP39" s="211">
        <f t="shared" si="13"/>
        <v>0</v>
      </c>
      <c r="DQ39" s="211">
        <f t="shared" si="13"/>
        <v>0</v>
      </c>
      <c r="DR39" s="211">
        <f t="shared" si="13"/>
        <v>0</v>
      </c>
      <c r="DS39" s="211">
        <f t="shared" si="13"/>
        <v>0</v>
      </c>
      <c r="DT39" s="211">
        <f t="shared" si="13"/>
        <v>0</v>
      </c>
      <c r="DU39" s="211">
        <f t="shared" si="13"/>
        <v>0</v>
      </c>
      <c r="DV39" s="211">
        <f t="shared" si="13"/>
        <v>0</v>
      </c>
      <c r="DW39" s="211">
        <f t="shared" si="13"/>
        <v>0</v>
      </c>
      <c r="DX39" s="211">
        <f t="shared" si="13"/>
        <v>0</v>
      </c>
      <c r="DY39" s="211">
        <f t="shared" si="13"/>
        <v>0</v>
      </c>
      <c r="DZ39" s="211">
        <f t="shared" si="13"/>
        <v>0</v>
      </c>
      <c r="EA39" s="211">
        <f t="shared" ref="EA39:FF39" si="14">SUM(EA8:EA38)</f>
        <v>0</v>
      </c>
      <c r="EB39" s="211">
        <f t="shared" si="14"/>
        <v>0</v>
      </c>
      <c r="EC39" s="211">
        <f t="shared" si="14"/>
        <v>0</v>
      </c>
      <c r="ED39" s="211">
        <f t="shared" si="14"/>
        <v>0</v>
      </c>
      <c r="EE39" s="211">
        <f t="shared" si="14"/>
        <v>0</v>
      </c>
      <c r="EF39" s="211">
        <f t="shared" si="14"/>
        <v>0</v>
      </c>
      <c r="EG39" s="211">
        <f t="shared" si="14"/>
        <v>0</v>
      </c>
      <c r="EH39" s="211">
        <f t="shared" si="14"/>
        <v>0</v>
      </c>
      <c r="EI39" s="211">
        <f t="shared" si="14"/>
        <v>0</v>
      </c>
      <c r="EJ39" s="211">
        <f t="shared" si="14"/>
        <v>0</v>
      </c>
      <c r="EK39" s="211">
        <f t="shared" si="14"/>
        <v>0</v>
      </c>
      <c r="EL39" s="211">
        <f t="shared" si="14"/>
        <v>0</v>
      </c>
      <c r="EM39" s="211">
        <f t="shared" si="14"/>
        <v>0</v>
      </c>
      <c r="EN39" s="211">
        <f t="shared" si="14"/>
        <v>0</v>
      </c>
      <c r="EO39" s="211">
        <f t="shared" si="14"/>
        <v>0</v>
      </c>
      <c r="EP39" s="211">
        <f t="shared" si="14"/>
        <v>0</v>
      </c>
      <c r="EQ39" s="211">
        <f t="shared" si="14"/>
        <v>0</v>
      </c>
      <c r="ER39" s="211">
        <f t="shared" si="14"/>
        <v>0</v>
      </c>
      <c r="ES39" s="211">
        <f t="shared" si="14"/>
        <v>0</v>
      </c>
      <c r="ET39" s="211">
        <f t="shared" si="14"/>
        <v>0</v>
      </c>
      <c r="EU39" s="211">
        <f t="shared" si="14"/>
        <v>0</v>
      </c>
      <c r="EV39" s="211">
        <f t="shared" si="14"/>
        <v>0</v>
      </c>
      <c r="EW39" s="211">
        <f t="shared" si="14"/>
        <v>0</v>
      </c>
      <c r="EX39" s="211">
        <f t="shared" si="14"/>
        <v>0</v>
      </c>
      <c r="EY39" s="211">
        <f t="shared" si="14"/>
        <v>0</v>
      </c>
      <c r="EZ39" s="211">
        <f t="shared" si="14"/>
        <v>0</v>
      </c>
      <c r="FA39" s="211">
        <f t="shared" si="14"/>
        <v>0</v>
      </c>
      <c r="FB39" s="211">
        <f t="shared" si="14"/>
        <v>0</v>
      </c>
      <c r="FC39" s="211">
        <f t="shared" si="14"/>
        <v>0</v>
      </c>
      <c r="FD39" s="211">
        <f t="shared" si="14"/>
        <v>0</v>
      </c>
      <c r="FE39" s="211">
        <f t="shared" si="14"/>
        <v>0</v>
      </c>
      <c r="FF39" s="211">
        <f t="shared" si="14"/>
        <v>0</v>
      </c>
      <c r="FG39" s="211">
        <f t="shared" ref="FG39:GL39" si="15">SUM(FG8:FG38)</f>
        <v>0</v>
      </c>
      <c r="FH39" s="211">
        <f t="shared" si="15"/>
        <v>0</v>
      </c>
      <c r="FI39" s="211">
        <f t="shared" si="15"/>
        <v>0</v>
      </c>
      <c r="FJ39" s="211">
        <f t="shared" si="15"/>
        <v>0</v>
      </c>
      <c r="FK39" s="211">
        <f t="shared" si="15"/>
        <v>0</v>
      </c>
      <c r="FL39" s="211">
        <f t="shared" si="15"/>
        <v>0</v>
      </c>
      <c r="FM39" s="211">
        <f t="shared" si="15"/>
        <v>0</v>
      </c>
      <c r="FN39" s="211">
        <f t="shared" si="15"/>
        <v>0</v>
      </c>
      <c r="FO39" s="211">
        <f t="shared" si="15"/>
        <v>0</v>
      </c>
      <c r="FP39" s="211">
        <f t="shared" si="15"/>
        <v>0</v>
      </c>
      <c r="FQ39" s="211">
        <f t="shared" si="15"/>
        <v>0</v>
      </c>
      <c r="FR39" s="211">
        <f t="shared" si="15"/>
        <v>0</v>
      </c>
      <c r="FS39" s="211">
        <f t="shared" si="15"/>
        <v>0</v>
      </c>
      <c r="FT39" s="211">
        <f t="shared" si="15"/>
        <v>0</v>
      </c>
      <c r="FU39" s="211">
        <f t="shared" si="15"/>
        <v>0</v>
      </c>
      <c r="FV39" s="211">
        <f t="shared" si="15"/>
        <v>0</v>
      </c>
      <c r="FW39" s="211">
        <f t="shared" si="15"/>
        <v>0</v>
      </c>
      <c r="FX39" s="211">
        <f t="shared" si="15"/>
        <v>0</v>
      </c>
      <c r="FY39" s="211">
        <f t="shared" si="15"/>
        <v>0</v>
      </c>
      <c r="FZ39" s="211">
        <f t="shared" si="15"/>
        <v>0</v>
      </c>
      <c r="GA39" s="211">
        <f t="shared" si="15"/>
        <v>0</v>
      </c>
      <c r="GB39" s="211">
        <f t="shared" si="15"/>
        <v>0</v>
      </c>
      <c r="GC39" s="211">
        <f t="shared" si="15"/>
        <v>0</v>
      </c>
      <c r="GD39" s="211">
        <f t="shared" si="15"/>
        <v>0</v>
      </c>
      <c r="GE39" s="211">
        <f t="shared" si="15"/>
        <v>0</v>
      </c>
      <c r="GF39" s="211">
        <f t="shared" si="15"/>
        <v>0</v>
      </c>
      <c r="GG39" s="211">
        <f t="shared" si="15"/>
        <v>0</v>
      </c>
      <c r="GH39" s="211">
        <f t="shared" si="15"/>
        <v>0</v>
      </c>
      <c r="GI39" s="211">
        <f t="shared" si="15"/>
        <v>0</v>
      </c>
      <c r="GJ39" s="211">
        <f t="shared" si="15"/>
        <v>0</v>
      </c>
      <c r="GK39" s="211">
        <f t="shared" si="15"/>
        <v>0</v>
      </c>
      <c r="GL39" s="211">
        <f t="shared" si="15"/>
        <v>0</v>
      </c>
      <c r="GM39" s="211">
        <f t="shared" ref="GM39:HR39" si="16">SUM(GM8:GM38)</f>
        <v>0</v>
      </c>
      <c r="GN39" s="211">
        <f t="shared" si="16"/>
        <v>0</v>
      </c>
      <c r="GO39" s="211">
        <f t="shared" si="16"/>
        <v>0</v>
      </c>
      <c r="GP39" s="211">
        <f t="shared" si="16"/>
        <v>0</v>
      </c>
      <c r="GQ39" s="211">
        <f t="shared" si="16"/>
        <v>0</v>
      </c>
      <c r="GR39" s="211">
        <f t="shared" si="16"/>
        <v>0</v>
      </c>
      <c r="GS39" s="211">
        <f t="shared" si="16"/>
        <v>0</v>
      </c>
      <c r="GT39" s="211">
        <f t="shared" si="16"/>
        <v>0</v>
      </c>
      <c r="GU39" s="211">
        <f t="shared" si="16"/>
        <v>0</v>
      </c>
      <c r="GV39" s="211">
        <f t="shared" si="16"/>
        <v>0</v>
      </c>
      <c r="GW39" s="211">
        <f t="shared" si="16"/>
        <v>0</v>
      </c>
      <c r="GX39" s="211">
        <f t="shared" si="16"/>
        <v>0</v>
      </c>
      <c r="GY39" s="211">
        <f t="shared" si="16"/>
        <v>0</v>
      </c>
      <c r="GZ39" s="211">
        <f t="shared" si="16"/>
        <v>0</v>
      </c>
      <c r="HA39" s="211">
        <f t="shared" si="16"/>
        <v>0</v>
      </c>
      <c r="HB39" s="211">
        <f t="shared" si="16"/>
        <v>0</v>
      </c>
      <c r="HC39" s="211">
        <f t="shared" si="16"/>
        <v>0</v>
      </c>
      <c r="HD39" s="211">
        <f t="shared" si="16"/>
        <v>0</v>
      </c>
      <c r="HE39" s="211">
        <f t="shared" si="16"/>
        <v>0</v>
      </c>
      <c r="HF39" s="211">
        <f t="shared" si="16"/>
        <v>0</v>
      </c>
      <c r="HG39" s="211">
        <f t="shared" si="16"/>
        <v>0</v>
      </c>
      <c r="HH39" s="211">
        <f t="shared" si="16"/>
        <v>0</v>
      </c>
      <c r="HI39" s="211">
        <f t="shared" si="16"/>
        <v>0</v>
      </c>
      <c r="HJ39" s="211">
        <f t="shared" si="16"/>
        <v>0</v>
      </c>
      <c r="HK39" s="211">
        <f t="shared" si="16"/>
        <v>0</v>
      </c>
      <c r="HL39" s="211">
        <f t="shared" si="16"/>
        <v>0</v>
      </c>
      <c r="HM39" s="211">
        <f t="shared" si="16"/>
        <v>0</v>
      </c>
      <c r="HN39" s="211">
        <f t="shared" si="16"/>
        <v>0</v>
      </c>
      <c r="HO39" s="211">
        <f t="shared" si="16"/>
        <v>0</v>
      </c>
      <c r="HP39" s="211">
        <f t="shared" si="16"/>
        <v>0</v>
      </c>
      <c r="HQ39" s="211">
        <f t="shared" si="16"/>
        <v>0</v>
      </c>
      <c r="HR39" s="211">
        <f t="shared" si="16"/>
        <v>0</v>
      </c>
      <c r="HS39" s="211">
        <f t="shared" ref="HS39:IP39" si="17">SUM(HS8:HS38)</f>
        <v>0</v>
      </c>
      <c r="HT39" s="211">
        <f t="shared" si="17"/>
        <v>0</v>
      </c>
      <c r="HU39" s="211">
        <f t="shared" si="17"/>
        <v>0</v>
      </c>
      <c r="HV39" s="211">
        <f t="shared" si="17"/>
        <v>0</v>
      </c>
      <c r="HW39" s="211">
        <f t="shared" si="17"/>
        <v>0</v>
      </c>
      <c r="HX39" s="211">
        <f t="shared" si="17"/>
        <v>0</v>
      </c>
      <c r="HY39" s="211">
        <f t="shared" si="17"/>
        <v>0</v>
      </c>
      <c r="HZ39" s="211">
        <f t="shared" si="17"/>
        <v>0</v>
      </c>
      <c r="IA39" s="211">
        <f t="shared" si="17"/>
        <v>0</v>
      </c>
      <c r="IB39" s="211">
        <f t="shared" si="17"/>
        <v>0</v>
      </c>
      <c r="IC39" s="211">
        <f t="shared" si="17"/>
        <v>0</v>
      </c>
      <c r="ID39" s="211">
        <f t="shared" si="17"/>
        <v>0</v>
      </c>
      <c r="IE39" s="211">
        <f t="shared" si="17"/>
        <v>0</v>
      </c>
      <c r="IF39" s="211">
        <f t="shared" si="17"/>
        <v>0</v>
      </c>
      <c r="IG39" s="211">
        <f t="shared" si="17"/>
        <v>0</v>
      </c>
      <c r="IH39" s="211">
        <f t="shared" si="17"/>
        <v>0</v>
      </c>
      <c r="II39" s="211">
        <f t="shared" si="17"/>
        <v>0</v>
      </c>
      <c r="IJ39" s="211">
        <f t="shared" si="17"/>
        <v>0</v>
      </c>
      <c r="IK39" s="211">
        <f t="shared" si="17"/>
        <v>0</v>
      </c>
      <c r="IL39" s="211">
        <f t="shared" si="17"/>
        <v>0</v>
      </c>
      <c r="IM39" s="211">
        <f t="shared" si="17"/>
        <v>0</v>
      </c>
      <c r="IN39" s="211">
        <f t="shared" si="17"/>
        <v>0</v>
      </c>
      <c r="IO39" s="211">
        <f t="shared" si="17"/>
        <v>0</v>
      </c>
      <c r="IP39" s="211">
        <f t="shared" si="17"/>
        <v>0</v>
      </c>
      <c r="IQ39" s="212">
        <f t="shared" si="9"/>
        <v>0</v>
      </c>
      <c r="IR39" s="212">
        <f t="shared" si="9"/>
        <v>0</v>
      </c>
      <c r="IS39" s="212">
        <f t="shared" si="9"/>
        <v>0</v>
      </c>
      <c r="IT39" s="212">
        <f t="shared" si="9"/>
        <v>0</v>
      </c>
    </row>
    <row r="40" spans="1:254" ht="15" customHeight="1" x14ac:dyDescent="0.25">
      <c r="A40" s="289"/>
      <c r="B40" s="8" t="s">
        <v>860</v>
      </c>
      <c r="C40" s="210">
        <f>+'OPER.-NONMAJOR SP. REVENUE(65)'!C40-C39</f>
        <v>0</v>
      </c>
      <c r="D40" s="210">
        <f>+'OPER.-NONMAJOR SP. REVENUE(65)'!D40-D39</f>
        <v>0</v>
      </c>
      <c r="E40" s="210">
        <f>+'OPER.-NONMAJOR SP. REVENUE(65)'!E40-E39</f>
        <v>0</v>
      </c>
      <c r="F40" s="210">
        <f>+'OPER.-NONMAJOR SP. REVENUE(65)'!F40+F39</f>
        <v>0</v>
      </c>
      <c r="G40" s="210">
        <f>+'OPER.-NONMAJOR SP. REVENUE(65)'!G40-G39</f>
        <v>0</v>
      </c>
      <c r="H40" s="210">
        <f>+'OPER.-NONMAJOR SP. REVENUE(65)'!H40-H39</f>
        <v>0</v>
      </c>
      <c r="I40" s="210">
        <f>+'OPER.-NONMAJOR SP. REVENUE(65)'!I40-I39</f>
        <v>0</v>
      </c>
      <c r="J40" s="210">
        <f>+'OPER.-NONMAJOR SP. REVENUE(65)'!J40+J39</f>
        <v>0</v>
      </c>
      <c r="K40" s="210">
        <f>+'OPER.-NONMAJOR SP. REVENUE(65)'!K40-K39</f>
        <v>0</v>
      </c>
      <c r="L40" s="210">
        <f>+'OPER.-NONMAJOR SP. REVENUE(65)'!L40-L39</f>
        <v>0</v>
      </c>
      <c r="M40" s="210">
        <f>+'OPER.-NONMAJOR SP. REVENUE(65)'!M40-M39</f>
        <v>0</v>
      </c>
      <c r="N40" s="210">
        <f>+'OPER.-NONMAJOR SP. REVENUE(65)'!N40+N39</f>
        <v>0</v>
      </c>
      <c r="O40" s="210">
        <f>+'OPER.-NONMAJOR SP. REVENUE(65)'!O40-O39</f>
        <v>0</v>
      </c>
      <c r="P40" s="210">
        <f>+'OPER.-NONMAJOR SP. REVENUE(65)'!P40-P39</f>
        <v>0</v>
      </c>
      <c r="Q40" s="210">
        <f>+'OPER.-NONMAJOR SP. REVENUE(65)'!Q40-Q39</f>
        <v>0</v>
      </c>
      <c r="R40" s="210">
        <f>+'OPER.-NONMAJOR SP. REVENUE(65)'!R40+R39</f>
        <v>0</v>
      </c>
      <c r="S40" s="210">
        <f>+'OPER.-NONMAJOR SP. REVENUE(65)'!S40-S39</f>
        <v>0</v>
      </c>
      <c r="T40" s="210">
        <f>+'OPER.-NONMAJOR SP. REVENUE(65)'!T40-T39</f>
        <v>0</v>
      </c>
      <c r="U40" s="210">
        <f>+'OPER.-NONMAJOR SP. REVENUE(65)'!U40-U39</f>
        <v>0</v>
      </c>
      <c r="V40" s="210">
        <f>+'OPER.-NONMAJOR SP. REVENUE(65)'!V40+V39</f>
        <v>0</v>
      </c>
      <c r="W40" s="210">
        <f>+'OPER.-NONMAJOR SP. REVENUE(65)'!W40-W39</f>
        <v>0</v>
      </c>
      <c r="X40" s="210">
        <f>+'OPER.-NONMAJOR SP. REVENUE(65)'!X40-X39</f>
        <v>0</v>
      </c>
      <c r="Y40" s="210">
        <f>+'OPER.-NONMAJOR SP. REVENUE(65)'!Y40-Y39</f>
        <v>0</v>
      </c>
      <c r="Z40" s="210">
        <f>+'OPER.-NONMAJOR SP. REVENUE(65)'!Z40+Z39</f>
        <v>0</v>
      </c>
      <c r="AA40" s="210">
        <f>+'OPER.-NONMAJOR SP. REVENUE(65)'!AA40-AA39</f>
        <v>0</v>
      </c>
      <c r="AB40" s="210">
        <f>+'OPER.-NONMAJOR SP. REVENUE(65)'!AB40-AB39</f>
        <v>0</v>
      </c>
      <c r="AC40" s="210">
        <f>+'OPER.-NONMAJOR SP. REVENUE(65)'!AC40-AC39</f>
        <v>0</v>
      </c>
      <c r="AD40" s="210">
        <f>+'OPER.-NONMAJOR SP. REVENUE(65)'!AD40+AD39</f>
        <v>0</v>
      </c>
      <c r="AE40" s="210">
        <f>+'OPER.-NONMAJOR SP. REVENUE(65)'!AE40-AE39</f>
        <v>0</v>
      </c>
      <c r="AF40" s="210">
        <f>+'OPER.-NONMAJOR SP. REVENUE(65)'!AF40-AF39</f>
        <v>0</v>
      </c>
      <c r="AG40" s="210">
        <f>+'OPER.-NONMAJOR SP. REVENUE(65)'!AG40-AG39</f>
        <v>0</v>
      </c>
      <c r="AH40" s="210">
        <f>+'OPER.-NONMAJOR SP. REVENUE(65)'!AH40+AH39</f>
        <v>0</v>
      </c>
      <c r="AI40" s="210">
        <f>+'OPER.-NONMAJOR SP. REVENUE(65)'!AI40-AI39</f>
        <v>0</v>
      </c>
      <c r="AJ40" s="210">
        <f>+'OPER.-NONMAJOR SP. REVENUE(65)'!AJ40-AJ39</f>
        <v>0</v>
      </c>
      <c r="AK40" s="210">
        <f>+'OPER.-NONMAJOR SP. REVENUE(65)'!AK40-AK39</f>
        <v>0</v>
      </c>
      <c r="AL40" s="210">
        <f>+'OPER.-NONMAJOR SP. REVENUE(65)'!AL40+AL39</f>
        <v>0</v>
      </c>
      <c r="AM40" s="210">
        <f>+'OPER.-NONMAJOR SP. REVENUE(65)'!AM40-AM39</f>
        <v>0</v>
      </c>
      <c r="AN40" s="210">
        <f>+'OPER.-NONMAJOR SP. REVENUE(65)'!AN40-AN39</f>
        <v>0</v>
      </c>
      <c r="AO40" s="210">
        <f>+'OPER.-NONMAJOR SP. REVENUE(65)'!AO40-AO39</f>
        <v>0</v>
      </c>
      <c r="AP40" s="210">
        <f>+'OPER.-NONMAJOR SP. REVENUE(65)'!AP40+AP39</f>
        <v>0</v>
      </c>
      <c r="AQ40" s="210">
        <f>+'OPER.-NONMAJOR SP. REVENUE(65)'!AQ40-AQ39</f>
        <v>0</v>
      </c>
      <c r="AR40" s="210">
        <f>+'OPER.-NONMAJOR SP. REVENUE(65)'!AR40-AR39</f>
        <v>0</v>
      </c>
      <c r="AS40" s="210">
        <f>+'OPER.-NONMAJOR SP. REVENUE(65)'!AS40-AS39</f>
        <v>0</v>
      </c>
      <c r="AT40" s="210">
        <f>+'OPER.-NONMAJOR SP. REVENUE(65)'!AT40+AT39</f>
        <v>0</v>
      </c>
      <c r="AU40" s="210">
        <f>+'OPER.-NONMAJOR SP. REVENUE(65)'!AU40-AU39</f>
        <v>0</v>
      </c>
      <c r="AV40" s="210">
        <f>+'OPER.-NONMAJOR SP. REVENUE(65)'!AV40-AV39</f>
        <v>0</v>
      </c>
      <c r="AW40" s="210">
        <f>+'OPER.-NONMAJOR SP. REVENUE(65)'!AW40-AW39</f>
        <v>0</v>
      </c>
      <c r="AX40" s="210">
        <f>+'OPER.-NONMAJOR SP. REVENUE(65)'!AX40+AX39</f>
        <v>0</v>
      </c>
      <c r="AY40" s="210">
        <f>+'OPER.-NONMAJOR SP. REVENUE(65)'!AY40-AY39</f>
        <v>0</v>
      </c>
      <c r="AZ40" s="210">
        <f>+'OPER.-NONMAJOR SP. REVENUE(65)'!AZ40-AZ39</f>
        <v>0</v>
      </c>
      <c r="BA40" s="210">
        <f>+'OPER.-NONMAJOR SP. REVENUE(65)'!BA40-BA39</f>
        <v>0</v>
      </c>
      <c r="BB40" s="210">
        <f>+'OPER.-NONMAJOR SP. REVENUE(65)'!BB40+BB39</f>
        <v>0</v>
      </c>
      <c r="BC40" s="210">
        <f>+'OPER.-NONMAJOR SP. REVENUE(65)'!BC40-BC39</f>
        <v>0</v>
      </c>
      <c r="BD40" s="210">
        <f>+'OPER.-NONMAJOR SP. REVENUE(65)'!BD40-BD39</f>
        <v>0</v>
      </c>
      <c r="BE40" s="210">
        <f>+'OPER.-NONMAJOR SP. REVENUE(65)'!BE40-BE39</f>
        <v>0</v>
      </c>
      <c r="BF40" s="210">
        <f>+'OPER.-NONMAJOR SP. REVENUE(65)'!BF40+BF39</f>
        <v>0</v>
      </c>
      <c r="BG40" s="210">
        <f>+'OPER.-NONMAJOR SP. REVENUE(65)'!BG40-BG39</f>
        <v>0</v>
      </c>
      <c r="BH40" s="210">
        <f>+'OPER.-NONMAJOR SP. REVENUE(65)'!BH40-BH39</f>
        <v>0</v>
      </c>
      <c r="BI40" s="210">
        <f>+'OPER.-NONMAJOR SP. REVENUE(65)'!BI40-BI39</f>
        <v>0</v>
      </c>
      <c r="BJ40" s="210">
        <f>+'OPER.-NONMAJOR SP. REVENUE(65)'!BJ40+BJ39</f>
        <v>0</v>
      </c>
      <c r="BK40" s="210">
        <f>+'OPER.-NONMAJOR SP. REVENUE(65)'!BK40-BK39</f>
        <v>0</v>
      </c>
      <c r="BL40" s="210">
        <f>+'OPER.-NONMAJOR SP. REVENUE(65)'!BL40-BL39</f>
        <v>0</v>
      </c>
      <c r="BM40" s="210">
        <f>+'OPER.-NONMAJOR SP. REVENUE(65)'!BM40-BM39</f>
        <v>0</v>
      </c>
      <c r="BN40" s="210">
        <f>+'OPER.-NONMAJOR SP. REVENUE(65)'!BN40+BN39</f>
        <v>0</v>
      </c>
      <c r="BO40" s="210">
        <f>+'OPER.-NONMAJOR SP. REVENUE(65)'!BO40-BO39</f>
        <v>0</v>
      </c>
      <c r="BP40" s="210">
        <f>+'OPER.-NONMAJOR SP. REVENUE(65)'!BP40-BP39</f>
        <v>0</v>
      </c>
      <c r="BQ40" s="210">
        <f>+'OPER.-NONMAJOR SP. REVENUE(65)'!BQ40-BQ39</f>
        <v>0</v>
      </c>
      <c r="BR40" s="210">
        <f>+'OPER.-NONMAJOR SP. REVENUE(65)'!BR40+BR39</f>
        <v>0</v>
      </c>
      <c r="BS40" s="210">
        <f>+'OPER.-NONMAJOR SP. REVENUE(65)'!BS40-BS39</f>
        <v>0</v>
      </c>
      <c r="BT40" s="210">
        <f>+'OPER.-NONMAJOR SP. REVENUE(65)'!BT40-BT39</f>
        <v>0</v>
      </c>
      <c r="BU40" s="210">
        <f>+'OPER.-NONMAJOR SP. REVENUE(65)'!BU40-BU39</f>
        <v>0</v>
      </c>
      <c r="BV40" s="210">
        <f>+'OPER.-NONMAJOR SP. REVENUE(65)'!BV40+BV39</f>
        <v>0</v>
      </c>
      <c r="BW40" s="210">
        <f>+'OPER.-NONMAJOR SP. REVENUE(65)'!BW40-BW39</f>
        <v>0</v>
      </c>
      <c r="BX40" s="210">
        <f>+'OPER.-NONMAJOR SP. REVENUE(65)'!BX40-BX39</f>
        <v>0</v>
      </c>
      <c r="BY40" s="210">
        <f>+'OPER.-NONMAJOR SP. REVENUE(65)'!BY40-BY39</f>
        <v>0</v>
      </c>
      <c r="BZ40" s="210">
        <f>+'OPER.-NONMAJOR SP. REVENUE(65)'!BZ40+BZ39</f>
        <v>0</v>
      </c>
      <c r="CA40" s="210">
        <f>+'OPER.-NONMAJOR SP. REVENUE(65)'!CA40-CA39</f>
        <v>0</v>
      </c>
      <c r="CB40" s="210">
        <f>+'OPER.-NONMAJOR SP. REVENUE(65)'!CB40-CB39</f>
        <v>0</v>
      </c>
      <c r="CC40" s="210">
        <f>+'OPER.-NONMAJOR SP. REVENUE(65)'!CC40-CC39</f>
        <v>0</v>
      </c>
      <c r="CD40" s="210">
        <f>+'OPER.-NONMAJOR SP. REVENUE(65)'!CD40+CD39</f>
        <v>0</v>
      </c>
      <c r="CE40" s="210">
        <f>+'OPER.-NONMAJOR SP. REVENUE(65)'!CE40-CE39</f>
        <v>0</v>
      </c>
      <c r="CF40" s="210">
        <f>+'OPER.-NONMAJOR SP. REVENUE(65)'!CF40-CF39</f>
        <v>0</v>
      </c>
      <c r="CG40" s="210">
        <f>+'OPER.-NONMAJOR SP. REVENUE(65)'!CG40-CG39</f>
        <v>0</v>
      </c>
      <c r="CH40" s="210">
        <f>+'OPER.-NONMAJOR SP. REVENUE(65)'!CH40+CH39</f>
        <v>0</v>
      </c>
      <c r="CI40" s="210">
        <f>+'OPER.-NONMAJOR SP. REVENUE(65)'!CI40-CI39</f>
        <v>0</v>
      </c>
      <c r="CJ40" s="210">
        <f>+'OPER.-NONMAJOR SP. REVENUE(65)'!CJ40-CJ39</f>
        <v>0</v>
      </c>
      <c r="CK40" s="210">
        <f>+'OPER.-NONMAJOR SP. REVENUE(65)'!CK40-CK39</f>
        <v>0</v>
      </c>
      <c r="CL40" s="210">
        <f>+'OPER.-NONMAJOR SP. REVENUE(65)'!CL40+CL39</f>
        <v>0</v>
      </c>
      <c r="CM40" s="210">
        <f>+'OPER.-NONMAJOR SP. REVENUE(65)'!CM40-CM39</f>
        <v>0</v>
      </c>
      <c r="CN40" s="210">
        <f>+'OPER.-NONMAJOR SP. REVENUE(65)'!CN40-CN39</f>
        <v>0</v>
      </c>
      <c r="CO40" s="210">
        <f>+'OPER.-NONMAJOR SP. REVENUE(65)'!CO40-CO39</f>
        <v>0</v>
      </c>
      <c r="CP40" s="210">
        <f>+'OPER.-NONMAJOR SP. REVENUE(65)'!CP40+CP39</f>
        <v>0</v>
      </c>
      <c r="CQ40" s="210">
        <f>+'OPER.-NONMAJOR SP. REVENUE(65)'!CQ40-CQ39</f>
        <v>0</v>
      </c>
      <c r="CR40" s="210">
        <f>+'OPER.-NONMAJOR SP. REVENUE(65)'!CR40-CR39</f>
        <v>0</v>
      </c>
      <c r="CS40" s="210">
        <f>+'OPER.-NONMAJOR SP. REVENUE(65)'!CS40-CS39</f>
        <v>0</v>
      </c>
      <c r="CT40" s="210">
        <f>+'OPER.-NONMAJOR SP. REVENUE(65)'!CT40+CT39</f>
        <v>0</v>
      </c>
      <c r="CU40" s="210">
        <f>+'OPER.-NONMAJOR SP. REVENUE(65)'!CU40-CU39</f>
        <v>0</v>
      </c>
      <c r="CV40" s="210">
        <f>+'OPER.-NONMAJOR SP. REVENUE(65)'!CV40-CV39</f>
        <v>0</v>
      </c>
      <c r="CW40" s="210">
        <f>+'OPER.-NONMAJOR SP. REVENUE(65)'!CW40-CW39</f>
        <v>0</v>
      </c>
      <c r="CX40" s="210">
        <f>+'OPER.-NONMAJOR SP. REVENUE(65)'!CX40+CX39</f>
        <v>0</v>
      </c>
      <c r="CY40" s="210">
        <f>+'OPER.-NONMAJOR SP. REVENUE(65)'!CY40-CY39</f>
        <v>0</v>
      </c>
      <c r="CZ40" s="210">
        <f>+'OPER.-NONMAJOR SP. REVENUE(65)'!CZ40-CZ39</f>
        <v>0</v>
      </c>
      <c r="DA40" s="210">
        <f>+'OPER.-NONMAJOR SP. REVENUE(65)'!DA40-DA39</f>
        <v>0</v>
      </c>
      <c r="DB40" s="210">
        <f>+'OPER.-NONMAJOR SP. REVENUE(65)'!DB40+DB39</f>
        <v>0</v>
      </c>
      <c r="DC40" s="210">
        <f>+'OPER.-NONMAJOR SP. REVENUE(65)'!DC40-DC39</f>
        <v>0</v>
      </c>
      <c r="DD40" s="210">
        <f>+'OPER.-NONMAJOR SP. REVENUE(65)'!DD40-DD39</f>
        <v>0</v>
      </c>
      <c r="DE40" s="210">
        <f>+'OPER.-NONMAJOR SP. REVENUE(65)'!DE40-DE39</f>
        <v>0</v>
      </c>
      <c r="DF40" s="210">
        <f>+'OPER.-NONMAJOR SP. REVENUE(65)'!DF40+DF39</f>
        <v>0</v>
      </c>
      <c r="DG40" s="210">
        <f>+'OPER.-NONMAJOR SP. REVENUE(65)'!DG40-DG39</f>
        <v>0</v>
      </c>
      <c r="DH40" s="210">
        <f>+'OPER.-NONMAJOR SP. REVENUE(65)'!DH40-DH39</f>
        <v>0</v>
      </c>
      <c r="DI40" s="210">
        <f>+'OPER.-NONMAJOR SP. REVENUE(65)'!DI40-DI39</f>
        <v>0</v>
      </c>
      <c r="DJ40" s="210">
        <f>+'OPER.-NONMAJOR SP. REVENUE(65)'!DJ40+DJ39</f>
        <v>0</v>
      </c>
      <c r="DK40" s="210">
        <f>+'OPER.-NONMAJOR SP. REVENUE(65)'!DK40-DK39</f>
        <v>0</v>
      </c>
      <c r="DL40" s="210">
        <f>+'OPER.-NONMAJOR SP. REVENUE(65)'!DL40-DL39</f>
        <v>0</v>
      </c>
      <c r="DM40" s="210">
        <f>+'OPER.-NONMAJOR SP. REVENUE(65)'!DM40-DM39</f>
        <v>0</v>
      </c>
      <c r="DN40" s="210">
        <f>+'OPER.-NONMAJOR SP. REVENUE(65)'!DN40+DN39</f>
        <v>0</v>
      </c>
      <c r="DO40" s="210">
        <f>+'OPER.-NONMAJOR SP. REVENUE(65)'!DO40-DO39</f>
        <v>0</v>
      </c>
      <c r="DP40" s="210">
        <f>+'OPER.-NONMAJOR SP. REVENUE(65)'!DP40-DP39</f>
        <v>0</v>
      </c>
      <c r="DQ40" s="210">
        <f>+'OPER.-NONMAJOR SP. REVENUE(65)'!DQ40-DQ39</f>
        <v>0</v>
      </c>
      <c r="DR40" s="210">
        <f>+'OPER.-NONMAJOR SP. REVENUE(65)'!DR40+DR39</f>
        <v>0</v>
      </c>
      <c r="DS40" s="210">
        <f>+'OPER.-NONMAJOR SP. REVENUE(65)'!DS40-DS39</f>
        <v>0</v>
      </c>
      <c r="DT40" s="210">
        <f>+'OPER.-NONMAJOR SP. REVENUE(65)'!DT40-DT39</f>
        <v>0</v>
      </c>
      <c r="DU40" s="210">
        <f>+'OPER.-NONMAJOR SP. REVENUE(65)'!DU40-DU39</f>
        <v>0</v>
      </c>
      <c r="DV40" s="210">
        <f>+'OPER.-NONMAJOR SP. REVENUE(65)'!DV40+DV39</f>
        <v>0</v>
      </c>
      <c r="DW40" s="210">
        <f>+'OPER.-NONMAJOR SP. REVENUE(65)'!DW40-DW39</f>
        <v>0</v>
      </c>
      <c r="DX40" s="210">
        <f>+'OPER.-NONMAJOR SP. REVENUE(65)'!DX40-DX39</f>
        <v>0</v>
      </c>
      <c r="DY40" s="210">
        <f>+'OPER.-NONMAJOR SP. REVENUE(65)'!DY40-DY39</f>
        <v>0</v>
      </c>
      <c r="DZ40" s="210">
        <f>+'OPER.-NONMAJOR SP. REVENUE(65)'!DZ40+DZ39</f>
        <v>0</v>
      </c>
      <c r="EA40" s="210">
        <f>+'OPER.-NONMAJOR SP. REVENUE(65)'!EA40-EA39</f>
        <v>0</v>
      </c>
      <c r="EB40" s="210">
        <f>+'OPER.-NONMAJOR SP. REVENUE(65)'!EB40-EB39</f>
        <v>0</v>
      </c>
      <c r="EC40" s="210">
        <f>+'OPER.-NONMAJOR SP. REVENUE(65)'!EC40-EC39</f>
        <v>0</v>
      </c>
      <c r="ED40" s="210">
        <f>+'OPER.-NONMAJOR SP. REVENUE(65)'!ED40+ED39</f>
        <v>0</v>
      </c>
      <c r="EE40" s="210">
        <f>+'OPER.-NONMAJOR SP. REVENUE(65)'!EE40-EE39</f>
        <v>0</v>
      </c>
      <c r="EF40" s="210">
        <f>+'OPER.-NONMAJOR SP. REVENUE(65)'!EF40-EF39</f>
        <v>0</v>
      </c>
      <c r="EG40" s="210">
        <f>+'OPER.-NONMAJOR SP. REVENUE(65)'!EG40-EG39</f>
        <v>0</v>
      </c>
      <c r="EH40" s="210">
        <f>+'OPER.-NONMAJOR SP. REVENUE(65)'!EH40+EH39</f>
        <v>0</v>
      </c>
      <c r="EI40" s="210">
        <f>+'OPER.-NONMAJOR SP. REVENUE(65)'!EI40-EI39</f>
        <v>0</v>
      </c>
      <c r="EJ40" s="210">
        <f>+'OPER.-NONMAJOR SP. REVENUE(65)'!EJ40-EJ39</f>
        <v>0</v>
      </c>
      <c r="EK40" s="210">
        <f>+'OPER.-NONMAJOR SP. REVENUE(65)'!EK40-EK39</f>
        <v>0</v>
      </c>
      <c r="EL40" s="210">
        <f>+'OPER.-NONMAJOR SP. REVENUE(65)'!EL40+EL39</f>
        <v>0</v>
      </c>
      <c r="EM40" s="210">
        <f>+'OPER.-NONMAJOR SP. REVENUE(65)'!EM40-EM39</f>
        <v>0</v>
      </c>
      <c r="EN40" s="210">
        <f>+'OPER.-NONMAJOR SP. REVENUE(65)'!EN40-EN39</f>
        <v>0</v>
      </c>
      <c r="EO40" s="210">
        <f>+'OPER.-NONMAJOR SP. REVENUE(65)'!EO40-EO39</f>
        <v>0</v>
      </c>
      <c r="EP40" s="210">
        <f>+'OPER.-NONMAJOR SP. REVENUE(65)'!EP40+EP39</f>
        <v>0</v>
      </c>
      <c r="EQ40" s="210">
        <f>+'OPER.-NONMAJOR SP. REVENUE(65)'!EQ40-EQ39</f>
        <v>0</v>
      </c>
      <c r="ER40" s="210">
        <f>+'OPER.-NONMAJOR SP. REVENUE(65)'!ER40-ER39</f>
        <v>0</v>
      </c>
      <c r="ES40" s="210">
        <f>+'OPER.-NONMAJOR SP. REVENUE(65)'!ES40-ES39</f>
        <v>0</v>
      </c>
      <c r="ET40" s="210">
        <f>+'OPER.-NONMAJOR SP. REVENUE(65)'!ET40+ET39</f>
        <v>0</v>
      </c>
      <c r="EU40" s="210">
        <f>+'OPER.-NONMAJOR SP. REVENUE(65)'!EU40-EU39</f>
        <v>0</v>
      </c>
      <c r="EV40" s="210">
        <f>+'OPER.-NONMAJOR SP. REVENUE(65)'!EV40-EV39</f>
        <v>0</v>
      </c>
      <c r="EW40" s="210">
        <f>+'OPER.-NONMAJOR SP. REVENUE(65)'!EW40-EW39</f>
        <v>0</v>
      </c>
      <c r="EX40" s="210">
        <f>+'OPER.-NONMAJOR SP. REVENUE(65)'!EX40+EX39</f>
        <v>0</v>
      </c>
      <c r="EY40" s="210">
        <f>+'OPER.-NONMAJOR SP. REVENUE(65)'!EY40-EY39</f>
        <v>0</v>
      </c>
      <c r="EZ40" s="210">
        <f>+'OPER.-NONMAJOR SP. REVENUE(65)'!EZ40-EZ39</f>
        <v>0</v>
      </c>
      <c r="FA40" s="210">
        <f>+'OPER.-NONMAJOR SP. REVENUE(65)'!FA40-FA39</f>
        <v>0</v>
      </c>
      <c r="FB40" s="210">
        <f>+'OPER.-NONMAJOR SP. REVENUE(65)'!FB40+FB39</f>
        <v>0</v>
      </c>
      <c r="FC40" s="210">
        <f>+'OPER.-NONMAJOR SP. REVENUE(65)'!FC40-FC39</f>
        <v>0</v>
      </c>
      <c r="FD40" s="210">
        <f>+'OPER.-NONMAJOR SP. REVENUE(65)'!FD40-FD39</f>
        <v>0</v>
      </c>
      <c r="FE40" s="210">
        <f>+'OPER.-NONMAJOR SP. REVENUE(65)'!FE40-FE39</f>
        <v>0</v>
      </c>
      <c r="FF40" s="210">
        <f>+'OPER.-NONMAJOR SP. REVENUE(65)'!FF40+FF39</f>
        <v>0</v>
      </c>
      <c r="FG40" s="210">
        <f>+'OPER.-NONMAJOR SP. REVENUE(65)'!FG40-FG39</f>
        <v>0</v>
      </c>
      <c r="FH40" s="210">
        <f>+'OPER.-NONMAJOR SP. REVENUE(65)'!FH40-FH39</f>
        <v>0</v>
      </c>
      <c r="FI40" s="210">
        <f>+'OPER.-NONMAJOR SP. REVENUE(65)'!FI40-FI39</f>
        <v>0</v>
      </c>
      <c r="FJ40" s="210">
        <f>+'OPER.-NONMAJOR SP. REVENUE(65)'!FJ40+FJ39</f>
        <v>0</v>
      </c>
      <c r="FK40" s="210">
        <f>+'OPER.-NONMAJOR SP. REVENUE(65)'!FK40-FK39</f>
        <v>0</v>
      </c>
      <c r="FL40" s="210">
        <f>+'OPER.-NONMAJOR SP. REVENUE(65)'!FL40-FL39</f>
        <v>0</v>
      </c>
      <c r="FM40" s="210">
        <f>+'OPER.-NONMAJOR SP. REVENUE(65)'!FM40-FM39</f>
        <v>0</v>
      </c>
      <c r="FN40" s="210">
        <f>+'OPER.-NONMAJOR SP. REVENUE(65)'!FN40+FN39</f>
        <v>0</v>
      </c>
      <c r="FO40" s="210">
        <f>+'OPER.-NONMAJOR SP. REVENUE(65)'!FO40-FO39</f>
        <v>0</v>
      </c>
      <c r="FP40" s="210">
        <f>+'OPER.-NONMAJOR SP. REVENUE(65)'!FP40-FP39</f>
        <v>0</v>
      </c>
      <c r="FQ40" s="210">
        <f>+'OPER.-NONMAJOR SP. REVENUE(65)'!FQ40-FQ39</f>
        <v>0</v>
      </c>
      <c r="FR40" s="210">
        <f>+'OPER.-NONMAJOR SP. REVENUE(65)'!FR40+FR39</f>
        <v>0</v>
      </c>
      <c r="FS40" s="210">
        <f>+'OPER.-NONMAJOR SP. REVENUE(65)'!FS40-FS39</f>
        <v>0</v>
      </c>
      <c r="FT40" s="210">
        <f>+'OPER.-NONMAJOR SP. REVENUE(65)'!FT40-FT39</f>
        <v>0</v>
      </c>
      <c r="FU40" s="210">
        <f>+'OPER.-NONMAJOR SP. REVENUE(65)'!FU40-FU39</f>
        <v>0</v>
      </c>
      <c r="FV40" s="210">
        <f>+'OPER.-NONMAJOR SP. REVENUE(65)'!FV40+FV39</f>
        <v>0</v>
      </c>
      <c r="FW40" s="210">
        <f>+'OPER.-NONMAJOR SP. REVENUE(65)'!FW40-FW39</f>
        <v>0</v>
      </c>
      <c r="FX40" s="210">
        <f>+'OPER.-NONMAJOR SP. REVENUE(65)'!FX40-FX39</f>
        <v>0</v>
      </c>
      <c r="FY40" s="210">
        <f>+'OPER.-NONMAJOR SP. REVENUE(65)'!FY40-FY39</f>
        <v>0</v>
      </c>
      <c r="FZ40" s="210">
        <f>+'OPER.-NONMAJOR SP. REVENUE(65)'!FZ40+FZ39</f>
        <v>0</v>
      </c>
      <c r="GA40" s="210">
        <f>+'OPER.-NONMAJOR SP. REVENUE(65)'!GA40-GA39</f>
        <v>0</v>
      </c>
      <c r="GB40" s="210">
        <f>+'OPER.-NONMAJOR SP. REVENUE(65)'!GB40-GB39</f>
        <v>0</v>
      </c>
      <c r="GC40" s="210">
        <f>+'OPER.-NONMAJOR SP. REVENUE(65)'!GC40-GC39</f>
        <v>0</v>
      </c>
      <c r="GD40" s="210">
        <f>+'OPER.-NONMAJOR SP. REVENUE(65)'!GD40+GD39</f>
        <v>0</v>
      </c>
      <c r="GE40" s="210">
        <f>+'OPER.-NONMAJOR SP. REVENUE(65)'!GE40-GE39</f>
        <v>0</v>
      </c>
      <c r="GF40" s="210">
        <f>+'OPER.-NONMAJOR SP. REVENUE(65)'!GF40-GF39</f>
        <v>0</v>
      </c>
      <c r="GG40" s="210">
        <f>+'OPER.-NONMAJOR SP. REVENUE(65)'!GG40-GG39</f>
        <v>0</v>
      </c>
      <c r="GH40" s="210">
        <f>+'OPER.-NONMAJOR SP. REVENUE(65)'!GH40+GH39</f>
        <v>0</v>
      </c>
      <c r="GI40" s="210">
        <f>+'OPER.-NONMAJOR SP. REVENUE(65)'!GI40-GI39</f>
        <v>0</v>
      </c>
      <c r="GJ40" s="210">
        <f>+'OPER.-NONMAJOR SP. REVENUE(65)'!GJ40-GJ39</f>
        <v>0</v>
      </c>
      <c r="GK40" s="210">
        <f>+'OPER.-NONMAJOR SP. REVENUE(65)'!GK40-GK39</f>
        <v>0</v>
      </c>
      <c r="GL40" s="210">
        <f>+'OPER.-NONMAJOR SP. REVENUE(65)'!GL40+GL39</f>
        <v>0</v>
      </c>
      <c r="GM40" s="210">
        <f>+'OPER.-NONMAJOR SP. REVENUE(65)'!GM40-GM39</f>
        <v>0</v>
      </c>
      <c r="GN40" s="210">
        <f>+'OPER.-NONMAJOR SP. REVENUE(65)'!GN40-GN39</f>
        <v>0</v>
      </c>
      <c r="GO40" s="210">
        <f>+'OPER.-NONMAJOR SP. REVENUE(65)'!GO40-GO39</f>
        <v>0</v>
      </c>
      <c r="GP40" s="210">
        <f>+'OPER.-NONMAJOR SP. REVENUE(65)'!GP40+GP39</f>
        <v>0</v>
      </c>
      <c r="GQ40" s="210">
        <f>+'OPER.-NONMAJOR SP. REVENUE(65)'!GQ40-GQ39</f>
        <v>0</v>
      </c>
      <c r="GR40" s="210">
        <f>+'OPER.-NONMAJOR SP. REVENUE(65)'!GR40-GR39</f>
        <v>0</v>
      </c>
      <c r="GS40" s="210">
        <f>+'OPER.-NONMAJOR SP. REVENUE(65)'!GS40-GS39</f>
        <v>0</v>
      </c>
      <c r="GT40" s="210">
        <f>+'OPER.-NONMAJOR SP. REVENUE(65)'!GT40+GT39</f>
        <v>0</v>
      </c>
      <c r="GU40" s="210">
        <f>+'OPER.-NONMAJOR SP. REVENUE(65)'!GU40-GU39</f>
        <v>0</v>
      </c>
      <c r="GV40" s="210">
        <f>+'OPER.-NONMAJOR SP. REVENUE(65)'!GV40-GV39</f>
        <v>0</v>
      </c>
      <c r="GW40" s="210">
        <f>+'OPER.-NONMAJOR SP. REVENUE(65)'!GW40-GW39</f>
        <v>0</v>
      </c>
      <c r="GX40" s="210">
        <f>+'OPER.-NONMAJOR SP. REVENUE(65)'!GX40+GX39</f>
        <v>0</v>
      </c>
      <c r="GY40" s="210">
        <f>+'OPER.-NONMAJOR SP. REVENUE(65)'!GY40-GY39</f>
        <v>0</v>
      </c>
      <c r="GZ40" s="210">
        <f>+'OPER.-NONMAJOR SP. REVENUE(65)'!GZ40-GZ39</f>
        <v>0</v>
      </c>
      <c r="HA40" s="210">
        <f>+'OPER.-NONMAJOR SP. REVENUE(65)'!HA40-HA39</f>
        <v>0</v>
      </c>
      <c r="HB40" s="210">
        <f>+'OPER.-NONMAJOR SP. REVENUE(65)'!HB40+HB39</f>
        <v>0</v>
      </c>
      <c r="HC40" s="210">
        <f>+'OPER.-NONMAJOR SP. REVENUE(65)'!HC40-HC39</f>
        <v>0</v>
      </c>
      <c r="HD40" s="210">
        <f>+'OPER.-NONMAJOR SP. REVENUE(65)'!HD40-HD39</f>
        <v>0</v>
      </c>
      <c r="HE40" s="210">
        <f>+'OPER.-NONMAJOR SP. REVENUE(65)'!HE40-HE39</f>
        <v>0</v>
      </c>
      <c r="HF40" s="210">
        <f>+'OPER.-NONMAJOR SP. REVENUE(65)'!HF40+HF39</f>
        <v>0</v>
      </c>
      <c r="HG40" s="210">
        <f>+'OPER.-NONMAJOR SP. REVENUE(65)'!HG40-HG39</f>
        <v>0</v>
      </c>
      <c r="HH40" s="210">
        <f>+'OPER.-NONMAJOR SP. REVENUE(65)'!HH40-HH39</f>
        <v>0</v>
      </c>
      <c r="HI40" s="210">
        <f>+'OPER.-NONMAJOR SP. REVENUE(65)'!HI40-HI39</f>
        <v>0</v>
      </c>
      <c r="HJ40" s="210">
        <f>+'OPER.-NONMAJOR SP. REVENUE(65)'!HJ40+HJ39</f>
        <v>0</v>
      </c>
      <c r="HK40" s="210">
        <f>+'OPER.-NONMAJOR SP. REVENUE(65)'!HK40-HK39</f>
        <v>0</v>
      </c>
      <c r="HL40" s="210">
        <f>+'OPER.-NONMAJOR SP. REVENUE(65)'!HL40-HL39</f>
        <v>0</v>
      </c>
      <c r="HM40" s="210">
        <f>+'OPER.-NONMAJOR SP. REVENUE(65)'!HM40-HM39</f>
        <v>0</v>
      </c>
      <c r="HN40" s="210">
        <f>+'OPER.-NONMAJOR SP. REVENUE(65)'!HN40+HN39</f>
        <v>0</v>
      </c>
      <c r="HO40" s="210">
        <f>+'OPER.-NONMAJOR SP. REVENUE(65)'!HO40-HO39</f>
        <v>0</v>
      </c>
      <c r="HP40" s="210">
        <f>+'OPER.-NONMAJOR SP. REVENUE(65)'!HP40-HP39</f>
        <v>0</v>
      </c>
      <c r="HQ40" s="210">
        <f>+'OPER.-NONMAJOR SP. REVENUE(65)'!HQ40-HQ39</f>
        <v>0</v>
      </c>
      <c r="HR40" s="210">
        <f>+'OPER.-NONMAJOR SP. REVENUE(65)'!HR40+HR39</f>
        <v>0</v>
      </c>
      <c r="HS40" s="210">
        <f>+'OPER.-NONMAJOR SP. REVENUE(65)'!HS40-HS39</f>
        <v>0</v>
      </c>
      <c r="HT40" s="210">
        <f>+'OPER.-NONMAJOR SP. REVENUE(65)'!HT40-HT39</f>
        <v>0</v>
      </c>
      <c r="HU40" s="210">
        <f>+'OPER.-NONMAJOR SP. REVENUE(65)'!HU40-HU39</f>
        <v>0</v>
      </c>
      <c r="HV40" s="210">
        <f>+'OPER.-NONMAJOR SP. REVENUE(65)'!HV40+HV39</f>
        <v>0</v>
      </c>
      <c r="HW40" s="210">
        <f>+'OPER.-NONMAJOR SP. REVENUE(65)'!HW40-HW39</f>
        <v>0</v>
      </c>
      <c r="HX40" s="210">
        <f>+'OPER.-NONMAJOR SP. REVENUE(65)'!HX40-HX39</f>
        <v>0</v>
      </c>
      <c r="HY40" s="210">
        <f>+'OPER.-NONMAJOR SP. REVENUE(65)'!HY40-HY39</f>
        <v>0</v>
      </c>
      <c r="HZ40" s="210">
        <f>+'OPER.-NONMAJOR SP. REVENUE(65)'!HZ40+HZ39</f>
        <v>0</v>
      </c>
      <c r="IA40" s="210">
        <f>+'OPER.-NONMAJOR SP. REVENUE(65)'!IA40-IA39</f>
        <v>0</v>
      </c>
      <c r="IB40" s="210">
        <f>+'OPER.-NONMAJOR SP. REVENUE(65)'!IB40-IB39</f>
        <v>0</v>
      </c>
      <c r="IC40" s="210">
        <f>+'OPER.-NONMAJOR SP. REVENUE(65)'!IC40-IC39</f>
        <v>0</v>
      </c>
      <c r="ID40" s="210">
        <f>+'OPER.-NONMAJOR SP. REVENUE(65)'!ID40+ID39</f>
        <v>0</v>
      </c>
      <c r="IE40" s="210">
        <f>+'OPER.-NONMAJOR SP. REVENUE(65)'!IE40-IE39</f>
        <v>0</v>
      </c>
      <c r="IF40" s="210">
        <f>+'OPER.-NONMAJOR SP. REVENUE(65)'!IF40-IF39</f>
        <v>0</v>
      </c>
      <c r="IG40" s="210">
        <f>+'OPER.-NONMAJOR SP. REVENUE(65)'!IG40-IG39</f>
        <v>0</v>
      </c>
      <c r="IH40" s="210">
        <f>+'OPER.-NONMAJOR SP. REVENUE(65)'!IH40+IH39</f>
        <v>0</v>
      </c>
      <c r="II40" s="210">
        <f>+'OPER.-NONMAJOR SP. REVENUE(65)'!II40-II39</f>
        <v>0</v>
      </c>
      <c r="IJ40" s="210">
        <f>+'OPER.-NONMAJOR SP. REVENUE(65)'!IJ40-IJ39</f>
        <v>0</v>
      </c>
      <c r="IK40" s="210">
        <f>+'OPER.-NONMAJOR SP. REVENUE(65)'!IK40-IK39</f>
        <v>0</v>
      </c>
      <c r="IL40" s="210">
        <f>+'OPER.-NONMAJOR SP. REVENUE(65)'!IL40+IL39</f>
        <v>0</v>
      </c>
      <c r="IM40" s="210">
        <f>+'OPER.-NONMAJOR SP. REVENUE(65)'!IM40-IM39</f>
        <v>0</v>
      </c>
      <c r="IN40" s="210">
        <f>+'OPER.-NONMAJOR SP. REVENUE(65)'!IN40-IN39</f>
        <v>0</v>
      </c>
      <c r="IO40" s="210">
        <f>+'OPER.-NONMAJOR SP. REVENUE(65)'!IO40-IO39</f>
        <v>0</v>
      </c>
      <c r="IP40" s="210">
        <f>+'OPER.-NONMAJOR SP. REVENUE(65)'!IP40+IP39</f>
        <v>0</v>
      </c>
      <c r="IQ40" s="210">
        <f t="shared" si="9"/>
        <v>0</v>
      </c>
      <c r="IR40" s="210">
        <f t="shared" si="9"/>
        <v>0</v>
      </c>
      <c r="IS40" s="210">
        <f t="shared" si="9"/>
        <v>0</v>
      </c>
      <c r="IT40" s="210">
        <f t="shared" si="9"/>
        <v>0</v>
      </c>
    </row>
    <row r="41" spans="1:254" ht="15" customHeight="1" x14ac:dyDescent="0.25">
      <c r="A41" s="289"/>
      <c r="B41" s="8" t="s">
        <v>861</v>
      </c>
      <c r="C41" s="210"/>
      <c r="D41" s="210"/>
      <c r="E41" s="210"/>
      <c r="F41" s="210"/>
      <c r="G41" s="210"/>
      <c r="H41" s="210"/>
      <c r="I41" s="210"/>
      <c r="J41" s="210"/>
      <c r="K41" s="210"/>
      <c r="L41" s="210"/>
      <c r="M41" s="210"/>
      <c r="N41" s="210"/>
      <c r="O41" s="210"/>
      <c r="P41" s="210"/>
      <c r="Q41" s="210"/>
      <c r="R41" s="210"/>
      <c r="S41" s="210"/>
      <c r="T41" s="210"/>
      <c r="U41" s="210"/>
      <c r="V41" s="210"/>
      <c r="W41" s="210"/>
      <c r="X41" s="210"/>
      <c r="Y41" s="210"/>
      <c r="Z41" s="210"/>
      <c r="AA41" s="210"/>
      <c r="AB41" s="210"/>
      <c r="AC41" s="210"/>
      <c r="AD41" s="210"/>
      <c r="AE41" s="210"/>
      <c r="AF41" s="210"/>
      <c r="AG41" s="210"/>
      <c r="AH41" s="210"/>
      <c r="AI41" s="210"/>
      <c r="AJ41" s="210"/>
      <c r="AK41" s="210"/>
      <c r="AL41" s="210"/>
      <c r="AM41" s="210"/>
      <c r="AN41" s="210"/>
      <c r="AO41" s="210"/>
      <c r="AP41" s="210"/>
      <c r="AQ41" s="210"/>
      <c r="AR41" s="210"/>
      <c r="AS41" s="210"/>
      <c r="AT41" s="210"/>
      <c r="AU41" s="210"/>
      <c r="AV41" s="210"/>
      <c r="AW41" s="210"/>
      <c r="AX41" s="210"/>
      <c r="AY41" s="210"/>
      <c r="AZ41" s="210"/>
      <c r="BA41" s="210"/>
      <c r="BB41" s="210"/>
      <c r="BC41" s="210"/>
      <c r="BD41" s="210"/>
      <c r="BE41" s="210"/>
      <c r="BF41" s="210"/>
      <c r="BG41" s="210"/>
      <c r="BH41" s="210"/>
      <c r="BI41" s="210"/>
      <c r="BJ41" s="210"/>
      <c r="BK41" s="210"/>
      <c r="BL41" s="210"/>
      <c r="BM41" s="210"/>
      <c r="BN41" s="210"/>
      <c r="BO41" s="210"/>
      <c r="BP41" s="210"/>
      <c r="BQ41" s="210"/>
      <c r="BR41" s="210"/>
      <c r="BS41" s="210"/>
      <c r="BT41" s="210"/>
      <c r="BU41" s="210"/>
      <c r="BV41" s="210"/>
      <c r="BW41" s="210"/>
      <c r="BX41" s="210"/>
      <c r="BY41" s="210"/>
      <c r="BZ41" s="210"/>
      <c r="CA41" s="210"/>
      <c r="CB41" s="210"/>
      <c r="CC41" s="210"/>
      <c r="CD41" s="210"/>
      <c r="CE41" s="210"/>
      <c r="CF41" s="210"/>
      <c r="CG41" s="210"/>
      <c r="CH41" s="210"/>
      <c r="CI41" s="210"/>
      <c r="CJ41" s="210"/>
      <c r="CK41" s="210"/>
      <c r="CL41" s="210"/>
      <c r="CM41" s="210"/>
      <c r="CN41" s="210"/>
      <c r="CO41" s="210"/>
      <c r="CP41" s="210"/>
      <c r="CQ41" s="210"/>
      <c r="CR41" s="210"/>
      <c r="CS41" s="210"/>
      <c r="CT41" s="210"/>
      <c r="CU41" s="210"/>
      <c r="CV41" s="210"/>
      <c r="CW41" s="210"/>
      <c r="CX41" s="210"/>
      <c r="CY41" s="210"/>
      <c r="CZ41" s="210"/>
      <c r="DA41" s="210"/>
      <c r="DB41" s="210"/>
      <c r="DC41" s="210"/>
      <c r="DD41" s="210"/>
      <c r="DE41" s="210"/>
      <c r="DF41" s="210"/>
      <c r="DG41" s="210"/>
      <c r="DH41" s="210"/>
      <c r="DI41" s="210"/>
      <c r="DJ41" s="210"/>
      <c r="DK41" s="210"/>
      <c r="DL41" s="210"/>
      <c r="DM41" s="210"/>
      <c r="DN41" s="210"/>
      <c r="DO41" s="210"/>
      <c r="DP41" s="210"/>
      <c r="DQ41" s="210"/>
      <c r="DR41" s="210"/>
      <c r="DS41" s="210"/>
      <c r="DT41" s="210"/>
      <c r="DU41" s="210"/>
      <c r="DV41" s="210"/>
      <c r="DW41" s="210"/>
      <c r="DX41" s="210"/>
      <c r="DY41" s="210"/>
      <c r="DZ41" s="210"/>
      <c r="EA41" s="210"/>
      <c r="EB41" s="210"/>
      <c r="EC41" s="210"/>
      <c r="ED41" s="210"/>
      <c r="EE41" s="210"/>
      <c r="EF41" s="210"/>
      <c r="EG41" s="210"/>
      <c r="EH41" s="210"/>
      <c r="EI41" s="210"/>
      <c r="EJ41" s="210"/>
      <c r="EK41" s="210"/>
      <c r="EL41" s="210"/>
      <c r="EM41" s="210"/>
      <c r="EN41" s="210"/>
      <c r="EO41" s="210"/>
      <c r="EP41" s="210"/>
      <c r="EQ41" s="210"/>
      <c r="ER41" s="210"/>
      <c r="ES41" s="210"/>
      <c r="ET41" s="210"/>
      <c r="EU41" s="210"/>
      <c r="EV41" s="210"/>
      <c r="EW41" s="210"/>
      <c r="EX41" s="210"/>
      <c r="EY41" s="210"/>
      <c r="EZ41" s="210"/>
      <c r="FA41" s="210"/>
      <c r="FB41" s="210"/>
      <c r="FC41" s="210"/>
      <c r="FD41" s="210"/>
      <c r="FE41" s="210"/>
      <c r="FF41" s="210"/>
      <c r="FG41" s="210"/>
      <c r="FH41" s="210"/>
      <c r="FI41" s="210"/>
      <c r="FJ41" s="210"/>
      <c r="FK41" s="210"/>
      <c r="FL41" s="210"/>
      <c r="FM41" s="210"/>
      <c r="FN41" s="210"/>
      <c r="FO41" s="210"/>
      <c r="FP41" s="210"/>
      <c r="FQ41" s="210"/>
      <c r="FR41" s="210"/>
      <c r="FS41" s="210"/>
      <c r="FT41" s="210"/>
      <c r="FU41" s="210"/>
      <c r="FV41" s="210"/>
      <c r="FW41" s="210"/>
      <c r="FX41" s="210"/>
      <c r="FY41" s="210"/>
      <c r="FZ41" s="210"/>
      <c r="GA41" s="210"/>
      <c r="GB41" s="210"/>
      <c r="GC41" s="210"/>
      <c r="GD41" s="210"/>
      <c r="GE41" s="210"/>
      <c r="GF41" s="210"/>
      <c r="GG41" s="210"/>
      <c r="GH41" s="210"/>
      <c r="GI41" s="210"/>
      <c r="GJ41" s="210"/>
      <c r="GK41" s="210"/>
      <c r="GL41" s="210"/>
      <c r="GM41" s="210"/>
      <c r="GN41" s="210"/>
      <c r="GO41" s="210"/>
      <c r="GP41" s="210"/>
      <c r="GQ41" s="210"/>
      <c r="GR41" s="210"/>
      <c r="GS41" s="210"/>
      <c r="GT41" s="210"/>
      <c r="GU41" s="210"/>
      <c r="GV41" s="210"/>
      <c r="GW41" s="210"/>
      <c r="GX41" s="210"/>
      <c r="GY41" s="210"/>
      <c r="GZ41" s="210"/>
      <c r="HA41" s="210"/>
      <c r="HB41" s="210"/>
      <c r="HC41" s="210"/>
      <c r="HD41" s="210"/>
      <c r="HE41" s="210"/>
      <c r="HF41" s="210"/>
      <c r="HG41" s="210"/>
      <c r="HH41" s="210"/>
      <c r="HI41" s="210"/>
      <c r="HJ41" s="210"/>
      <c r="HK41" s="210"/>
      <c r="HL41" s="210"/>
      <c r="HM41" s="210"/>
      <c r="HN41" s="210"/>
      <c r="HO41" s="210"/>
      <c r="HP41" s="210"/>
      <c r="HQ41" s="210"/>
      <c r="HR41" s="210"/>
      <c r="HS41" s="210"/>
      <c r="HT41" s="210"/>
      <c r="HU41" s="210"/>
      <c r="HV41" s="210"/>
      <c r="HW41" s="210"/>
      <c r="HX41" s="210"/>
      <c r="HY41" s="210"/>
      <c r="HZ41" s="210"/>
      <c r="IA41" s="210"/>
      <c r="IB41" s="210"/>
      <c r="IC41" s="210"/>
      <c r="ID41" s="210"/>
      <c r="IE41" s="210"/>
      <c r="IF41" s="210"/>
      <c r="IG41" s="210"/>
      <c r="IH41" s="210"/>
      <c r="II41" s="210"/>
      <c r="IJ41" s="210"/>
      <c r="IK41" s="210"/>
      <c r="IL41" s="210"/>
      <c r="IM41" s="210"/>
      <c r="IN41" s="210"/>
      <c r="IO41" s="210"/>
      <c r="IP41" s="210"/>
      <c r="IQ41" s="210"/>
      <c r="IR41" s="210"/>
      <c r="IS41" s="210"/>
      <c r="IT41" s="210"/>
    </row>
    <row r="42" spans="1:254" ht="15" customHeight="1" x14ac:dyDescent="0.2">
      <c r="A42" s="229">
        <v>381000</v>
      </c>
      <c r="B42" s="196" t="s">
        <v>319</v>
      </c>
      <c r="C42" s="202"/>
      <c r="D42" s="202"/>
      <c r="E42" s="202"/>
      <c r="F42" s="210">
        <f t="shared" ref="F42:F51" si="18">-D42+E42</f>
        <v>0</v>
      </c>
      <c r="G42" s="202"/>
      <c r="H42" s="202"/>
      <c r="I42" s="202"/>
      <c r="J42" s="210">
        <f t="shared" ref="J42:J51" si="19">-H42+I42</f>
        <v>0</v>
      </c>
      <c r="K42" s="202"/>
      <c r="L42" s="202"/>
      <c r="M42" s="202"/>
      <c r="N42" s="210">
        <f t="shared" ref="N42:N51" si="20">-L42+M42</f>
        <v>0</v>
      </c>
      <c r="O42" s="202"/>
      <c r="P42" s="202"/>
      <c r="Q42" s="202"/>
      <c r="R42" s="210">
        <f t="shared" ref="R42:R51" si="21">-P42+Q42</f>
        <v>0</v>
      </c>
      <c r="S42" s="202"/>
      <c r="T42" s="202"/>
      <c r="U42" s="202"/>
      <c r="V42" s="210">
        <f t="shared" ref="V42:V51" si="22">-T42+U42</f>
        <v>0</v>
      </c>
      <c r="W42" s="202"/>
      <c r="X42" s="202"/>
      <c r="Y42" s="202"/>
      <c r="Z42" s="210">
        <f t="shared" ref="Z42:Z51" si="23">-X42+Y42</f>
        <v>0</v>
      </c>
      <c r="AA42" s="202"/>
      <c r="AB42" s="202"/>
      <c r="AC42" s="202"/>
      <c r="AD42" s="210">
        <f t="shared" ref="AD42:AD51" si="24">-AB42+AC42</f>
        <v>0</v>
      </c>
      <c r="AE42" s="202"/>
      <c r="AF42" s="202"/>
      <c r="AG42" s="202"/>
      <c r="AH42" s="210">
        <f t="shared" ref="AH42:AH51" si="25">-AF42+AG42</f>
        <v>0</v>
      </c>
      <c r="AI42" s="202"/>
      <c r="AJ42" s="202"/>
      <c r="AK42" s="202"/>
      <c r="AL42" s="210">
        <f t="shared" ref="AL42:AL51" si="26">-AJ42+AK42</f>
        <v>0</v>
      </c>
      <c r="AM42" s="202"/>
      <c r="AN42" s="202"/>
      <c r="AO42" s="202"/>
      <c r="AP42" s="210">
        <f t="shared" ref="AP42:AP51" si="27">-AN42+AO42</f>
        <v>0</v>
      </c>
      <c r="AQ42" s="202"/>
      <c r="AR42" s="202"/>
      <c r="AS42" s="202"/>
      <c r="AT42" s="210">
        <f t="shared" ref="AT42:AT51" si="28">-AR42+AS42</f>
        <v>0</v>
      </c>
      <c r="AU42" s="202"/>
      <c r="AV42" s="202"/>
      <c r="AW42" s="202"/>
      <c r="AX42" s="210">
        <f t="shared" ref="AX42:AX51" si="29">-AV42+AW42</f>
        <v>0</v>
      </c>
      <c r="AY42" s="202"/>
      <c r="AZ42" s="202"/>
      <c r="BA42" s="202"/>
      <c r="BB42" s="210">
        <f t="shared" ref="BB42:BB51" si="30">-AZ42+BA42</f>
        <v>0</v>
      </c>
      <c r="BC42" s="202"/>
      <c r="BD42" s="202"/>
      <c r="BE42" s="202"/>
      <c r="BF42" s="210">
        <f t="shared" ref="BF42:BF51" si="31">-BD42+BE42</f>
        <v>0</v>
      </c>
      <c r="BG42" s="202"/>
      <c r="BH42" s="202"/>
      <c r="BI42" s="202"/>
      <c r="BJ42" s="210">
        <f t="shared" ref="BJ42:BJ51" si="32">-BH42+BI42</f>
        <v>0</v>
      </c>
      <c r="BK42" s="202"/>
      <c r="BL42" s="202"/>
      <c r="BM42" s="202"/>
      <c r="BN42" s="210">
        <f t="shared" ref="BN42:BN51" si="33">-BL42+BM42</f>
        <v>0</v>
      </c>
      <c r="BO42" s="202"/>
      <c r="BP42" s="202"/>
      <c r="BQ42" s="202"/>
      <c r="BR42" s="210">
        <f t="shared" ref="BR42:BR51" si="34">-BP42+BQ42</f>
        <v>0</v>
      </c>
      <c r="BS42" s="202"/>
      <c r="BT42" s="202"/>
      <c r="BU42" s="202"/>
      <c r="BV42" s="210">
        <f t="shared" ref="BV42:BV51" si="35">-BT42+BU42</f>
        <v>0</v>
      </c>
      <c r="BW42" s="202"/>
      <c r="BX42" s="202"/>
      <c r="BY42" s="202"/>
      <c r="BZ42" s="210">
        <f t="shared" ref="BZ42:BZ51" si="36">-BX42+BY42</f>
        <v>0</v>
      </c>
      <c r="CA42" s="202"/>
      <c r="CB42" s="202"/>
      <c r="CC42" s="202"/>
      <c r="CD42" s="210">
        <f t="shared" ref="CD42:CD51" si="37">-CB42+CC42</f>
        <v>0</v>
      </c>
      <c r="CE42" s="202"/>
      <c r="CF42" s="202"/>
      <c r="CG42" s="202"/>
      <c r="CH42" s="210">
        <f t="shared" ref="CH42:CH51" si="38">-CF42+CG42</f>
        <v>0</v>
      </c>
      <c r="CI42" s="202"/>
      <c r="CJ42" s="202"/>
      <c r="CK42" s="202"/>
      <c r="CL42" s="210">
        <f t="shared" ref="CL42:CL51" si="39">-CJ42+CK42</f>
        <v>0</v>
      </c>
      <c r="CM42" s="202"/>
      <c r="CN42" s="202"/>
      <c r="CO42" s="202"/>
      <c r="CP42" s="210">
        <f t="shared" ref="CP42:CP51" si="40">-CN42+CO42</f>
        <v>0</v>
      </c>
      <c r="CQ42" s="202"/>
      <c r="CR42" s="202"/>
      <c r="CS42" s="202"/>
      <c r="CT42" s="210">
        <f t="shared" ref="CT42:CT51" si="41">-CR42+CS42</f>
        <v>0</v>
      </c>
      <c r="CU42" s="202"/>
      <c r="CV42" s="202"/>
      <c r="CW42" s="202"/>
      <c r="CX42" s="210">
        <f t="shared" ref="CX42:CX51" si="42">-CV42+CW42</f>
        <v>0</v>
      </c>
      <c r="CY42" s="202"/>
      <c r="CZ42" s="202"/>
      <c r="DA42" s="202"/>
      <c r="DB42" s="210">
        <f t="shared" ref="DB42:DB51" si="43">-CZ42+DA42</f>
        <v>0</v>
      </c>
      <c r="DC42" s="202"/>
      <c r="DD42" s="202"/>
      <c r="DE42" s="202"/>
      <c r="DF42" s="210">
        <f t="shared" ref="DF42:DF51" si="44">-DD42+DE42</f>
        <v>0</v>
      </c>
      <c r="DG42" s="202"/>
      <c r="DH42" s="202"/>
      <c r="DI42" s="202"/>
      <c r="DJ42" s="210">
        <f t="shared" ref="DJ42:DJ51" si="45">-DH42+DI42</f>
        <v>0</v>
      </c>
      <c r="DK42" s="202"/>
      <c r="DL42" s="202"/>
      <c r="DM42" s="202"/>
      <c r="DN42" s="210">
        <f t="shared" ref="DN42:DN51" si="46">-DL42+DM42</f>
        <v>0</v>
      </c>
      <c r="DO42" s="202"/>
      <c r="DP42" s="202"/>
      <c r="DQ42" s="202"/>
      <c r="DR42" s="210">
        <f t="shared" ref="DR42:DR51" si="47">-DP42+DQ42</f>
        <v>0</v>
      </c>
      <c r="DS42" s="202"/>
      <c r="DT42" s="202"/>
      <c r="DU42" s="202"/>
      <c r="DV42" s="210">
        <f t="shared" ref="DV42:DV51" si="48">-DT42+DU42</f>
        <v>0</v>
      </c>
      <c r="DW42" s="202"/>
      <c r="DX42" s="202"/>
      <c r="DY42" s="202"/>
      <c r="DZ42" s="210">
        <f t="shared" ref="DZ42:DZ47" si="49">-DX42+DY42</f>
        <v>0</v>
      </c>
      <c r="EA42" s="202"/>
      <c r="EB42" s="202"/>
      <c r="EC42" s="202"/>
      <c r="ED42" s="210">
        <f t="shared" ref="ED42:ED51" si="50">-EB42+EC42</f>
        <v>0</v>
      </c>
      <c r="EE42" s="202"/>
      <c r="EF42" s="202"/>
      <c r="EG42" s="202"/>
      <c r="EH42" s="210">
        <f t="shared" ref="EH42:EH51" si="51">-EF42+EG42</f>
        <v>0</v>
      </c>
      <c r="EI42" s="202"/>
      <c r="EJ42" s="202"/>
      <c r="EK42" s="202"/>
      <c r="EL42" s="210">
        <f t="shared" ref="EL42:EL51" si="52">-EJ42+EK42</f>
        <v>0</v>
      </c>
      <c r="EM42" s="202"/>
      <c r="EN42" s="202"/>
      <c r="EO42" s="202"/>
      <c r="EP42" s="210">
        <f t="shared" ref="EP42:EP51" si="53">-EN42+EO42</f>
        <v>0</v>
      </c>
      <c r="EQ42" s="202"/>
      <c r="ER42" s="202"/>
      <c r="ES42" s="202"/>
      <c r="ET42" s="210">
        <f t="shared" ref="ET42:ET51" si="54">-ER42+ES42</f>
        <v>0</v>
      </c>
      <c r="EU42" s="202"/>
      <c r="EV42" s="202"/>
      <c r="EW42" s="202"/>
      <c r="EX42" s="210">
        <f t="shared" ref="EX42:EX51" si="55">-EV42+EW42</f>
        <v>0</v>
      </c>
      <c r="EY42" s="202"/>
      <c r="EZ42" s="202"/>
      <c r="FA42" s="202"/>
      <c r="FB42" s="210">
        <f t="shared" ref="FB42:FB51" si="56">-EZ42+FA42</f>
        <v>0</v>
      </c>
      <c r="FC42" s="202"/>
      <c r="FD42" s="202"/>
      <c r="FE42" s="202"/>
      <c r="FF42" s="210">
        <f t="shared" ref="FF42:FF51" si="57">-FD42+FE42</f>
        <v>0</v>
      </c>
      <c r="FG42" s="202"/>
      <c r="FH42" s="202"/>
      <c r="FI42" s="202"/>
      <c r="FJ42" s="210">
        <f t="shared" ref="FJ42:FJ51" si="58">-FH42+FI42</f>
        <v>0</v>
      </c>
      <c r="FK42" s="202"/>
      <c r="FL42" s="202"/>
      <c r="FM42" s="202"/>
      <c r="FN42" s="210">
        <f t="shared" ref="FN42:FN51" si="59">-FL42+FM42</f>
        <v>0</v>
      </c>
      <c r="FO42" s="202"/>
      <c r="FP42" s="202"/>
      <c r="FQ42" s="202"/>
      <c r="FR42" s="210">
        <f t="shared" ref="FR42:FR51" si="60">-FP42+FQ42</f>
        <v>0</v>
      </c>
      <c r="FS42" s="202"/>
      <c r="FT42" s="202"/>
      <c r="FU42" s="202"/>
      <c r="FV42" s="210">
        <f t="shared" ref="FV42:FV51" si="61">-FT42+FU42</f>
        <v>0</v>
      </c>
      <c r="FW42" s="202"/>
      <c r="FX42" s="202"/>
      <c r="FY42" s="202"/>
      <c r="FZ42" s="210">
        <f t="shared" ref="FZ42:FZ51" si="62">-FX42+FY42</f>
        <v>0</v>
      </c>
      <c r="GA42" s="202"/>
      <c r="GB42" s="202"/>
      <c r="GC42" s="202"/>
      <c r="GD42" s="210">
        <f t="shared" ref="GD42:GD51" si="63">-GB42+GC42</f>
        <v>0</v>
      </c>
      <c r="GE42" s="202"/>
      <c r="GF42" s="202"/>
      <c r="GG42" s="202"/>
      <c r="GH42" s="210">
        <f t="shared" ref="GH42:GH51" si="64">-GF42+GG42</f>
        <v>0</v>
      </c>
      <c r="GI42" s="202"/>
      <c r="GJ42" s="202"/>
      <c r="GK42" s="202"/>
      <c r="GL42" s="210">
        <f t="shared" ref="GL42:GL51" si="65">-GJ42+GK42</f>
        <v>0</v>
      </c>
      <c r="GM42" s="202"/>
      <c r="GN42" s="202"/>
      <c r="GO42" s="202"/>
      <c r="GP42" s="210">
        <f t="shared" ref="GP42:GP51" si="66">-GN42+GO42</f>
        <v>0</v>
      </c>
      <c r="GQ42" s="202"/>
      <c r="GR42" s="202"/>
      <c r="GS42" s="202"/>
      <c r="GT42" s="210">
        <f t="shared" ref="GT42:GT51" si="67">-GR42+GS42</f>
        <v>0</v>
      </c>
      <c r="GU42" s="202"/>
      <c r="GV42" s="202"/>
      <c r="GW42" s="202"/>
      <c r="GX42" s="210">
        <f t="shared" ref="GX42:GX51" si="68">-GV42+GW42</f>
        <v>0</v>
      </c>
      <c r="GY42" s="202"/>
      <c r="GZ42" s="202"/>
      <c r="HA42" s="202"/>
      <c r="HB42" s="210">
        <f t="shared" ref="HB42:HB51" si="69">-GZ42+HA42</f>
        <v>0</v>
      </c>
      <c r="HC42" s="202"/>
      <c r="HD42" s="202"/>
      <c r="HE42" s="202"/>
      <c r="HF42" s="210">
        <f t="shared" ref="HF42:HF51" si="70">-HD42+HE42</f>
        <v>0</v>
      </c>
      <c r="HG42" s="202"/>
      <c r="HH42" s="202"/>
      <c r="HI42" s="202"/>
      <c r="HJ42" s="210">
        <f t="shared" ref="HJ42:HJ51" si="71">-HH42+HI42</f>
        <v>0</v>
      </c>
      <c r="HK42" s="202"/>
      <c r="HL42" s="202"/>
      <c r="HM42" s="202"/>
      <c r="HN42" s="210">
        <f t="shared" ref="HN42:HN51" si="72">-HL42+HM42</f>
        <v>0</v>
      </c>
      <c r="HO42" s="202"/>
      <c r="HP42" s="202"/>
      <c r="HQ42" s="202"/>
      <c r="HR42" s="210">
        <f t="shared" ref="HR42:HR51" si="73">-HP42+HQ42</f>
        <v>0</v>
      </c>
      <c r="HS42" s="202"/>
      <c r="HT42" s="202"/>
      <c r="HU42" s="202"/>
      <c r="HV42" s="210">
        <f t="shared" ref="HV42:HV51" si="74">-HT42+HU42</f>
        <v>0</v>
      </c>
      <c r="HW42" s="202"/>
      <c r="HX42" s="202"/>
      <c r="HY42" s="202"/>
      <c r="HZ42" s="210">
        <f t="shared" ref="HZ42:HZ51" si="75">-HX42+HY42</f>
        <v>0</v>
      </c>
      <c r="IA42" s="202"/>
      <c r="IB42" s="202"/>
      <c r="IC42" s="202"/>
      <c r="ID42" s="210">
        <f t="shared" ref="ID42:ID51" si="76">-IB42+IC42</f>
        <v>0</v>
      </c>
      <c r="IE42" s="202"/>
      <c r="IF42" s="202"/>
      <c r="IG42" s="202"/>
      <c r="IH42" s="210">
        <f t="shared" ref="IH42:IH51" si="77">-IF42+IG42</f>
        <v>0</v>
      </c>
      <c r="II42" s="202"/>
      <c r="IJ42" s="202"/>
      <c r="IK42" s="202"/>
      <c r="IL42" s="210">
        <f t="shared" ref="IL42:IL51" si="78">-IJ42+IK42</f>
        <v>0</v>
      </c>
      <c r="IM42" s="202"/>
      <c r="IN42" s="202"/>
      <c r="IO42" s="202"/>
      <c r="IP42" s="210">
        <f t="shared" ref="IP42:IP51" si="79">-IN42+IO42</f>
        <v>0</v>
      </c>
      <c r="IQ42" s="210">
        <f t="shared" ref="IQ42:IT62" si="80">+C42+G42+K42+O42+S42+W42+AA42+AE42+AI42+AM42+AQ42+AU42+AY42+BC42+BG42+BK42+BO42+BS42+BW42+CA42+CE42+CI42+CM42+CQ42+CU42+CY42+DC42+DG42+DK42+DO42+DS42+DW42+EA42+EE42+EI42+EM42+EQ42+EU42+EY42+FC42+FG42+FK42+FO42+FS42+FW42+GA42+GE42+GI42+GM42+GQ42+GU42+GY42+HC42+HG42+HK42+HO42+HS42+HW42+IA42+IE42+II42+IM42</f>
        <v>0</v>
      </c>
      <c r="IR42" s="210">
        <f t="shared" si="80"/>
        <v>0</v>
      </c>
      <c r="IS42" s="210">
        <f t="shared" si="80"/>
        <v>0</v>
      </c>
      <c r="IT42" s="210">
        <f t="shared" si="80"/>
        <v>0</v>
      </c>
    </row>
    <row r="43" spans="1:254" ht="15" customHeight="1" x14ac:dyDescent="0.2">
      <c r="A43" s="229">
        <v>381000</v>
      </c>
      <c r="B43" s="196" t="s">
        <v>834</v>
      </c>
      <c r="C43" s="202"/>
      <c r="D43" s="202"/>
      <c r="E43" s="202"/>
      <c r="F43" s="210">
        <f t="shared" si="18"/>
        <v>0</v>
      </c>
      <c r="G43" s="202"/>
      <c r="H43" s="202"/>
      <c r="I43" s="202"/>
      <c r="J43" s="210">
        <f t="shared" si="19"/>
        <v>0</v>
      </c>
      <c r="K43" s="202"/>
      <c r="L43" s="202"/>
      <c r="M43" s="202"/>
      <c r="N43" s="210">
        <f t="shared" si="20"/>
        <v>0</v>
      </c>
      <c r="O43" s="202"/>
      <c r="P43" s="202"/>
      <c r="Q43" s="202"/>
      <c r="R43" s="210">
        <f t="shared" si="21"/>
        <v>0</v>
      </c>
      <c r="S43" s="202"/>
      <c r="T43" s="202"/>
      <c r="U43" s="202"/>
      <c r="V43" s="210">
        <f t="shared" si="22"/>
        <v>0</v>
      </c>
      <c r="W43" s="202"/>
      <c r="X43" s="202"/>
      <c r="Y43" s="202"/>
      <c r="Z43" s="210">
        <f t="shared" si="23"/>
        <v>0</v>
      </c>
      <c r="AA43" s="202"/>
      <c r="AB43" s="202"/>
      <c r="AC43" s="202"/>
      <c r="AD43" s="210">
        <f t="shared" si="24"/>
        <v>0</v>
      </c>
      <c r="AE43" s="202"/>
      <c r="AF43" s="202"/>
      <c r="AG43" s="202"/>
      <c r="AH43" s="210">
        <f t="shared" si="25"/>
        <v>0</v>
      </c>
      <c r="AI43" s="202"/>
      <c r="AJ43" s="202"/>
      <c r="AK43" s="202"/>
      <c r="AL43" s="210">
        <f t="shared" si="26"/>
        <v>0</v>
      </c>
      <c r="AM43" s="202"/>
      <c r="AN43" s="202"/>
      <c r="AO43" s="202"/>
      <c r="AP43" s="210">
        <f t="shared" si="27"/>
        <v>0</v>
      </c>
      <c r="AQ43" s="202"/>
      <c r="AR43" s="202"/>
      <c r="AS43" s="202"/>
      <c r="AT43" s="210">
        <f t="shared" si="28"/>
        <v>0</v>
      </c>
      <c r="AU43" s="202"/>
      <c r="AV43" s="202"/>
      <c r="AW43" s="202"/>
      <c r="AX43" s="210">
        <f t="shared" si="29"/>
        <v>0</v>
      </c>
      <c r="AY43" s="202"/>
      <c r="AZ43" s="202"/>
      <c r="BA43" s="202"/>
      <c r="BB43" s="210">
        <f t="shared" si="30"/>
        <v>0</v>
      </c>
      <c r="BC43" s="202"/>
      <c r="BD43" s="202"/>
      <c r="BE43" s="202"/>
      <c r="BF43" s="210">
        <f t="shared" si="31"/>
        <v>0</v>
      </c>
      <c r="BG43" s="202"/>
      <c r="BH43" s="202"/>
      <c r="BI43" s="202"/>
      <c r="BJ43" s="210">
        <f t="shared" si="32"/>
        <v>0</v>
      </c>
      <c r="BK43" s="202"/>
      <c r="BL43" s="202"/>
      <c r="BM43" s="202"/>
      <c r="BN43" s="210">
        <f t="shared" si="33"/>
        <v>0</v>
      </c>
      <c r="BO43" s="202"/>
      <c r="BP43" s="202"/>
      <c r="BQ43" s="202"/>
      <c r="BR43" s="210">
        <f t="shared" si="34"/>
        <v>0</v>
      </c>
      <c r="BS43" s="202"/>
      <c r="BT43" s="202"/>
      <c r="BU43" s="202"/>
      <c r="BV43" s="210">
        <f t="shared" si="35"/>
        <v>0</v>
      </c>
      <c r="BW43" s="202"/>
      <c r="BX43" s="202"/>
      <c r="BY43" s="202"/>
      <c r="BZ43" s="210">
        <f t="shared" si="36"/>
        <v>0</v>
      </c>
      <c r="CA43" s="202"/>
      <c r="CB43" s="202"/>
      <c r="CC43" s="202"/>
      <c r="CD43" s="210">
        <f t="shared" si="37"/>
        <v>0</v>
      </c>
      <c r="CE43" s="202"/>
      <c r="CF43" s="202"/>
      <c r="CG43" s="202"/>
      <c r="CH43" s="210">
        <f t="shared" si="38"/>
        <v>0</v>
      </c>
      <c r="CI43" s="202"/>
      <c r="CJ43" s="202"/>
      <c r="CK43" s="202"/>
      <c r="CL43" s="210">
        <f t="shared" si="39"/>
        <v>0</v>
      </c>
      <c r="CM43" s="202"/>
      <c r="CN43" s="202"/>
      <c r="CO43" s="202"/>
      <c r="CP43" s="210">
        <f t="shared" si="40"/>
        <v>0</v>
      </c>
      <c r="CQ43" s="202"/>
      <c r="CR43" s="202"/>
      <c r="CS43" s="202"/>
      <c r="CT43" s="210">
        <f t="shared" si="41"/>
        <v>0</v>
      </c>
      <c r="CU43" s="202"/>
      <c r="CV43" s="202"/>
      <c r="CW43" s="202"/>
      <c r="CX43" s="210">
        <f t="shared" si="42"/>
        <v>0</v>
      </c>
      <c r="CY43" s="202"/>
      <c r="CZ43" s="202"/>
      <c r="DA43" s="202"/>
      <c r="DB43" s="210">
        <f t="shared" si="43"/>
        <v>0</v>
      </c>
      <c r="DC43" s="202"/>
      <c r="DD43" s="202"/>
      <c r="DE43" s="202"/>
      <c r="DF43" s="210">
        <f t="shared" si="44"/>
        <v>0</v>
      </c>
      <c r="DG43" s="202"/>
      <c r="DH43" s="202"/>
      <c r="DI43" s="202"/>
      <c r="DJ43" s="210">
        <f t="shared" si="45"/>
        <v>0</v>
      </c>
      <c r="DK43" s="202"/>
      <c r="DL43" s="202"/>
      <c r="DM43" s="202"/>
      <c r="DN43" s="210">
        <f t="shared" si="46"/>
        <v>0</v>
      </c>
      <c r="DO43" s="202"/>
      <c r="DP43" s="202"/>
      <c r="DQ43" s="202"/>
      <c r="DR43" s="210">
        <f t="shared" si="47"/>
        <v>0</v>
      </c>
      <c r="DS43" s="202"/>
      <c r="DT43" s="202"/>
      <c r="DU43" s="202"/>
      <c r="DV43" s="210">
        <f t="shared" si="48"/>
        <v>0</v>
      </c>
      <c r="DW43" s="202"/>
      <c r="DX43" s="202"/>
      <c r="DY43" s="202"/>
      <c r="DZ43" s="210">
        <f t="shared" si="49"/>
        <v>0</v>
      </c>
      <c r="EA43" s="202"/>
      <c r="EB43" s="202"/>
      <c r="EC43" s="202"/>
      <c r="ED43" s="210">
        <f t="shared" si="50"/>
        <v>0</v>
      </c>
      <c r="EE43" s="202"/>
      <c r="EF43" s="202"/>
      <c r="EG43" s="202"/>
      <c r="EH43" s="210">
        <f t="shared" si="51"/>
        <v>0</v>
      </c>
      <c r="EI43" s="202"/>
      <c r="EJ43" s="202"/>
      <c r="EK43" s="202"/>
      <c r="EL43" s="210">
        <f t="shared" si="52"/>
        <v>0</v>
      </c>
      <c r="EM43" s="202"/>
      <c r="EN43" s="202"/>
      <c r="EO43" s="202"/>
      <c r="EP43" s="210">
        <f t="shared" si="53"/>
        <v>0</v>
      </c>
      <c r="EQ43" s="202"/>
      <c r="ER43" s="202"/>
      <c r="ES43" s="202"/>
      <c r="ET43" s="210">
        <f t="shared" si="54"/>
        <v>0</v>
      </c>
      <c r="EU43" s="202"/>
      <c r="EV43" s="202"/>
      <c r="EW43" s="202"/>
      <c r="EX43" s="210">
        <f t="shared" si="55"/>
        <v>0</v>
      </c>
      <c r="EY43" s="202"/>
      <c r="EZ43" s="202"/>
      <c r="FA43" s="202"/>
      <c r="FB43" s="210">
        <f t="shared" si="56"/>
        <v>0</v>
      </c>
      <c r="FC43" s="202"/>
      <c r="FD43" s="202"/>
      <c r="FE43" s="202"/>
      <c r="FF43" s="210">
        <f t="shared" si="57"/>
        <v>0</v>
      </c>
      <c r="FG43" s="202"/>
      <c r="FH43" s="202"/>
      <c r="FI43" s="202"/>
      <c r="FJ43" s="210">
        <f t="shared" si="58"/>
        <v>0</v>
      </c>
      <c r="FK43" s="202"/>
      <c r="FL43" s="202"/>
      <c r="FM43" s="202"/>
      <c r="FN43" s="210">
        <f t="shared" si="59"/>
        <v>0</v>
      </c>
      <c r="FO43" s="202"/>
      <c r="FP43" s="202"/>
      <c r="FQ43" s="202"/>
      <c r="FR43" s="210">
        <f t="shared" si="60"/>
        <v>0</v>
      </c>
      <c r="FS43" s="202"/>
      <c r="FT43" s="202"/>
      <c r="FU43" s="202"/>
      <c r="FV43" s="210">
        <f t="shared" si="61"/>
        <v>0</v>
      </c>
      <c r="FW43" s="202"/>
      <c r="FX43" s="202"/>
      <c r="FY43" s="202"/>
      <c r="FZ43" s="210">
        <f t="shared" si="62"/>
        <v>0</v>
      </c>
      <c r="GA43" s="202"/>
      <c r="GB43" s="202"/>
      <c r="GC43" s="202"/>
      <c r="GD43" s="210">
        <f t="shared" si="63"/>
        <v>0</v>
      </c>
      <c r="GE43" s="202"/>
      <c r="GF43" s="202"/>
      <c r="GG43" s="202"/>
      <c r="GH43" s="210">
        <f t="shared" si="64"/>
        <v>0</v>
      </c>
      <c r="GI43" s="202"/>
      <c r="GJ43" s="202"/>
      <c r="GK43" s="202"/>
      <c r="GL43" s="210">
        <f t="shared" si="65"/>
        <v>0</v>
      </c>
      <c r="GM43" s="202"/>
      <c r="GN43" s="202"/>
      <c r="GO43" s="202"/>
      <c r="GP43" s="210">
        <f t="shared" si="66"/>
        <v>0</v>
      </c>
      <c r="GQ43" s="202"/>
      <c r="GR43" s="202"/>
      <c r="GS43" s="202"/>
      <c r="GT43" s="210">
        <f t="shared" si="67"/>
        <v>0</v>
      </c>
      <c r="GU43" s="202"/>
      <c r="GV43" s="202"/>
      <c r="GW43" s="202"/>
      <c r="GX43" s="210">
        <f t="shared" si="68"/>
        <v>0</v>
      </c>
      <c r="GY43" s="202"/>
      <c r="GZ43" s="202"/>
      <c r="HA43" s="202"/>
      <c r="HB43" s="210">
        <f t="shared" si="69"/>
        <v>0</v>
      </c>
      <c r="HC43" s="202"/>
      <c r="HD43" s="202"/>
      <c r="HE43" s="202"/>
      <c r="HF43" s="210">
        <f t="shared" si="70"/>
        <v>0</v>
      </c>
      <c r="HG43" s="202"/>
      <c r="HH43" s="202"/>
      <c r="HI43" s="202"/>
      <c r="HJ43" s="210">
        <f t="shared" si="71"/>
        <v>0</v>
      </c>
      <c r="HK43" s="202"/>
      <c r="HL43" s="202"/>
      <c r="HM43" s="202"/>
      <c r="HN43" s="210">
        <f t="shared" si="72"/>
        <v>0</v>
      </c>
      <c r="HO43" s="202"/>
      <c r="HP43" s="202"/>
      <c r="HQ43" s="202"/>
      <c r="HR43" s="210">
        <f t="shared" si="73"/>
        <v>0</v>
      </c>
      <c r="HS43" s="202"/>
      <c r="HT43" s="202"/>
      <c r="HU43" s="202"/>
      <c r="HV43" s="210">
        <f t="shared" si="74"/>
        <v>0</v>
      </c>
      <c r="HW43" s="202"/>
      <c r="HX43" s="202"/>
      <c r="HY43" s="202"/>
      <c r="HZ43" s="210">
        <f t="shared" si="75"/>
        <v>0</v>
      </c>
      <c r="IA43" s="202"/>
      <c r="IB43" s="202"/>
      <c r="IC43" s="202"/>
      <c r="ID43" s="210">
        <f t="shared" si="76"/>
        <v>0</v>
      </c>
      <c r="IE43" s="202"/>
      <c r="IF43" s="202"/>
      <c r="IG43" s="202"/>
      <c r="IH43" s="210">
        <f t="shared" si="77"/>
        <v>0</v>
      </c>
      <c r="II43" s="202"/>
      <c r="IJ43" s="202"/>
      <c r="IK43" s="202"/>
      <c r="IL43" s="210">
        <f t="shared" si="78"/>
        <v>0</v>
      </c>
      <c r="IM43" s="202"/>
      <c r="IN43" s="202"/>
      <c r="IO43" s="202"/>
      <c r="IP43" s="210">
        <f t="shared" si="79"/>
        <v>0</v>
      </c>
      <c r="IQ43" s="210">
        <f t="shared" si="80"/>
        <v>0</v>
      </c>
      <c r="IR43" s="210">
        <f t="shared" si="80"/>
        <v>0</v>
      </c>
      <c r="IS43" s="210">
        <f t="shared" si="80"/>
        <v>0</v>
      </c>
      <c r="IT43" s="210">
        <f t="shared" si="80"/>
        <v>0</v>
      </c>
    </row>
    <row r="44" spans="1:254" ht="15" customHeight="1" x14ac:dyDescent="0.2">
      <c r="A44" s="229">
        <v>381050</v>
      </c>
      <c r="B44" s="196" t="s">
        <v>2717</v>
      </c>
      <c r="C44" s="202"/>
      <c r="D44" s="202"/>
      <c r="E44" s="202"/>
      <c r="F44" s="210">
        <f t="shared" si="18"/>
        <v>0</v>
      </c>
      <c r="G44" s="202"/>
      <c r="H44" s="202"/>
      <c r="I44" s="202"/>
      <c r="J44" s="210">
        <f t="shared" si="19"/>
        <v>0</v>
      </c>
      <c r="K44" s="202"/>
      <c r="L44" s="202"/>
      <c r="M44" s="202"/>
      <c r="N44" s="210">
        <f t="shared" si="20"/>
        <v>0</v>
      </c>
      <c r="O44" s="202"/>
      <c r="P44" s="202"/>
      <c r="Q44" s="202"/>
      <c r="R44" s="210">
        <f t="shared" si="21"/>
        <v>0</v>
      </c>
      <c r="S44" s="202"/>
      <c r="T44" s="202"/>
      <c r="U44" s="202"/>
      <c r="V44" s="210">
        <f t="shared" si="22"/>
        <v>0</v>
      </c>
      <c r="W44" s="202"/>
      <c r="X44" s="202"/>
      <c r="Y44" s="202"/>
      <c r="Z44" s="210">
        <f t="shared" si="23"/>
        <v>0</v>
      </c>
      <c r="AA44" s="202"/>
      <c r="AB44" s="202"/>
      <c r="AC44" s="202"/>
      <c r="AD44" s="210">
        <f t="shared" si="24"/>
        <v>0</v>
      </c>
      <c r="AE44" s="202"/>
      <c r="AF44" s="202"/>
      <c r="AG44" s="202"/>
      <c r="AH44" s="210">
        <f t="shared" si="25"/>
        <v>0</v>
      </c>
      <c r="AI44" s="202"/>
      <c r="AJ44" s="202"/>
      <c r="AK44" s="202"/>
      <c r="AL44" s="210">
        <f t="shared" si="26"/>
        <v>0</v>
      </c>
      <c r="AM44" s="202"/>
      <c r="AN44" s="202"/>
      <c r="AO44" s="202"/>
      <c r="AP44" s="210">
        <f t="shared" si="27"/>
        <v>0</v>
      </c>
      <c r="AQ44" s="202"/>
      <c r="AR44" s="202"/>
      <c r="AS44" s="202"/>
      <c r="AT44" s="210">
        <f t="shared" si="28"/>
        <v>0</v>
      </c>
      <c r="AU44" s="202"/>
      <c r="AV44" s="202"/>
      <c r="AW44" s="202"/>
      <c r="AX44" s="210">
        <f t="shared" si="29"/>
        <v>0</v>
      </c>
      <c r="AY44" s="202"/>
      <c r="AZ44" s="202"/>
      <c r="BA44" s="202"/>
      <c r="BB44" s="210">
        <f t="shared" si="30"/>
        <v>0</v>
      </c>
      <c r="BC44" s="202"/>
      <c r="BD44" s="202"/>
      <c r="BE44" s="202"/>
      <c r="BF44" s="210">
        <f t="shared" si="31"/>
        <v>0</v>
      </c>
      <c r="BG44" s="202"/>
      <c r="BH44" s="202"/>
      <c r="BI44" s="202"/>
      <c r="BJ44" s="210">
        <f t="shared" si="32"/>
        <v>0</v>
      </c>
      <c r="BK44" s="202"/>
      <c r="BL44" s="202"/>
      <c r="BM44" s="202"/>
      <c r="BN44" s="210">
        <f t="shared" si="33"/>
        <v>0</v>
      </c>
      <c r="BO44" s="202"/>
      <c r="BP44" s="202"/>
      <c r="BQ44" s="202"/>
      <c r="BR44" s="210">
        <f t="shared" si="34"/>
        <v>0</v>
      </c>
      <c r="BS44" s="202"/>
      <c r="BT44" s="202"/>
      <c r="BU44" s="202"/>
      <c r="BV44" s="210">
        <f t="shared" si="35"/>
        <v>0</v>
      </c>
      <c r="BW44" s="202"/>
      <c r="BX44" s="202"/>
      <c r="BY44" s="202"/>
      <c r="BZ44" s="210">
        <f t="shared" si="36"/>
        <v>0</v>
      </c>
      <c r="CA44" s="202"/>
      <c r="CB44" s="202"/>
      <c r="CC44" s="202"/>
      <c r="CD44" s="210">
        <f t="shared" si="37"/>
        <v>0</v>
      </c>
      <c r="CE44" s="202"/>
      <c r="CF44" s="202"/>
      <c r="CG44" s="202"/>
      <c r="CH44" s="210">
        <f t="shared" si="38"/>
        <v>0</v>
      </c>
      <c r="CI44" s="202"/>
      <c r="CJ44" s="202"/>
      <c r="CK44" s="202"/>
      <c r="CL44" s="210">
        <f t="shared" si="39"/>
        <v>0</v>
      </c>
      <c r="CM44" s="202"/>
      <c r="CN44" s="202"/>
      <c r="CO44" s="202"/>
      <c r="CP44" s="210">
        <f t="shared" si="40"/>
        <v>0</v>
      </c>
      <c r="CQ44" s="202"/>
      <c r="CR44" s="202"/>
      <c r="CS44" s="202"/>
      <c r="CT44" s="210">
        <f t="shared" si="41"/>
        <v>0</v>
      </c>
      <c r="CU44" s="202"/>
      <c r="CV44" s="202"/>
      <c r="CW44" s="202"/>
      <c r="CX44" s="210">
        <f t="shared" si="42"/>
        <v>0</v>
      </c>
      <c r="CY44" s="202"/>
      <c r="CZ44" s="202"/>
      <c r="DA44" s="202"/>
      <c r="DB44" s="210">
        <f t="shared" si="43"/>
        <v>0</v>
      </c>
      <c r="DC44" s="202"/>
      <c r="DD44" s="202"/>
      <c r="DE44" s="202"/>
      <c r="DF44" s="210">
        <f t="shared" si="44"/>
        <v>0</v>
      </c>
      <c r="DG44" s="202"/>
      <c r="DH44" s="202"/>
      <c r="DI44" s="202"/>
      <c r="DJ44" s="210">
        <f t="shared" si="45"/>
        <v>0</v>
      </c>
      <c r="DK44" s="202"/>
      <c r="DL44" s="202"/>
      <c r="DM44" s="202"/>
      <c r="DN44" s="210">
        <f t="shared" si="46"/>
        <v>0</v>
      </c>
      <c r="DO44" s="202"/>
      <c r="DP44" s="202"/>
      <c r="DQ44" s="202"/>
      <c r="DR44" s="210">
        <f t="shared" si="47"/>
        <v>0</v>
      </c>
      <c r="DS44" s="202"/>
      <c r="DT44" s="202"/>
      <c r="DU44" s="202"/>
      <c r="DV44" s="210">
        <f t="shared" si="48"/>
        <v>0</v>
      </c>
      <c r="DW44" s="202"/>
      <c r="DX44" s="202"/>
      <c r="DY44" s="202"/>
      <c r="DZ44" s="210">
        <f t="shared" si="49"/>
        <v>0</v>
      </c>
      <c r="EA44" s="202"/>
      <c r="EB44" s="202"/>
      <c r="EC44" s="202"/>
      <c r="ED44" s="210">
        <f t="shared" si="50"/>
        <v>0</v>
      </c>
      <c r="EE44" s="202"/>
      <c r="EF44" s="202"/>
      <c r="EG44" s="202"/>
      <c r="EH44" s="210">
        <f t="shared" si="51"/>
        <v>0</v>
      </c>
      <c r="EI44" s="202"/>
      <c r="EJ44" s="202"/>
      <c r="EK44" s="202"/>
      <c r="EL44" s="210">
        <f t="shared" si="52"/>
        <v>0</v>
      </c>
      <c r="EM44" s="202"/>
      <c r="EN44" s="202"/>
      <c r="EO44" s="202"/>
      <c r="EP44" s="210">
        <f t="shared" si="53"/>
        <v>0</v>
      </c>
      <c r="EQ44" s="202"/>
      <c r="ER44" s="202"/>
      <c r="ES44" s="202"/>
      <c r="ET44" s="210">
        <f t="shared" si="54"/>
        <v>0</v>
      </c>
      <c r="EU44" s="202"/>
      <c r="EV44" s="202"/>
      <c r="EW44" s="202"/>
      <c r="EX44" s="210">
        <f t="shared" si="55"/>
        <v>0</v>
      </c>
      <c r="EY44" s="202"/>
      <c r="EZ44" s="202"/>
      <c r="FA44" s="202"/>
      <c r="FB44" s="210">
        <f t="shared" si="56"/>
        <v>0</v>
      </c>
      <c r="FC44" s="202"/>
      <c r="FD44" s="202"/>
      <c r="FE44" s="202"/>
      <c r="FF44" s="210">
        <f t="shared" si="57"/>
        <v>0</v>
      </c>
      <c r="FG44" s="202"/>
      <c r="FH44" s="202"/>
      <c r="FI44" s="202"/>
      <c r="FJ44" s="210">
        <f t="shared" si="58"/>
        <v>0</v>
      </c>
      <c r="FK44" s="202"/>
      <c r="FL44" s="202"/>
      <c r="FM44" s="202"/>
      <c r="FN44" s="210">
        <f t="shared" si="59"/>
        <v>0</v>
      </c>
      <c r="FO44" s="202"/>
      <c r="FP44" s="202"/>
      <c r="FQ44" s="202"/>
      <c r="FR44" s="210">
        <f t="shared" si="60"/>
        <v>0</v>
      </c>
      <c r="FS44" s="202"/>
      <c r="FT44" s="202"/>
      <c r="FU44" s="202"/>
      <c r="FV44" s="210">
        <f t="shared" si="61"/>
        <v>0</v>
      </c>
      <c r="FW44" s="202"/>
      <c r="FX44" s="202"/>
      <c r="FY44" s="202"/>
      <c r="FZ44" s="210">
        <f t="shared" si="62"/>
        <v>0</v>
      </c>
      <c r="GA44" s="202"/>
      <c r="GB44" s="202"/>
      <c r="GC44" s="202"/>
      <c r="GD44" s="210">
        <f t="shared" si="63"/>
        <v>0</v>
      </c>
      <c r="GE44" s="202"/>
      <c r="GF44" s="202"/>
      <c r="GG44" s="202"/>
      <c r="GH44" s="210">
        <f t="shared" si="64"/>
        <v>0</v>
      </c>
      <c r="GI44" s="202"/>
      <c r="GJ44" s="202"/>
      <c r="GK44" s="202"/>
      <c r="GL44" s="210">
        <f t="shared" si="65"/>
        <v>0</v>
      </c>
      <c r="GM44" s="202"/>
      <c r="GN44" s="202"/>
      <c r="GO44" s="202"/>
      <c r="GP44" s="210">
        <f t="shared" si="66"/>
        <v>0</v>
      </c>
      <c r="GQ44" s="202"/>
      <c r="GR44" s="202"/>
      <c r="GS44" s="202"/>
      <c r="GT44" s="210">
        <f t="shared" si="67"/>
        <v>0</v>
      </c>
      <c r="GU44" s="202"/>
      <c r="GV44" s="202"/>
      <c r="GW44" s="202"/>
      <c r="GX44" s="210">
        <f t="shared" si="68"/>
        <v>0</v>
      </c>
      <c r="GY44" s="202"/>
      <c r="GZ44" s="202"/>
      <c r="HA44" s="202"/>
      <c r="HB44" s="210">
        <f t="shared" si="69"/>
        <v>0</v>
      </c>
      <c r="HC44" s="202"/>
      <c r="HD44" s="202"/>
      <c r="HE44" s="202"/>
      <c r="HF44" s="210">
        <f t="shared" si="70"/>
        <v>0</v>
      </c>
      <c r="HG44" s="202"/>
      <c r="HH44" s="202"/>
      <c r="HI44" s="202"/>
      <c r="HJ44" s="210">
        <f t="shared" si="71"/>
        <v>0</v>
      </c>
      <c r="HK44" s="202"/>
      <c r="HL44" s="202"/>
      <c r="HM44" s="202"/>
      <c r="HN44" s="210">
        <f t="shared" si="72"/>
        <v>0</v>
      </c>
      <c r="HO44" s="202"/>
      <c r="HP44" s="202"/>
      <c r="HQ44" s="202"/>
      <c r="HR44" s="210">
        <f t="shared" si="73"/>
        <v>0</v>
      </c>
      <c r="HS44" s="202"/>
      <c r="HT44" s="202"/>
      <c r="HU44" s="202"/>
      <c r="HV44" s="210">
        <f t="shared" si="74"/>
        <v>0</v>
      </c>
      <c r="HW44" s="202"/>
      <c r="HX44" s="202"/>
      <c r="HY44" s="202"/>
      <c r="HZ44" s="210">
        <f t="shared" si="75"/>
        <v>0</v>
      </c>
      <c r="IA44" s="202"/>
      <c r="IB44" s="202"/>
      <c r="IC44" s="202"/>
      <c r="ID44" s="210">
        <f t="shared" si="76"/>
        <v>0</v>
      </c>
      <c r="IE44" s="202"/>
      <c r="IF44" s="202"/>
      <c r="IG44" s="202"/>
      <c r="IH44" s="210">
        <f t="shared" si="77"/>
        <v>0</v>
      </c>
      <c r="II44" s="202"/>
      <c r="IJ44" s="202"/>
      <c r="IK44" s="202"/>
      <c r="IL44" s="210">
        <f t="shared" si="78"/>
        <v>0</v>
      </c>
      <c r="IM44" s="202"/>
      <c r="IN44" s="202"/>
      <c r="IO44" s="202"/>
      <c r="IP44" s="210">
        <f t="shared" si="79"/>
        <v>0</v>
      </c>
      <c r="IQ44" s="210">
        <f t="shared" si="80"/>
        <v>0</v>
      </c>
      <c r="IR44" s="210">
        <f t="shared" si="80"/>
        <v>0</v>
      </c>
      <c r="IS44" s="210">
        <f t="shared" si="80"/>
        <v>0</v>
      </c>
      <c r="IT44" s="210">
        <f t="shared" si="80"/>
        <v>0</v>
      </c>
    </row>
    <row r="45" spans="1:254" ht="15" customHeight="1" x14ac:dyDescent="0.2">
      <c r="A45" s="229">
        <v>381070</v>
      </c>
      <c r="B45" s="196" t="s">
        <v>374</v>
      </c>
      <c r="C45" s="202"/>
      <c r="D45" s="202"/>
      <c r="E45" s="202"/>
      <c r="F45" s="210">
        <f t="shared" si="18"/>
        <v>0</v>
      </c>
      <c r="G45" s="202"/>
      <c r="H45" s="202"/>
      <c r="I45" s="202"/>
      <c r="J45" s="210">
        <f t="shared" si="19"/>
        <v>0</v>
      </c>
      <c r="K45" s="202"/>
      <c r="L45" s="202"/>
      <c r="M45" s="202"/>
      <c r="N45" s="210">
        <f t="shared" si="20"/>
        <v>0</v>
      </c>
      <c r="O45" s="202"/>
      <c r="P45" s="202"/>
      <c r="Q45" s="202"/>
      <c r="R45" s="210">
        <f t="shared" si="21"/>
        <v>0</v>
      </c>
      <c r="S45" s="202"/>
      <c r="T45" s="202"/>
      <c r="U45" s="202"/>
      <c r="V45" s="210">
        <f t="shared" si="22"/>
        <v>0</v>
      </c>
      <c r="W45" s="202"/>
      <c r="X45" s="202"/>
      <c r="Y45" s="202"/>
      <c r="Z45" s="210">
        <f t="shared" si="23"/>
        <v>0</v>
      </c>
      <c r="AA45" s="202"/>
      <c r="AB45" s="202"/>
      <c r="AC45" s="202"/>
      <c r="AD45" s="210">
        <f t="shared" si="24"/>
        <v>0</v>
      </c>
      <c r="AE45" s="202"/>
      <c r="AF45" s="202"/>
      <c r="AG45" s="202"/>
      <c r="AH45" s="210">
        <f t="shared" si="25"/>
        <v>0</v>
      </c>
      <c r="AI45" s="202"/>
      <c r="AJ45" s="202"/>
      <c r="AK45" s="202"/>
      <c r="AL45" s="210">
        <f t="shared" si="26"/>
        <v>0</v>
      </c>
      <c r="AM45" s="202"/>
      <c r="AN45" s="202"/>
      <c r="AO45" s="202"/>
      <c r="AP45" s="210">
        <f t="shared" si="27"/>
        <v>0</v>
      </c>
      <c r="AQ45" s="202"/>
      <c r="AR45" s="202"/>
      <c r="AS45" s="202"/>
      <c r="AT45" s="210">
        <f t="shared" si="28"/>
        <v>0</v>
      </c>
      <c r="AU45" s="202"/>
      <c r="AV45" s="202"/>
      <c r="AW45" s="202"/>
      <c r="AX45" s="210">
        <f t="shared" si="29"/>
        <v>0</v>
      </c>
      <c r="AY45" s="202"/>
      <c r="AZ45" s="202"/>
      <c r="BA45" s="202"/>
      <c r="BB45" s="210">
        <f t="shared" si="30"/>
        <v>0</v>
      </c>
      <c r="BC45" s="202"/>
      <c r="BD45" s="202"/>
      <c r="BE45" s="202"/>
      <c r="BF45" s="210">
        <f t="shared" si="31"/>
        <v>0</v>
      </c>
      <c r="BG45" s="202"/>
      <c r="BH45" s="202"/>
      <c r="BI45" s="202"/>
      <c r="BJ45" s="210">
        <f t="shared" si="32"/>
        <v>0</v>
      </c>
      <c r="BK45" s="202"/>
      <c r="BL45" s="202"/>
      <c r="BM45" s="202"/>
      <c r="BN45" s="210">
        <f t="shared" si="33"/>
        <v>0</v>
      </c>
      <c r="BO45" s="202"/>
      <c r="BP45" s="202"/>
      <c r="BQ45" s="202"/>
      <c r="BR45" s="210">
        <f t="shared" si="34"/>
        <v>0</v>
      </c>
      <c r="BS45" s="202"/>
      <c r="BT45" s="202"/>
      <c r="BU45" s="202"/>
      <c r="BV45" s="210">
        <f t="shared" si="35"/>
        <v>0</v>
      </c>
      <c r="BW45" s="202"/>
      <c r="BX45" s="202"/>
      <c r="BY45" s="202"/>
      <c r="BZ45" s="210">
        <f t="shared" si="36"/>
        <v>0</v>
      </c>
      <c r="CA45" s="202"/>
      <c r="CB45" s="202"/>
      <c r="CC45" s="202"/>
      <c r="CD45" s="210">
        <f t="shared" si="37"/>
        <v>0</v>
      </c>
      <c r="CE45" s="202"/>
      <c r="CF45" s="202"/>
      <c r="CG45" s="202"/>
      <c r="CH45" s="210">
        <f t="shared" si="38"/>
        <v>0</v>
      </c>
      <c r="CI45" s="202"/>
      <c r="CJ45" s="202"/>
      <c r="CK45" s="202"/>
      <c r="CL45" s="210">
        <f t="shared" si="39"/>
        <v>0</v>
      </c>
      <c r="CM45" s="202"/>
      <c r="CN45" s="202"/>
      <c r="CO45" s="202"/>
      <c r="CP45" s="210">
        <f t="shared" si="40"/>
        <v>0</v>
      </c>
      <c r="CQ45" s="202"/>
      <c r="CR45" s="202"/>
      <c r="CS45" s="202"/>
      <c r="CT45" s="210">
        <f t="shared" si="41"/>
        <v>0</v>
      </c>
      <c r="CU45" s="202"/>
      <c r="CV45" s="202"/>
      <c r="CW45" s="202"/>
      <c r="CX45" s="210">
        <f t="shared" si="42"/>
        <v>0</v>
      </c>
      <c r="CY45" s="202"/>
      <c r="CZ45" s="202"/>
      <c r="DA45" s="202"/>
      <c r="DB45" s="210">
        <f t="shared" si="43"/>
        <v>0</v>
      </c>
      <c r="DC45" s="202"/>
      <c r="DD45" s="202"/>
      <c r="DE45" s="202"/>
      <c r="DF45" s="210">
        <f t="shared" si="44"/>
        <v>0</v>
      </c>
      <c r="DG45" s="202"/>
      <c r="DH45" s="202"/>
      <c r="DI45" s="202"/>
      <c r="DJ45" s="210">
        <f t="shared" si="45"/>
        <v>0</v>
      </c>
      <c r="DK45" s="202"/>
      <c r="DL45" s="202"/>
      <c r="DM45" s="202"/>
      <c r="DN45" s="210">
        <f t="shared" si="46"/>
        <v>0</v>
      </c>
      <c r="DO45" s="202"/>
      <c r="DP45" s="202"/>
      <c r="DQ45" s="202"/>
      <c r="DR45" s="210">
        <f t="shared" si="47"/>
        <v>0</v>
      </c>
      <c r="DS45" s="202"/>
      <c r="DT45" s="202"/>
      <c r="DU45" s="202"/>
      <c r="DV45" s="210">
        <f t="shared" si="48"/>
        <v>0</v>
      </c>
      <c r="DW45" s="202"/>
      <c r="DX45" s="202"/>
      <c r="DY45" s="202"/>
      <c r="DZ45" s="210">
        <f t="shared" si="49"/>
        <v>0</v>
      </c>
      <c r="EA45" s="202"/>
      <c r="EB45" s="202"/>
      <c r="EC45" s="202"/>
      <c r="ED45" s="210">
        <f t="shared" si="50"/>
        <v>0</v>
      </c>
      <c r="EE45" s="202"/>
      <c r="EF45" s="202"/>
      <c r="EG45" s="202"/>
      <c r="EH45" s="210">
        <f t="shared" si="51"/>
        <v>0</v>
      </c>
      <c r="EI45" s="202"/>
      <c r="EJ45" s="202"/>
      <c r="EK45" s="202"/>
      <c r="EL45" s="210">
        <f t="shared" si="52"/>
        <v>0</v>
      </c>
      <c r="EM45" s="202"/>
      <c r="EN45" s="202"/>
      <c r="EO45" s="202"/>
      <c r="EP45" s="210">
        <f t="shared" si="53"/>
        <v>0</v>
      </c>
      <c r="EQ45" s="202"/>
      <c r="ER45" s="202"/>
      <c r="ES45" s="202"/>
      <c r="ET45" s="210">
        <f t="shared" si="54"/>
        <v>0</v>
      </c>
      <c r="EU45" s="202"/>
      <c r="EV45" s="202"/>
      <c r="EW45" s="202"/>
      <c r="EX45" s="210">
        <f t="shared" si="55"/>
        <v>0</v>
      </c>
      <c r="EY45" s="202"/>
      <c r="EZ45" s="202"/>
      <c r="FA45" s="202"/>
      <c r="FB45" s="210">
        <f t="shared" si="56"/>
        <v>0</v>
      </c>
      <c r="FC45" s="202"/>
      <c r="FD45" s="202"/>
      <c r="FE45" s="202"/>
      <c r="FF45" s="210">
        <f t="shared" si="57"/>
        <v>0</v>
      </c>
      <c r="FG45" s="202"/>
      <c r="FH45" s="202"/>
      <c r="FI45" s="202"/>
      <c r="FJ45" s="210">
        <f t="shared" si="58"/>
        <v>0</v>
      </c>
      <c r="FK45" s="202"/>
      <c r="FL45" s="202"/>
      <c r="FM45" s="202"/>
      <c r="FN45" s="210">
        <f t="shared" si="59"/>
        <v>0</v>
      </c>
      <c r="FO45" s="202"/>
      <c r="FP45" s="202"/>
      <c r="FQ45" s="202"/>
      <c r="FR45" s="210">
        <f t="shared" si="60"/>
        <v>0</v>
      </c>
      <c r="FS45" s="202"/>
      <c r="FT45" s="202"/>
      <c r="FU45" s="202"/>
      <c r="FV45" s="210">
        <f t="shared" si="61"/>
        <v>0</v>
      </c>
      <c r="FW45" s="202"/>
      <c r="FX45" s="202"/>
      <c r="FY45" s="202"/>
      <c r="FZ45" s="210">
        <f t="shared" si="62"/>
        <v>0</v>
      </c>
      <c r="GA45" s="202"/>
      <c r="GB45" s="202"/>
      <c r="GC45" s="202"/>
      <c r="GD45" s="210">
        <f t="shared" si="63"/>
        <v>0</v>
      </c>
      <c r="GE45" s="202"/>
      <c r="GF45" s="202"/>
      <c r="GG45" s="202"/>
      <c r="GH45" s="210">
        <f t="shared" si="64"/>
        <v>0</v>
      </c>
      <c r="GI45" s="202"/>
      <c r="GJ45" s="202"/>
      <c r="GK45" s="202"/>
      <c r="GL45" s="210">
        <f t="shared" si="65"/>
        <v>0</v>
      </c>
      <c r="GM45" s="202"/>
      <c r="GN45" s="202"/>
      <c r="GO45" s="202"/>
      <c r="GP45" s="210">
        <f t="shared" si="66"/>
        <v>0</v>
      </c>
      <c r="GQ45" s="202"/>
      <c r="GR45" s="202"/>
      <c r="GS45" s="202"/>
      <c r="GT45" s="210">
        <f t="shared" si="67"/>
        <v>0</v>
      </c>
      <c r="GU45" s="202"/>
      <c r="GV45" s="202"/>
      <c r="GW45" s="202"/>
      <c r="GX45" s="210">
        <f t="shared" si="68"/>
        <v>0</v>
      </c>
      <c r="GY45" s="202"/>
      <c r="GZ45" s="202"/>
      <c r="HA45" s="202"/>
      <c r="HB45" s="210">
        <f t="shared" si="69"/>
        <v>0</v>
      </c>
      <c r="HC45" s="202"/>
      <c r="HD45" s="202"/>
      <c r="HE45" s="202"/>
      <c r="HF45" s="210">
        <f t="shared" si="70"/>
        <v>0</v>
      </c>
      <c r="HG45" s="202"/>
      <c r="HH45" s="202"/>
      <c r="HI45" s="202"/>
      <c r="HJ45" s="210">
        <f t="shared" si="71"/>
        <v>0</v>
      </c>
      <c r="HK45" s="202"/>
      <c r="HL45" s="202"/>
      <c r="HM45" s="202"/>
      <c r="HN45" s="210">
        <f t="shared" si="72"/>
        <v>0</v>
      </c>
      <c r="HO45" s="202"/>
      <c r="HP45" s="202"/>
      <c r="HQ45" s="202"/>
      <c r="HR45" s="210">
        <f t="shared" si="73"/>
        <v>0</v>
      </c>
      <c r="HS45" s="202"/>
      <c r="HT45" s="202"/>
      <c r="HU45" s="202"/>
      <c r="HV45" s="210">
        <f t="shared" si="74"/>
        <v>0</v>
      </c>
      <c r="HW45" s="202"/>
      <c r="HX45" s="202"/>
      <c r="HY45" s="202"/>
      <c r="HZ45" s="210">
        <f t="shared" si="75"/>
        <v>0</v>
      </c>
      <c r="IA45" s="202"/>
      <c r="IB45" s="202"/>
      <c r="IC45" s="202"/>
      <c r="ID45" s="210">
        <f t="shared" si="76"/>
        <v>0</v>
      </c>
      <c r="IE45" s="202"/>
      <c r="IF45" s="202"/>
      <c r="IG45" s="202"/>
      <c r="IH45" s="210">
        <f t="shared" si="77"/>
        <v>0</v>
      </c>
      <c r="II45" s="202"/>
      <c r="IJ45" s="202"/>
      <c r="IK45" s="202"/>
      <c r="IL45" s="210">
        <f t="shared" si="78"/>
        <v>0</v>
      </c>
      <c r="IM45" s="202"/>
      <c r="IN45" s="202"/>
      <c r="IO45" s="202"/>
      <c r="IP45" s="210">
        <f t="shared" si="79"/>
        <v>0</v>
      </c>
      <c r="IQ45" s="210">
        <f t="shared" si="80"/>
        <v>0</v>
      </c>
      <c r="IR45" s="210">
        <f t="shared" si="80"/>
        <v>0</v>
      </c>
      <c r="IS45" s="210">
        <f t="shared" si="80"/>
        <v>0</v>
      </c>
      <c r="IT45" s="210">
        <f t="shared" si="80"/>
        <v>0</v>
      </c>
    </row>
    <row r="46" spans="1:254" ht="15" customHeight="1" x14ac:dyDescent="0.2">
      <c r="A46" s="229">
        <v>382010</v>
      </c>
      <c r="B46" s="196" t="s">
        <v>862</v>
      </c>
      <c r="C46" s="202"/>
      <c r="D46" s="202"/>
      <c r="E46" s="202"/>
      <c r="F46" s="210">
        <f t="shared" si="18"/>
        <v>0</v>
      </c>
      <c r="G46" s="202"/>
      <c r="H46" s="202"/>
      <c r="I46" s="202"/>
      <c r="J46" s="210">
        <f t="shared" si="19"/>
        <v>0</v>
      </c>
      <c r="K46" s="202"/>
      <c r="L46" s="202"/>
      <c r="M46" s="202"/>
      <c r="N46" s="210">
        <f t="shared" si="20"/>
        <v>0</v>
      </c>
      <c r="O46" s="202"/>
      <c r="P46" s="202"/>
      <c r="Q46" s="202"/>
      <c r="R46" s="210">
        <f t="shared" si="21"/>
        <v>0</v>
      </c>
      <c r="S46" s="202"/>
      <c r="T46" s="202"/>
      <c r="U46" s="202"/>
      <c r="V46" s="210">
        <f t="shared" si="22"/>
        <v>0</v>
      </c>
      <c r="W46" s="202"/>
      <c r="X46" s="202"/>
      <c r="Y46" s="202"/>
      <c r="Z46" s="210">
        <f t="shared" si="23"/>
        <v>0</v>
      </c>
      <c r="AA46" s="202"/>
      <c r="AB46" s="202"/>
      <c r="AC46" s="202"/>
      <c r="AD46" s="210">
        <f t="shared" si="24"/>
        <v>0</v>
      </c>
      <c r="AE46" s="202"/>
      <c r="AF46" s="202"/>
      <c r="AG46" s="202"/>
      <c r="AH46" s="210">
        <f t="shared" si="25"/>
        <v>0</v>
      </c>
      <c r="AI46" s="202"/>
      <c r="AJ46" s="202"/>
      <c r="AK46" s="202"/>
      <c r="AL46" s="210">
        <f t="shared" si="26"/>
        <v>0</v>
      </c>
      <c r="AM46" s="202"/>
      <c r="AN46" s="202"/>
      <c r="AO46" s="202"/>
      <c r="AP46" s="210">
        <f t="shared" si="27"/>
        <v>0</v>
      </c>
      <c r="AQ46" s="202"/>
      <c r="AR46" s="202"/>
      <c r="AS46" s="202"/>
      <c r="AT46" s="210">
        <f t="shared" si="28"/>
        <v>0</v>
      </c>
      <c r="AU46" s="202"/>
      <c r="AV46" s="202"/>
      <c r="AW46" s="202"/>
      <c r="AX46" s="210">
        <f t="shared" si="29"/>
        <v>0</v>
      </c>
      <c r="AY46" s="202"/>
      <c r="AZ46" s="202"/>
      <c r="BA46" s="202"/>
      <c r="BB46" s="210">
        <f t="shared" si="30"/>
        <v>0</v>
      </c>
      <c r="BC46" s="202"/>
      <c r="BD46" s="202"/>
      <c r="BE46" s="202"/>
      <c r="BF46" s="210">
        <f t="shared" si="31"/>
        <v>0</v>
      </c>
      <c r="BG46" s="202"/>
      <c r="BH46" s="202"/>
      <c r="BI46" s="202"/>
      <c r="BJ46" s="210">
        <f t="shared" si="32"/>
        <v>0</v>
      </c>
      <c r="BK46" s="202"/>
      <c r="BL46" s="202"/>
      <c r="BM46" s="202"/>
      <c r="BN46" s="210">
        <f t="shared" si="33"/>
        <v>0</v>
      </c>
      <c r="BO46" s="202"/>
      <c r="BP46" s="202"/>
      <c r="BQ46" s="202"/>
      <c r="BR46" s="210">
        <f t="shared" si="34"/>
        <v>0</v>
      </c>
      <c r="BS46" s="202"/>
      <c r="BT46" s="202"/>
      <c r="BU46" s="202"/>
      <c r="BV46" s="210">
        <f t="shared" si="35"/>
        <v>0</v>
      </c>
      <c r="BW46" s="202"/>
      <c r="BX46" s="202"/>
      <c r="BY46" s="202"/>
      <c r="BZ46" s="210">
        <f t="shared" si="36"/>
        <v>0</v>
      </c>
      <c r="CA46" s="202"/>
      <c r="CB46" s="202"/>
      <c r="CC46" s="202"/>
      <c r="CD46" s="210">
        <f t="shared" si="37"/>
        <v>0</v>
      </c>
      <c r="CE46" s="202"/>
      <c r="CF46" s="202"/>
      <c r="CG46" s="202"/>
      <c r="CH46" s="210">
        <f t="shared" si="38"/>
        <v>0</v>
      </c>
      <c r="CI46" s="202"/>
      <c r="CJ46" s="202"/>
      <c r="CK46" s="202"/>
      <c r="CL46" s="210">
        <f t="shared" si="39"/>
        <v>0</v>
      </c>
      <c r="CM46" s="202"/>
      <c r="CN46" s="202"/>
      <c r="CO46" s="202"/>
      <c r="CP46" s="210">
        <f t="shared" si="40"/>
        <v>0</v>
      </c>
      <c r="CQ46" s="202"/>
      <c r="CR46" s="202"/>
      <c r="CS46" s="202"/>
      <c r="CT46" s="210">
        <f t="shared" si="41"/>
        <v>0</v>
      </c>
      <c r="CU46" s="202"/>
      <c r="CV46" s="202"/>
      <c r="CW46" s="202"/>
      <c r="CX46" s="210">
        <f t="shared" si="42"/>
        <v>0</v>
      </c>
      <c r="CY46" s="202"/>
      <c r="CZ46" s="202"/>
      <c r="DA46" s="202"/>
      <c r="DB46" s="210">
        <f t="shared" si="43"/>
        <v>0</v>
      </c>
      <c r="DC46" s="202"/>
      <c r="DD46" s="202"/>
      <c r="DE46" s="202"/>
      <c r="DF46" s="210">
        <f t="shared" si="44"/>
        <v>0</v>
      </c>
      <c r="DG46" s="202"/>
      <c r="DH46" s="202"/>
      <c r="DI46" s="202"/>
      <c r="DJ46" s="210">
        <f t="shared" si="45"/>
        <v>0</v>
      </c>
      <c r="DK46" s="202"/>
      <c r="DL46" s="202"/>
      <c r="DM46" s="202"/>
      <c r="DN46" s="210">
        <f t="shared" si="46"/>
        <v>0</v>
      </c>
      <c r="DO46" s="202"/>
      <c r="DP46" s="202"/>
      <c r="DQ46" s="202"/>
      <c r="DR46" s="210">
        <f t="shared" si="47"/>
        <v>0</v>
      </c>
      <c r="DS46" s="202"/>
      <c r="DT46" s="202"/>
      <c r="DU46" s="202"/>
      <c r="DV46" s="210">
        <f t="shared" si="48"/>
        <v>0</v>
      </c>
      <c r="DW46" s="202"/>
      <c r="DX46" s="202"/>
      <c r="DY46" s="202"/>
      <c r="DZ46" s="210">
        <f t="shared" si="49"/>
        <v>0</v>
      </c>
      <c r="EA46" s="202"/>
      <c r="EB46" s="202"/>
      <c r="EC46" s="202"/>
      <c r="ED46" s="210">
        <f t="shared" si="50"/>
        <v>0</v>
      </c>
      <c r="EE46" s="202"/>
      <c r="EF46" s="202"/>
      <c r="EG46" s="202"/>
      <c r="EH46" s="210">
        <f t="shared" si="51"/>
        <v>0</v>
      </c>
      <c r="EI46" s="202"/>
      <c r="EJ46" s="202"/>
      <c r="EK46" s="202"/>
      <c r="EL46" s="210">
        <f t="shared" si="52"/>
        <v>0</v>
      </c>
      <c r="EM46" s="202"/>
      <c r="EN46" s="202"/>
      <c r="EO46" s="202"/>
      <c r="EP46" s="210">
        <f t="shared" si="53"/>
        <v>0</v>
      </c>
      <c r="EQ46" s="202"/>
      <c r="ER46" s="202"/>
      <c r="ES46" s="202"/>
      <c r="ET46" s="210">
        <f t="shared" si="54"/>
        <v>0</v>
      </c>
      <c r="EU46" s="202"/>
      <c r="EV46" s="202"/>
      <c r="EW46" s="202"/>
      <c r="EX46" s="210">
        <f t="shared" si="55"/>
        <v>0</v>
      </c>
      <c r="EY46" s="202"/>
      <c r="EZ46" s="202"/>
      <c r="FA46" s="202"/>
      <c r="FB46" s="210">
        <f t="shared" si="56"/>
        <v>0</v>
      </c>
      <c r="FC46" s="202"/>
      <c r="FD46" s="202"/>
      <c r="FE46" s="202"/>
      <c r="FF46" s="210">
        <f t="shared" si="57"/>
        <v>0</v>
      </c>
      <c r="FG46" s="202"/>
      <c r="FH46" s="202"/>
      <c r="FI46" s="202"/>
      <c r="FJ46" s="210">
        <f t="shared" si="58"/>
        <v>0</v>
      </c>
      <c r="FK46" s="202"/>
      <c r="FL46" s="202"/>
      <c r="FM46" s="202"/>
      <c r="FN46" s="210">
        <f t="shared" si="59"/>
        <v>0</v>
      </c>
      <c r="FO46" s="202"/>
      <c r="FP46" s="202"/>
      <c r="FQ46" s="202"/>
      <c r="FR46" s="210">
        <f t="shared" si="60"/>
        <v>0</v>
      </c>
      <c r="FS46" s="202"/>
      <c r="FT46" s="202"/>
      <c r="FU46" s="202"/>
      <c r="FV46" s="210">
        <f t="shared" si="61"/>
        <v>0</v>
      </c>
      <c r="FW46" s="202"/>
      <c r="FX46" s="202"/>
      <c r="FY46" s="202"/>
      <c r="FZ46" s="210">
        <f t="shared" si="62"/>
        <v>0</v>
      </c>
      <c r="GA46" s="202"/>
      <c r="GB46" s="202"/>
      <c r="GC46" s="202"/>
      <c r="GD46" s="210">
        <f t="shared" si="63"/>
        <v>0</v>
      </c>
      <c r="GE46" s="202"/>
      <c r="GF46" s="202"/>
      <c r="GG46" s="202"/>
      <c r="GH46" s="210">
        <f t="shared" si="64"/>
        <v>0</v>
      </c>
      <c r="GI46" s="202"/>
      <c r="GJ46" s="202"/>
      <c r="GK46" s="202"/>
      <c r="GL46" s="210">
        <f t="shared" si="65"/>
        <v>0</v>
      </c>
      <c r="GM46" s="202"/>
      <c r="GN46" s="202"/>
      <c r="GO46" s="202"/>
      <c r="GP46" s="210">
        <f t="shared" si="66"/>
        <v>0</v>
      </c>
      <c r="GQ46" s="202"/>
      <c r="GR46" s="202"/>
      <c r="GS46" s="202"/>
      <c r="GT46" s="210">
        <f t="shared" si="67"/>
        <v>0</v>
      </c>
      <c r="GU46" s="202"/>
      <c r="GV46" s="202"/>
      <c r="GW46" s="202"/>
      <c r="GX46" s="210">
        <f t="shared" si="68"/>
        <v>0</v>
      </c>
      <c r="GY46" s="202"/>
      <c r="GZ46" s="202"/>
      <c r="HA46" s="202"/>
      <c r="HB46" s="210">
        <f t="shared" si="69"/>
        <v>0</v>
      </c>
      <c r="HC46" s="202"/>
      <c r="HD46" s="202"/>
      <c r="HE46" s="202"/>
      <c r="HF46" s="210">
        <f t="shared" si="70"/>
        <v>0</v>
      </c>
      <c r="HG46" s="202"/>
      <c r="HH46" s="202"/>
      <c r="HI46" s="202"/>
      <c r="HJ46" s="210">
        <f t="shared" si="71"/>
        <v>0</v>
      </c>
      <c r="HK46" s="202"/>
      <c r="HL46" s="202"/>
      <c r="HM46" s="202"/>
      <c r="HN46" s="210">
        <f t="shared" si="72"/>
        <v>0</v>
      </c>
      <c r="HO46" s="202"/>
      <c r="HP46" s="202"/>
      <c r="HQ46" s="202"/>
      <c r="HR46" s="210">
        <f t="shared" si="73"/>
        <v>0</v>
      </c>
      <c r="HS46" s="202"/>
      <c r="HT46" s="202"/>
      <c r="HU46" s="202"/>
      <c r="HV46" s="210">
        <f t="shared" si="74"/>
        <v>0</v>
      </c>
      <c r="HW46" s="202"/>
      <c r="HX46" s="202"/>
      <c r="HY46" s="202"/>
      <c r="HZ46" s="210">
        <f t="shared" si="75"/>
        <v>0</v>
      </c>
      <c r="IA46" s="202"/>
      <c r="IB46" s="202"/>
      <c r="IC46" s="202"/>
      <c r="ID46" s="210">
        <f t="shared" si="76"/>
        <v>0</v>
      </c>
      <c r="IE46" s="202"/>
      <c r="IF46" s="202"/>
      <c r="IG46" s="202"/>
      <c r="IH46" s="210">
        <f t="shared" si="77"/>
        <v>0</v>
      </c>
      <c r="II46" s="202"/>
      <c r="IJ46" s="202"/>
      <c r="IK46" s="202"/>
      <c r="IL46" s="210">
        <f t="shared" si="78"/>
        <v>0</v>
      </c>
      <c r="IM46" s="202"/>
      <c r="IN46" s="202"/>
      <c r="IO46" s="202"/>
      <c r="IP46" s="210">
        <f t="shared" si="79"/>
        <v>0</v>
      </c>
      <c r="IQ46" s="210">
        <f t="shared" si="80"/>
        <v>0</v>
      </c>
      <c r="IR46" s="210">
        <f t="shared" si="80"/>
        <v>0</v>
      </c>
      <c r="IS46" s="210">
        <f t="shared" si="80"/>
        <v>0</v>
      </c>
      <c r="IT46" s="210">
        <f t="shared" si="80"/>
        <v>0</v>
      </c>
    </row>
    <row r="47" spans="1:254" ht="15" customHeight="1" x14ac:dyDescent="0.2">
      <c r="A47" s="229">
        <v>383000</v>
      </c>
      <c r="B47" s="196" t="s">
        <v>863</v>
      </c>
      <c r="C47" s="202"/>
      <c r="D47" s="202"/>
      <c r="E47" s="202"/>
      <c r="F47" s="210">
        <f t="shared" si="18"/>
        <v>0</v>
      </c>
      <c r="G47" s="202"/>
      <c r="H47" s="202"/>
      <c r="I47" s="202"/>
      <c r="J47" s="210">
        <f t="shared" si="19"/>
        <v>0</v>
      </c>
      <c r="K47" s="202"/>
      <c r="L47" s="202"/>
      <c r="M47" s="202"/>
      <c r="N47" s="210">
        <f t="shared" si="20"/>
        <v>0</v>
      </c>
      <c r="O47" s="202"/>
      <c r="P47" s="202"/>
      <c r="Q47" s="202"/>
      <c r="R47" s="210">
        <f t="shared" si="21"/>
        <v>0</v>
      </c>
      <c r="S47" s="202"/>
      <c r="T47" s="202"/>
      <c r="U47" s="202"/>
      <c r="V47" s="210">
        <f t="shared" si="22"/>
        <v>0</v>
      </c>
      <c r="W47" s="202"/>
      <c r="X47" s="202"/>
      <c r="Y47" s="202"/>
      <c r="Z47" s="210">
        <f t="shared" si="23"/>
        <v>0</v>
      </c>
      <c r="AA47" s="202"/>
      <c r="AB47" s="202"/>
      <c r="AC47" s="202"/>
      <c r="AD47" s="210">
        <f t="shared" si="24"/>
        <v>0</v>
      </c>
      <c r="AE47" s="202"/>
      <c r="AF47" s="202"/>
      <c r="AG47" s="202"/>
      <c r="AH47" s="210">
        <f t="shared" si="25"/>
        <v>0</v>
      </c>
      <c r="AI47" s="202"/>
      <c r="AJ47" s="202"/>
      <c r="AK47" s="202"/>
      <c r="AL47" s="210">
        <f t="shared" si="26"/>
        <v>0</v>
      </c>
      <c r="AM47" s="202"/>
      <c r="AN47" s="202"/>
      <c r="AO47" s="202"/>
      <c r="AP47" s="210">
        <f t="shared" si="27"/>
        <v>0</v>
      </c>
      <c r="AQ47" s="202"/>
      <c r="AR47" s="202"/>
      <c r="AS47" s="202"/>
      <c r="AT47" s="210">
        <f t="shared" si="28"/>
        <v>0</v>
      </c>
      <c r="AU47" s="202"/>
      <c r="AV47" s="202"/>
      <c r="AW47" s="202"/>
      <c r="AX47" s="210">
        <f t="shared" si="29"/>
        <v>0</v>
      </c>
      <c r="AY47" s="202"/>
      <c r="AZ47" s="202"/>
      <c r="BA47" s="202"/>
      <c r="BB47" s="210">
        <f t="shared" si="30"/>
        <v>0</v>
      </c>
      <c r="BC47" s="202"/>
      <c r="BD47" s="202"/>
      <c r="BE47" s="202"/>
      <c r="BF47" s="210">
        <f t="shared" si="31"/>
        <v>0</v>
      </c>
      <c r="BG47" s="202"/>
      <c r="BH47" s="202"/>
      <c r="BI47" s="202"/>
      <c r="BJ47" s="210">
        <f t="shared" si="32"/>
        <v>0</v>
      </c>
      <c r="BK47" s="202"/>
      <c r="BL47" s="202"/>
      <c r="BM47" s="202"/>
      <c r="BN47" s="210">
        <f t="shared" si="33"/>
        <v>0</v>
      </c>
      <c r="BO47" s="202"/>
      <c r="BP47" s="202"/>
      <c r="BQ47" s="202"/>
      <c r="BR47" s="210">
        <f t="shared" si="34"/>
        <v>0</v>
      </c>
      <c r="BS47" s="202"/>
      <c r="BT47" s="202"/>
      <c r="BU47" s="202"/>
      <c r="BV47" s="210">
        <f t="shared" si="35"/>
        <v>0</v>
      </c>
      <c r="BW47" s="202"/>
      <c r="BX47" s="202"/>
      <c r="BY47" s="202"/>
      <c r="BZ47" s="210">
        <f t="shared" si="36"/>
        <v>0</v>
      </c>
      <c r="CA47" s="202"/>
      <c r="CB47" s="202"/>
      <c r="CC47" s="202"/>
      <c r="CD47" s="210">
        <f t="shared" si="37"/>
        <v>0</v>
      </c>
      <c r="CE47" s="202"/>
      <c r="CF47" s="202"/>
      <c r="CG47" s="202"/>
      <c r="CH47" s="210">
        <f t="shared" si="38"/>
        <v>0</v>
      </c>
      <c r="CI47" s="202"/>
      <c r="CJ47" s="202"/>
      <c r="CK47" s="202"/>
      <c r="CL47" s="210">
        <f t="shared" si="39"/>
        <v>0</v>
      </c>
      <c r="CM47" s="202"/>
      <c r="CN47" s="202"/>
      <c r="CO47" s="202"/>
      <c r="CP47" s="210">
        <f t="shared" si="40"/>
        <v>0</v>
      </c>
      <c r="CQ47" s="202"/>
      <c r="CR47" s="202"/>
      <c r="CS47" s="202"/>
      <c r="CT47" s="210">
        <f t="shared" si="41"/>
        <v>0</v>
      </c>
      <c r="CU47" s="202"/>
      <c r="CV47" s="202"/>
      <c r="CW47" s="202"/>
      <c r="CX47" s="210">
        <f t="shared" si="42"/>
        <v>0</v>
      </c>
      <c r="CY47" s="202"/>
      <c r="CZ47" s="202"/>
      <c r="DA47" s="202"/>
      <c r="DB47" s="210">
        <f t="shared" si="43"/>
        <v>0</v>
      </c>
      <c r="DC47" s="202"/>
      <c r="DD47" s="202"/>
      <c r="DE47" s="202"/>
      <c r="DF47" s="210">
        <f t="shared" si="44"/>
        <v>0</v>
      </c>
      <c r="DG47" s="202"/>
      <c r="DH47" s="202"/>
      <c r="DI47" s="202"/>
      <c r="DJ47" s="210">
        <f t="shared" si="45"/>
        <v>0</v>
      </c>
      <c r="DK47" s="202"/>
      <c r="DL47" s="202"/>
      <c r="DM47" s="202"/>
      <c r="DN47" s="210">
        <f t="shared" si="46"/>
        <v>0</v>
      </c>
      <c r="DO47" s="202"/>
      <c r="DP47" s="202"/>
      <c r="DQ47" s="202"/>
      <c r="DR47" s="210">
        <f t="shared" si="47"/>
        <v>0</v>
      </c>
      <c r="DS47" s="202"/>
      <c r="DT47" s="202"/>
      <c r="DU47" s="202"/>
      <c r="DV47" s="210">
        <f t="shared" si="48"/>
        <v>0</v>
      </c>
      <c r="DW47" s="202"/>
      <c r="DX47" s="202"/>
      <c r="DY47" s="202"/>
      <c r="DZ47" s="210">
        <f t="shared" si="49"/>
        <v>0</v>
      </c>
      <c r="EA47" s="202"/>
      <c r="EB47" s="202"/>
      <c r="EC47" s="202"/>
      <c r="ED47" s="210">
        <f t="shared" si="50"/>
        <v>0</v>
      </c>
      <c r="EE47" s="202"/>
      <c r="EF47" s="202"/>
      <c r="EG47" s="202"/>
      <c r="EH47" s="210">
        <f t="shared" si="51"/>
        <v>0</v>
      </c>
      <c r="EI47" s="202"/>
      <c r="EJ47" s="202"/>
      <c r="EK47" s="202"/>
      <c r="EL47" s="210">
        <f t="shared" si="52"/>
        <v>0</v>
      </c>
      <c r="EM47" s="202"/>
      <c r="EN47" s="202"/>
      <c r="EO47" s="202"/>
      <c r="EP47" s="210">
        <f t="shared" si="53"/>
        <v>0</v>
      </c>
      <c r="EQ47" s="202"/>
      <c r="ER47" s="202"/>
      <c r="ES47" s="202"/>
      <c r="ET47" s="210">
        <f t="shared" si="54"/>
        <v>0</v>
      </c>
      <c r="EU47" s="202"/>
      <c r="EV47" s="202"/>
      <c r="EW47" s="202"/>
      <c r="EX47" s="210">
        <f t="shared" si="55"/>
        <v>0</v>
      </c>
      <c r="EY47" s="202"/>
      <c r="EZ47" s="202"/>
      <c r="FA47" s="202"/>
      <c r="FB47" s="210">
        <f t="shared" si="56"/>
        <v>0</v>
      </c>
      <c r="FC47" s="202"/>
      <c r="FD47" s="202"/>
      <c r="FE47" s="202"/>
      <c r="FF47" s="210">
        <f t="shared" si="57"/>
        <v>0</v>
      </c>
      <c r="FG47" s="202"/>
      <c r="FH47" s="202"/>
      <c r="FI47" s="202"/>
      <c r="FJ47" s="210">
        <f t="shared" si="58"/>
        <v>0</v>
      </c>
      <c r="FK47" s="202"/>
      <c r="FL47" s="202"/>
      <c r="FM47" s="202"/>
      <c r="FN47" s="210">
        <f t="shared" si="59"/>
        <v>0</v>
      </c>
      <c r="FO47" s="202"/>
      <c r="FP47" s="202"/>
      <c r="FQ47" s="202"/>
      <c r="FR47" s="210">
        <f t="shared" si="60"/>
        <v>0</v>
      </c>
      <c r="FS47" s="202"/>
      <c r="FT47" s="202"/>
      <c r="FU47" s="202"/>
      <c r="FV47" s="210">
        <f t="shared" si="61"/>
        <v>0</v>
      </c>
      <c r="FW47" s="202"/>
      <c r="FX47" s="202"/>
      <c r="FY47" s="202"/>
      <c r="FZ47" s="210">
        <f t="shared" si="62"/>
        <v>0</v>
      </c>
      <c r="GA47" s="202"/>
      <c r="GB47" s="202"/>
      <c r="GC47" s="202"/>
      <c r="GD47" s="210">
        <f t="shared" si="63"/>
        <v>0</v>
      </c>
      <c r="GE47" s="202"/>
      <c r="GF47" s="202"/>
      <c r="GG47" s="202"/>
      <c r="GH47" s="210">
        <f t="shared" si="64"/>
        <v>0</v>
      </c>
      <c r="GI47" s="202"/>
      <c r="GJ47" s="202"/>
      <c r="GK47" s="202"/>
      <c r="GL47" s="210">
        <f t="shared" si="65"/>
        <v>0</v>
      </c>
      <c r="GM47" s="202"/>
      <c r="GN47" s="202"/>
      <c r="GO47" s="202"/>
      <c r="GP47" s="210">
        <f t="shared" si="66"/>
        <v>0</v>
      </c>
      <c r="GQ47" s="202"/>
      <c r="GR47" s="202"/>
      <c r="GS47" s="202"/>
      <c r="GT47" s="210">
        <f t="shared" si="67"/>
        <v>0</v>
      </c>
      <c r="GU47" s="202"/>
      <c r="GV47" s="202"/>
      <c r="GW47" s="202"/>
      <c r="GX47" s="210">
        <f t="shared" si="68"/>
        <v>0</v>
      </c>
      <c r="GY47" s="202"/>
      <c r="GZ47" s="202"/>
      <c r="HA47" s="202"/>
      <c r="HB47" s="210">
        <f t="shared" si="69"/>
        <v>0</v>
      </c>
      <c r="HC47" s="202"/>
      <c r="HD47" s="202"/>
      <c r="HE47" s="202"/>
      <c r="HF47" s="210">
        <f t="shared" si="70"/>
        <v>0</v>
      </c>
      <c r="HG47" s="202"/>
      <c r="HH47" s="202"/>
      <c r="HI47" s="202"/>
      <c r="HJ47" s="210">
        <f t="shared" si="71"/>
        <v>0</v>
      </c>
      <c r="HK47" s="202"/>
      <c r="HL47" s="202"/>
      <c r="HM47" s="202"/>
      <c r="HN47" s="210">
        <f t="shared" si="72"/>
        <v>0</v>
      </c>
      <c r="HO47" s="202"/>
      <c r="HP47" s="202"/>
      <c r="HQ47" s="202"/>
      <c r="HR47" s="210">
        <f t="shared" si="73"/>
        <v>0</v>
      </c>
      <c r="HS47" s="202"/>
      <c r="HT47" s="202"/>
      <c r="HU47" s="202"/>
      <c r="HV47" s="210">
        <f t="shared" si="74"/>
        <v>0</v>
      </c>
      <c r="HW47" s="202"/>
      <c r="HX47" s="202"/>
      <c r="HY47" s="202"/>
      <c r="HZ47" s="210">
        <f t="shared" si="75"/>
        <v>0</v>
      </c>
      <c r="IA47" s="202"/>
      <c r="IB47" s="202"/>
      <c r="IC47" s="202"/>
      <c r="ID47" s="210">
        <f t="shared" si="76"/>
        <v>0</v>
      </c>
      <c r="IE47" s="202"/>
      <c r="IF47" s="202"/>
      <c r="IG47" s="202"/>
      <c r="IH47" s="210">
        <f t="shared" si="77"/>
        <v>0</v>
      </c>
      <c r="II47" s="202"/>
      <c r="IJ47" s="202"/>
      <c r="IK47" s="202"/>
      <c r="IL47" s="210">
        <f t="shared" si="78"/>
        <v>0</v>
      </c>
      <c r="IM47" s="202"/>
      <c r="IN47" s="202"/>
      <c r="IO47" s="202"/>
      <c r="IP47" s="210">
        <f t="shared" si="79"/>
        <v>0</v>
      </c>
      <c r="IQ47" s="210">
        <f t="shared" si="80"/>
        <v>0</v>
      </c>
      <c r="IR47" s="210">
        <f t="shared" si="80"/>
        <v>0</v>
      </c>
      <c r="IS47" s="210">
        <f t="shared" si="80"/>
        <v>0</v>
      </c>
      <c r="IT47" s="210">
        <f t="shared" si="80"/>
        <v>0</v>
      </c>
    </row>
    <row r="48" spans="1:254" ht="15" customHeight="1" x14ac:dyDescent="0.2">
      <c r="A48" s="229">
        <v>520000</v>
      </c>
      <c r="B48" s="196" t="s">
        <v>1270</v>
      </c>
      <c r="C48" s="202"/>
      <c r="D48" s="202"/>
      <c r="E48" s="202"/>
      <c r="F48" s="210">
        <f t="shared" si="18"/>
        <v>0</v>
      </c>
      <c r="G48" s="202"/>
      <c r="H48" s="202"/>
      <c r="I48" s="202"/>
      <c r="J48" s="210">
        <f t="shared" si="19"/>
        <v>0</v>
      </c>
      <c r="K48" s="202"/>
      <c r="L48" s="202"/>
      <c r="M48" s="202"/>
      <c r="N48" s="210">
        <f t="shared" si="20"/>
        <v>0</v>
      </c>
      <c r="O48" s="202"/>
      <c r="P48" s="202"/>
      <c r="Q48" s="202"/>
      <c r="R48" s="210">
        <f t="shared" si="21"/>
        <v>0</v>
      </c>
      <c r="S48" s="202"/>
      <c r="T48" s="202"/>
      <c r="U48" s="202"/>
      <c r="V48" s="210">
        <f t="shared" si="22"/>
        <v>0</v>
      </c>
      <c r="W48" s="202"/>
      <c r="X48" s="202"/>
      <c r="Y48" s="202"/>
      <c r="Z48" s="210">
        <f t="shared" si="23"/>
        <v>0</v>
      </c>
      <c r="AA48" s="202"/>
      <c r="AB48" s="202"/>
      <c r="AC48" s="202"/>
      <c r="AD48" s="210">
        <f t="shared" si="24"/>
        <v>0</v>
      </c>
      <c r="AE48" s="202"/>
      <c r="AF48" s="202"/>
      <c r="AG48" s="202"/>
      <c r="AH48" s="210">
        <f t="shared" si="25"/>
        <v>0</v>
      </c>
      <c r="AI48" s="202"/>
      <c r="AJ48" s="202"/>
      <c r="AK48" s="202"/>
      <c r="AL48" s="210">
        <f t="shared" si="26"/>
        <v>0</v>
      </c>
      <c r="AM48" s="202"/>
      <c r="AN48" s="202"/>
      <c r="AO48" s="202"/>
      <c r="AP48" s="210">
        <f t="shared" si="27"/>
        <v>0</v>
      </c>
      <c r="AQ48" s="202"/>
      <c r="AR48" s="202"/>
      <c r="AS48" s="202"/>
      <c r="AT48" s="210">
        <f t="shared" si="28"/>
        <v>0</v>
      </c>
      <c r="AU48" s="202"/>
      <c r="AV48" s="202"/>
      <c r="AW48" s="202"/>
      <c r="AX48" s="210">
        <f t="shared" si="29"/>
        <v>0</v>
      </c>
      <c r="AY48" s="202"/>
      <c r="AZ48" s="202"/>
      <c r="BA48" s="202"/>
      <c r="BB48" s="210">
        <f t="shared" si="30"/>
        <v>0</v>
      </c>
      <c r="BC48" s="202"/>
      <c r="BD48" s="202"/>
      <c r="BE48" s="202"/>
      <c r="BF48" s="210">
        <f t="shared" si="31"/>
        <v>0</v>
      </c>
      <c r="BG48" s="202"/>
      <c r="BH48" s="202"/>
      <c r="BI48" s="202"/>
      <c r="BJ48" s="210">
        <f t="shared" si="32"/>
        <v>0</v>
      </c>
      <c r="BK48" s="202"/>
      <c r="BL48" s="202"/>
      <c r="BM48" s="202"/>
      <c r="BN48" s="210">
        <f t="shared" si="33"/>
        <v>0</v>
      </c>
      <c r="BO48" s="202"/>
      <c r="BP48" s="202"/>
      <c r="BQ48" s="202"/>
      <c r="BR48" s="210">
        <f t="shared" si="34"/>
        <v>0</v>
      </c>
      <c r="BS48" s="202"/>
      <c r="BT48" s="202"/>
      <c r="BU48" s="202"/>
      <c r="BV48" s="210">
        <f t="shared" si="35"/>
        <v>0</v>
      </c>
      <c r="BW48" s="202"/>
      <c r="BX48" s="202"/>
      <c r="BY48" s="202"/>
      <c r="BZ48" s="210">
        <f t="shared" si="36"/>
        <v>0</v>
      </c>
      <c r="CA48" s="202"/>
      <c r="CB48" s="202"/>
      <c r="CC48" s="202"/>
      <c r="CD48" s="210">
        <f t="shared" si="37"/>
        <v>0</v>
      </c>
      <c r="CE48" s="202"/>
      <c r="CF48" s="202"/>
      <c r="CG48" s="202"/>
      <c r="CH48" s="210">
        <f t="shared" si="38"/>
        <v>0</v>
      </c>
      <c r="CI48" s="202"/>
      <c r="CJ48" s="202"/>
      <c r="CK48" s="202"/>
      <c r="CL48" s="210">
        <f t="shared" si="39"/>
        <v>0</v>
      </c>
      <c r="CM48" s="202"/>
      <c r="CN48" s="202"/>
      <c r="CO48" s="202"/>
      <c r="CP48" s="210">
        <f t="shared" si="40"/>
        <v>0</v>
      </c>
      <c r="CQ48" s="202"/>
      <c r="CR48" s="202"/>
      <c r="CS48" s="202"/>
      <c r="CT48" s="210">
        <f t="shared" si="41"/>
        <v>0</v>
      </c>
      <c r="CU48" s="202"/>
      <c r="CV48" s="202"/>
      <c r="CW48" s="202"/>
      <c r="CX48" s="210">
        <f t="shared" si="42"/>
        <v>0</v>
      </c>
      <c r="CY48" s="202"/>
      <c r="CZ48" s="202"/>
      <c r="DA48" s="202"/>
      <c r="DB48" s="210">
        <f t="shared" si="43"/>
        <v>0</v>
      </c>
      <c r="DC48" s="202"/>
      <c r="DD48" s="202"/>
      <c r="DE48" s="202"/>
      <c r="DF48" s="210">
        <f t="shared" si="44"/>
        <v>0</v>
      </c>
      <c r="DG48" s="202"/>
      <c r="DH48" s="202"/>
      <c r="DI48" s="202"/>
      <c r="DJ48" s="210">
        <f t="shared" si="45"/>
        <v>0</v>
      </c>
      <c r="DK48" s="202"/>
      <c r="DL48" s="202"/>
      <c r="DM48" s="202"/>
      <c r="DN48" s="210">
        <f t="shared" si="46"/>
        <v>0</v>
      </c>
      <c r="DO48" s="202"/>
      <c r="DP48" s="202"/>
      <c r="DQ48" s="202"/>
      <c r="DR48" s="210">
        <f t="shared" si="47"/>
        <v>0</v>
      </c>
      <c r="DS48" s="202"/>
      <c r="DT48" s="202"/>
      <c r="DU48" s="202"/>
      <c r="DV48" s="210">
        <f t="shared" si="48"/>
        <v>0</v>
      </c>
      <c r="DW48" s="202"/>
      <c r="DX48" s="202"/>
      <c r="DY48" s="202"/>
      <c r="DZ48" s="210"/>
      <c r="EA48" s="202"/>
      <c r="EB48" s="202"/>
      <c r="EC48" s="202"/>
      <c r="ED48" s="210">
        <f t="shared" si="50"/>
        <v>0</v>
      </c>
      <c r="EE48" s="202"/>
      <c r="EF48" s="202"/>
      <c r="EG48" s="202"/>
      <c r="EH48" s="210">
        <f t="shared" si="51"/>
        <v>0</v>
      </c>
      <c r="EI48" s="202"/>
      <c r="EJ48" s="202"/>
      <c r="EK48" s="202"/>
      <c r="EL48" s="210">
        <f t="shared" si="52"/>
        <v>0</v>
      </c>
      <c r="EM48" s="202"/>
      <c r="EN48" s="202"/>
      <c r="EO48" s="202"/>
      <c r="EP48" s="210">
        <f t="shared" si="53"/>
        <v>0</v>
      </c>
      <c r="EQ48" s="202"/>
      <c r="ER48" s="202"/>
      <c r="ES48" s="202"/>
      <c r="ET48" s="210">
        <f t="shared" si="54"/>
        <v>0</v>
      </c>
      <c r="EU48" s="202"/>
      <c r="EV48" s="202"/>
      <c r="EW48" s="202"/>
      <c r="EX48" s="210">
        <f t="shared" si="55"/>
        <v>0</v>
      </c>
      <c r="EY48" s="202"/>
      <c r="EZ48" s="202"/>
      <c r="FA48" s="202"/>
      <c r="FB48" s="210">
        <f t="shared" si="56"/>
        <v>0</v>
      </c>
      <c r="FC48" s="202"/>
      <c r="FD48" s="202"/>
      <c r="FE48" s="202"/>
      <c r="FF48" s="210">
        <f t="shared" si="57"/>
        <v>0</v>
      </c>
      <c r="FG48" s="202"/>
      <c r="FH48" s="202"/>
      <c r="FI48" s="202"/>
      <c r="FJ48" s="210">
        <f t="shared" si="58"/>
        <v>0</v>
      </c>
      <c r="FK48" s="202"/>
      <c r="FL48" s="202"/>
      <c r="FM48" s="202"/>
      <c r="FN48" s="210">
        <f t="shared" si="59"/>
        <v>0</v>
      </c>
      <c r="FO48" s="202"/>
      <c r="FP48" s="202"/>
      <c r="FQ48" s="202"/>
      <c r="FR48" s="210">
        <f t="shared" si="60"/>
        <v>0</v>
      </c>
      <c r="FS48" s="202"/>
      <c r="FT48" s="202"/>
      <c r="FU48" s="202"/>
      <c r="FV48" s="210">
        <f t="shared" si="61"/>
        <v>0</v>
      </c>
      <c r="FW48" s="202"/>
      <c r="FX48" s="202"/>
      <c r="FY48" s="202"/>
      <c r="FZ48" s="210">
        <f t="shared" si="62"/>
        <v>0</v>
      </c>
      <c r="GA48" s="202"/>
      <c r="GB48" s="202"/>
      <c r="GC48" s="202"/>
      <c r="GD48" s="210">
        <f t="shared" si="63"/>
        <v>0</v>
      </c>
      <c r="GE48" s="202"/>
      <c r="GF48" s="202"/>
      <c r="GG48" s="202"/>
      <c r="GH48" s="210">
        <f t="shared" si="64"/>
        <v>0</v>
      </c>
      <c r="GI48" s="202"/>
      <c r="GJ48" s="202"/>
      <c r="GK48" s="202"/>
      <c r="GL48" s="210">
        <f t="shared" si="65"/>
        <v>0</v>
      </c>
      <c r="GM48" s="202"/>
      <c r="GN48" s="202"/>
      <c r="GO48" s="202"/>
      <c r="GP48" s="210">
        <f t="shared" si="66"/>
        <v>0</v>
      </c>
      <c r="GQ48" s="202"/>
      <c r="GR48" s="202"/>
      <c r="GS48" s="202"/>
      <c r="GT48" s="210">
        <f t="shared" si="67"/>
        <v>0</v>
      </c>
      <c r="GU48" s="202"/>
      <c r="GV48" s="202"/>
      <c r="GW48" s="202"/>
      <c r="GX48" s="210">
        <f t="shared" si="68"/>
        <v>0</v>
      </c>
      <c r="GY48" s="202"/>
      <c r="GZ48" s="202"/>
      <c r="HA48" s="202"/>
      <c r="HB48" s="210">
        <f t="shared" si="69"/>
        <v>0</v>
      </c>
      <c r="HC48" s="202"/>
      <c r="HD48" s="202"/>
      <c r="HE48" s="202"/>
      <c r="HF48" s="210">
        <f t="shared" si="70"/>
        <v>0</v>
      </c>
      <c r="HG48" s="202"/>
      <c r="HH48" s="202"/>
      <c r="HI48" s="202"/>
      <c r="HJ48" s="210">
        <f t="shared" si="71"/>
        <v>0</v>
      </c>
      <c r="HK48" s="202"/>
      <c r="HL48" s="202"/>
      <c r="HM48" s="202"/>
      <c r="HN48" s="210">
        <f t="shared" si="72"/>
        <v>0</v>
      </c>
      <c r="HO48" s="202"/>
      <c r="HP48" s="202"/>
      <c r="HQ48" s="202"/>
      <c r="HR48" s="210">
        <f t="shared" si="73"/>
        <v>0</v>
      </c>
      <c r="HS48" s="202"/>
      <c r="HT48" s="202"/>
      <c r="HU48" s="202"/>
      <c r="HV48" s="210">
        <f t="shared" si="74"/>
        <v>0</v>
      </c>
      <c r="HW48" s="202"/>
      <c r="HX48" s="202"/>
      <c r="HY48" s="202"/>
      <c r="HZ48" s="210">
        <f t="shared" si="75"/>
        <v>0</v>
      </c>
      <c r="IA48" s="202"/>
      <c r="IB48" s="202"/>
      <c r="IC48" s="202"/>
      <c r="ID48" s="210">
        <f t="shared" si="76"/>
        <v>0</v>
      </c>
      <c r="IE48" s="202"/>
      <c r="IF48" s="202"/>
      <c r="IG48" s="202"/>
      <c r="IH48" s="210">
        <f t="shared" si="77"/>
        <v>0</v>
      </c>
      <c r="II48" s="202"/>
      <c r="IJ48" s="202"/>
      <c r="IK48" s="202"/>
      <c r="IL48" s="210">
        <f t="shared" si="78"/>
        <v>0</v>
      </c>
      <c r="IM48" s="202"/>
      <c r="IN48" s="202"/>
      <c r="IO48" s="202"/>
      <c r="IP48" s="210">
        <f t="shared" si="79"/>
        <v>0</v>
      </c>
      <c r="IQ48" s="210">
        <f t="shared" ref="IQ48:IT51" si="81">+C48+G48+K48+O48+S48+W48+AA48+AE48+AI48+AM48+AQ48+AU48+AY48+BC48+BG48+BK48+BO48+BS48+BW48+CA48+CE48+CI48+CM48+CQ48+CU48+CY48+DC48+DG48+DK48+DO48+DS48+DW48+EA48+EE48+EI48+EM48+EQ48+EU48+EY48+FC48+FG48+FK48+FO48+FS48+FW48+GA48+GE48+GI48+GM48+GQ48+GU48+GY48+HC48+HG48+HK48+HO48+HS48+HW48+IA48+IE48+II48+IM48</f>
        <v>0</v>
      </c>
      <c r="IR48" s="210">
        <f t="shared" si="81"/>
        <v>0</v>
      </c>
      <c r="IS48" s="210">
        <f t="shared" si="81"/>
        <v>0</v>
      </c>
      <c r="IT48" s="210">
        <f t="shared" si="81"/>
        <v>0</v>
      </c>
    </row>
    <row r="49" spans="1:254" ht="15" customHeight="1" x14ac:dyDescent="0.2">
      <c r="A49" s="229">
        <v>384000</v>
      </c>
      <c r="B49" s="196" t="s">
        <v>1244</v>
      </c>
      <c r="C49" s="202"/>
      <c r="D49" s="202"/>
      <c r="E49" s="202"/>
      <c r="F49" s="210">
        <f t="shared" si="18"/>
        <v>0</v>
      </c>
      <c r="G49" s="202"/>
      <c r="H49" s="202"/>
      <c r="I49" s="202"/>
      <c r="J49" s="210">
        <f t="shared" si="19"/>
        <v>0</v>
      </c>
      <c r="K49" s="202"/>
      <c r="L49" s="202"/>
      <c r="M49" s="202"/>
      <c r="N49" s="210">
        <f t="shared" si="20"/>
        <v>0</v>
      </c>
      <c r="O49" s="202"/>
      <c r="P49" s="202"/>
      <c r="Q49" s="202"/>
      <c r="R49" s="210">
        <f t="shared" si="21"/>
        <v>0</v>
      </c>
      <c r="S49" s="202"/>
      <c r="T49" s="202"/>
      <c r="U49" s="202"/>
      <c r="V49" s="210">
        <f t="shared" si="22"/>
        <v>0</v>
      </c>
      <c r="W49" s="202"/>
      <c r="X49" s="202"/>
      <c r="Y49" s="202"/>
      <c r="Z49" s="210">
        <f t="shared" si="23"/>
        <v>0</v>
      </c>
      <c r="AA49" s="202"/>
      <c r="AB49" s="202"/>
      <c r="AC49" s="202"/>
      <c r="AD49" s="210">
        <f t="shared" si="24"/>
        <v>0</v>
      </c>
      <c r="AE49" s="202"/>
      <c r="AF49" s="202"/>
      <c r="AG49" s="202"/>
      <c r="AH49" s="210">
        <f t="shared" si="25"/>
        <v>0</v>
      </c>
      <c r="AI49" s="202"/>
      <c r="AJ49" s="202"/>
      <c r="AK49" s="202"/>
      <c r="AL49" s="210">
        <f t="shared" si="26"/>
        <v>0</v>
      </c>
      <c r="AM49" s="202"/>
      <c r="AN49" s="202"/>
      <c r="AO49" s="202"/>
      <c r="AP49" s="210">
        <f t="shared" si="27"/>
        <v>0</v>
      </c>
      <c r="AQ49" s="202"/>
      <c r="AR49" s="202"/>
      <c r="AS49" s="202"/>
      <c r="AT49" s="210">
        <f t="shared" si="28"/>
        <v>0</v>
      </c>
      <c r="AU49" s="202"/>
      <c r="AV49" s="202"/>
      <c r="AW49" s="202"/>
      <c r="AX49" s="210">
        <f t="shared" si="29"/>
        <v>0</v>
      </c>
      <c r="AY49" s="202"/>
      <c r="AZ49" s="202"/>
      <c r="BA49" s="202"/>
      <c r="BB49" s="210">
        <f t="shared" si="30"/>
        <v>0</v>
      </c>
      <c r="BC49" s="202"/>
      <c r="BD49" s="202"/>
      <c r="BE49" s="202"/>
      <c r="BF49" s="210">
        <f t="shared" si="31"/>
        <v>0</v>
      </c>
      <c r="BG49" s="202"/>
      <c r="BH49" s="202"/>
      <c r="BI49" s="202"/>
      <c r="BJ49" s="210">
        <f t="shared" si="32"/>
        <v>0</v>
      </c>
      <c r="BK49" s="202"/>
      <c r="BL49" s="202"/>
      <c r="BM49" s="202"/>
      <c r="BN49" s="210">
        <f t="shared" si="33"/>
        <v>0</v>
      </c>
      <c r="BO49" s="202"/>
      <c r="BP49" s="202"/>
      <c r="BQ49" s="202"/>
      <c r="BR49" s="210">
        <f t="shared" si="34"/>
        <v>0</v>
      </c>
      <c r="BS49" s="202"/>
      <c r="BT49" s="202"/>
      <c r="BU49" s="202"/>
      <c r="BV49" s="210">
        <f t="shared" si="35"/>
        <v>0</v>
      </c>
      <c r="BW49" s="202"/>
      <c r="BX49" s="202"/>
      <c r="BY49" s="202"/>
      <c r="BZ49" s="210">
        <f t="shared" si="36"/>
        <v>0</v>
      </c>
      <c r="CA49" s="202"/>
      <c r="CB49" s="202"/>
      <c r="CC49" s="202"/>
      <c r="CD49" s="210">
        <f t="shared" si="37"/>
        <v>0</v>
      </c>
      <c r="CE49" s="202"/>
      <c r="CF49" s="202"/>
      <c r="CG49" s="202"/>
      <c r="CH49" s="210">
        <f t="shared" si="38"/>
        <v>0</v>
      </c>
      <c r="CI49" s="202"/>
      <c r="CJ49" s="202"/>
      <c r="CK49" s="202"/>
      <c r="CL49" s="210">
        <f t="shared" si="39"/>
        <v>0</v>
      </c>
      <c r="CM49" s="202"/>
      <c r="CN49" s="202"/>
      <c r="CO49" s="202"/>
      <c r="CP49" s="210">
        <f t="shared" si="40"/>
        <v>0</v>
      </c>
      <c r="CQ49" s="202"/>
      <c r="CR49" s="202"/>
      <c r="CS49" s="202"/>
      <c r="CT49" s="210">
        <f t="shared" si="41"/>
        <v>0</v>
      </c>
      <c r="CU49" s="202"/>
      <c r="CV49" s="202"/>
      <c r="CW49" s="202"/>
      <c r="CX49" s="210">
        <f t="shared" si="42"/>
        <v>0</v>
      </c>
      <c r="CY49" s="202"/>
      <c r="CZ49" s="202"/>
      <c r="DA49" s="202"/>
      <c r="DB49" s="210">
        <f t="shared" si="43"/>
        <v>0</v>
      </c>
      <c r="DC49" s="202"/>
      <c r="DD49" s="202"/>
      <c r="DE49" s="202"/>
      <c r="DF49" s="210">
        <f t="shared" si="44"/>
        <v>0</v>
      </c>
      <c r="DG49" s="202"/>
      <c r="DH49" s="202"/>
      <c r="DI49" s="202"/>
      <c r="DJ49" s="210">
        <f t="shared" si="45"/>
        <v>0</v>
      </c>
      <c r="DK49" s="202"/>
      <c r="DL49" s="202"/>
      <c r="DM49" s="202"/>
      <c r="DN49" s="210">
        <f t="shared" si="46"/>
        <v>0</v>
      </c>
      <c r="DO49" s="202"/>
      <c r="DP49" s="202"/>
      <c r="DQ49" s="202"/>
      <c r="DR49" s="210">
        <f t="shared" si="47"/>
        <v>0</v>
      </c>
      <c r="DS49" s="202"/>
      <c r="DT49" s="202"/>
      <c r="DU49" s="202"/>
      <c r="DV49" s="210">
        <f t="shared" si="48"/>
        <v>0</v>
      </c>
      <c r="DW49" s="202"/>
      <c r="DX49" s="202"/>
      <c r="DY49" s="202"/>
      <c r="DZ49" s="210"/>
      <c r="EA49" s="202"/>
      <c r="EB49" s="202"/>
      <c r="EC49" s="202"/>
      <c r="ED49" s="210">
        <f t="shared" si="50"/>
        <v>0</v>
      </c>
      <c r="EE49" s="202"/>
      <c r="EF49" s="202"/>
      <c r="EG49" s="202"/>
      <c r="EH49" s="210">
        <f t="shared" si="51"/>
        <v>0</v>
      </c>
      <c r="EI49" s="202"/>
      <c r="EJ49" s="202"/>
      <c r="EK49" s="202"/>
      <c r="EL49" s="210">
        <f t="shared" si="52"/>
        <v>0</v>
      </c>
      <c r="EM49" s="202"/>
      <c r="EN49" s="202"/>
      <c r="EO49" s="202"/>
      <c r="EP49" s="210">
        <f t="shared" si="53"/>
        <v>0</v>
      </c>
      <c r="EQ49" s="202"/>
      <c r="ER49" s="202"/>
      <c r="ES49" s="202"/>
      <c r="ET49" s="210">
        <f t="shared" si="54"/>
        <v>0</v>
      </c>
      <c r="EU49" s="202"/>
      <c r="EV49" s="202"/>
      <c r="EW49" s="202"/>
      <c r="EX49" s="210">
        <f t="shared" si="55"/>
        <v>0</v>
      </c>
      <c r="EY49" s="202"/>
      <c r="EZ49" s="202"/>
      <c r="FA49" s="202"/>
      <c r="FB49" s="210">
        <f t="shared" si="56"/>
        <v>0</v>
      </c>
      <c r="FC49" s="202"/>
      <c r="FD49" s="202"/>
      <c r="FE49" s="202"/>
      <c r="FF49" s="210">
        <f t="shared" si="57"/>
        <v>0</v>
      </c>
      <c r="FG49" s="202"/>
      <c r="FH49" s="202"/>
      <c r="FI49" s="202"/>
      <c r="FJ49" s="210">
        <f t="shared" si="58"/>
        <v>0</v>
      </c>
      <c r="FK49" s="202"/>
      <c r="FL49" s="202"/>
      <c r="FM49" s="202"/>
      <c r="FN49" s="210">
        <f t="shared" si="59"/>
        <v>0</v>
      </c>
      <c r="FO49" s="202"/>
      <c r="FP49" s="202"/>
      <c r="FQ49" s="202"/>
      <c r="FR49" s="210">
        <f t="shared" si="60"/>
        <v>0</v>
      </c>
      <c r="FS49" s="202"/>
      <c r="FT49" s="202"/>
      <c r="FU49" s="202"/>
      <c r="FV49" s="210">
        <f t="shared" si="61"/>
        <v>0</v>
      </c>
      <c r="FW49" s="202"/>
      <c r="FX49" s="202"/>
      <c r="FY49" s="202"/>
      <c r="FZ49" s="210">
        <f t="shared" si="62"/>
        <v>0</v>
      </c>
      <c r="GA49" s="202"/>
      <c r="GB49" s="202"/>
      <c r="GC49" s="202"/>
      <c r="GD49" s="210">
        <f t="shared" si="63"/>
        <v>0</v>
      </c>
      <c r="GE49" s="202"/>
      <c r="GF49" s="202"/>
      <c r="GG49" s="202"/>
      <c r="GH49" s="210">
        <f t="shared" si="64"/>
        <v>0</v>
      </c>
      <c r="GI49" s="202"/>
      <c r="GJ49" s="202"/>
      <c r="GK49" s="202"/>
      <c r="GL49" s="210">
        <f t="shared" si="65"/>
        <v>0</v>
      </c>
      <c r="GM49" s="202"/>
      <c r="GN49" s="202"/>
      <c r="GO49" s="202"/>
      <c r="GP49" s="210">
        <f t="shared" si="66"/>
        <v>0</v>
      </c>
      <c r="GQ49" s="202"/>
      <c r="GR49" s="202"/>
      <c r="GS49" s="202"/>
      <c r="GT49" s="210">
        <f t="shared" si="67"/>
        <v>0</v>
      </c>
      <c r="GU49" s="202"/>
      <c r="GV49" s="202"/>
      <c r="GW49" s="202"/>
      <c r="GX49" s="210">
        <f t="shared" si="68"/>
        <v>0</v>
      </c>
      <c r="GY49" s="202"/>
      <c r="GZ49" s="202"/>
      <c r="HA49" s="202"/>
      <c r="HB49" s="210">
        <f t="shared" si="69"/>
        <v>0</v>
      </c>
      <c r="HC49" s="202"/>
      <c r="HD49" s="202"/>
      <c r="HE49" s="202"/>
      <c r="HF49" s="210">
        <f t="shared" si="70"/>
        <v>0</v>
      </c>
      <c r="HG49" s="202"/>
      <c r="HH49" s="202"/>
      <c r="HI49" s="202"/>
      <c r="HJ49" s="210">
        <f t="shared" si="71"/>
        <v>0</v>
      </c>
      <c r="HK49" s="202"/>
      <c r="HL49" s="202"/>
      <c r="HM49" s="202"/>
      <c r="HN49" s="210">
        <f t="shared" si="72"/>
        <v>0</v>
      </c>
      <c r="HO49" s="202"/>
      <c r="HP49" s="202"/>
      <c r="HQ49" s="202"/>
      <c r="HR49" s="210">
        <f t="shared" si="73"/>
        <v>0</v>
      </c>
      <c r="HS49" s="202"/>
      <c r="HT49" s="202"/>
      <c r="HU49" s="202"/>
      <c r="HV49" s="210">
        <f t="shared" si="74"/>
        <v>0</v>
      </c>
      <c r="HW49" s="202"/>
      <c r="HX49" s="202"/>
      <c r="HY49" s="202"/>
      <c r="HZ49" s="210">
        <f t="shared" si="75"/>
        <v>0</v>
      </c>
      <c r="IA49" s="202"/>
      <c r="IB49" s="202"/>
      <c r="IC49" s="202"/>
      <c r="ID49" s="210">
        <f t="shared" si="76"/>
        <v>0</v>
      </c>
      <c r="IE49" s="202"/>
      <c r="IF49" s="202"/>
      <c r="IG49" s="202"/>
      <c r="IH49" s="210">
        <f t="shared" si="77"/>
        <v>0</v>
      </c>
      <c r="II49" s="202"/>
      <c r="IJ49" s="202"/>
      <c r="IK49" s="202"/>
      <c r="IL49" s="210">
        <f t="shared" si="78"/>
        <v>0</v>
      </c>
      <c r="IM49" s="202"/>
      <c r="IN49" s="202"/>
      <c r="IO49" s="202"/>
      <c r="IP49" s="210">
        <f t="shared" si="79"/>
        <v>0</v>
      </c>
      <c r="IQ49" s="210">
        <f t="shared" si="81"/>
        <v>0</v>
      </c>
      <c r="IR49" s="210">
        <f t="shared" si="81"/>
        <v>0</v>
      </c>
      <c r="IS49" s="210">
        <f t="shared" si="81"/>
        <v>0</v>
      </c>
      <c r="IT49" s="210">
        <f t="shared" si="81"/>
        <v>0</v>
      </c>
    </row>
    <row r="50" spans="1:254" ht="15" customHeight="1" x14ac:dyDescent="0.2">
      <c r="A50" s="229">
        <v>385000</v>
      </c>
      <c r="B50" s="196" t="s">
        <v>1241</v>
      </c>
      <c r="C50" s="202"/>
      <c r="D50" s="202"/>
      <c r="E50" s="202"/>
      <c r="F50" s="210">
        <f t="shared" si="18"/>
        <v>0</v>
      </c>
      <c r="G50" s="202"/>
      <c r="H50" s="202"/>
      <c r="I50" s="202"/>
      <c r="J50" s="210">
        <f t="shared" si="19"/>
        <v>0</v>
      </c>
      <c r="K50" s="202"/>
      <c r="L50" s="202"/>
      <c r="M50" s="202"/>
      <c r="N50" s="210">
        <f t="shared" si="20"/>
        <v>0</v>
      </c>
      <c r="O50" s="202"/>
      <c r="P50" s="202"/>
      <c r="Q50" s="202"/>
      <c r="R50" s="210">
        <f t="shared" si="21"/>
        <v>0</v>
      </c>
      <c r="S50" s="202"/>
      <c r="T50" s="202"/>
      <c r="U50" s="202"/>
      <c r="V50" s="210">
        <f t="shared" si="22"/>
        <v>0</v>
      </c>
      <c r="W50" s="202"/>
      <c r="X50" s="202"/>
      <c r="Y50" s="202"/>
      <c r="Z50" s="210">
        <f t="shared" si="23"/>
        <v>0</v>
      </c>
      <c r="AA50" s="202"/>
      <c r="AB50" s="202"/>
      <c r="AC50" s="202"/>
      <c r="AD50" s="210">
        <f t="shared" si="24"/>
        <v>0</v>
      </c>
      <c r="AE50" s="202"/>
      <c r="AF50" s="202"/>
      <c r="AG50" s="202"/>
      <c r="AH50" s="210">
        <f t="shared" si="25"/>
        <v>0</v>
      </c>
      <c r="AI50" s="202"/>
      <c r="AJ50" s="202"/>
      <c r="AK50" s="202"/>
      <c r="AL50" s="210">
        <f t="shared" si="26"/>
        <v>0</v>
      </c>
      <c r="AM50" s="202"/>
      <c r="AN50" s="202"/>
      <c r="AO50" s="202"/>
      <c r="AP50" s="210">
        <f t="shared" si="27"/>
        <v>0</v>
      </c>
      <c r="AQ50" s="202"/>
      <c r="AR50" s="202"/>
      <c r="AS50" s="202"/>
      <c r="AT50" s="210">
        <f t="shared" si="28"/>
        <v>0</v>
      </c>
      <c r="AU50" s="202"/>
      <c r="AV50" s="202"/>
      <c r="AW50" s="202"/>
      <c r="AX50" s="210">
        <f t="shared" si="29"/>
        <v>0</v>
      </c>
      <c r="AY50" s="202"/>
      <c r="AZ50" s="202"/>
      <c r="BA50" s="202"/>
      <c r="BB50" s="210">
        <f t="shared" si="30"/>
        <v>0</v>
      </c>
      <c r="BC50" s="202"/>
      <c r="BD50" s="202"/>
      <c r="BE50" s="202"/>
      <c r="BF50" s="210">
        <f t="shared" si="31"/>
        <v>0</v>
      </c>
      <c r="BG50" s="202"/>
      <c r="BH50" s="202"/>
      <c r="BI50" s="202"/>
      <c r="BJ50" s="210">
        <f t="shared" si="32"/>
        <v>0</v>
      </c>
      <c r="BK50" s="202"/>
      <c r="BL50" s="202"/>
      <c r="BM50" s="202"/>
      <c r="BN50" s="210">
        <f t="shared" si="33"/>
        <v>0</v>
      </c>
      <c r="BO50" s="202"/>
      <c r="BP50" s="202"/>
      <c r="BQ50" s="202"/>
      <c r="BR50" s="210">
        <f t="shared" si="34"/>
        <v>0</v>
      </c>
      <c r="BS50" s="202"/>
      <c r="BT50" s="202"/>
      <c r="BU50" s="202"/>
      <c r="BV50" s="210">
        <f t="shared" si="35"/>
        <v>0</v>
      </c>
      <c r="BW50" s="202"/>
      <c r="BX50" s="202"/>
      <c r="BY50" s="202"/>
      <c r="BZ50" s="210">
        <f t="shared" si="36"/>
        <v>0</v>
      </c>
      <c r="CA50" s="202"/>
      <c r="CB50" s="202"/>
      <c r="CC50" s="202"/>
      <c r="CD50" s="210">
        <f t="shared" si="37"/>
        <v>0</v>
      </c>
      <c r="CE50" s="202"/>
      <c r="CF50" s="202"/>
      <c r="CG50" s="202"/>
      <c r="CH50" s="210">
        <f t="shared" si="38"/>
        <v>0</v>
      </c>
      <c r="CI50" s="202"/>
      <c r="CJ50" s="202"/>
      <c r="CK50" s="202"/>
      <c r="CL50" s="210">
        <f t="shared" si="39"/>
        <v>0</v>
      </c>
      <c r="CM50" s="202"/>
      <c r="CN50" s="202"/>
      <c r="CO50" s="202"/>
      <c r="CP50" s="210">
        <f t="shared" si="40"/>
        <v>0</v>
      </c>
      <c r="CQ50" s="202"/>
      <c r="CR50" s="202"/>
      <c r="CS50" s="202"/>
      <c r="CT50" s="210">
        <f t="shared" si="41"/>
        <v>0</v>
      </c>
      <c r="CU50" s="202"/>
      <c r="CV50" s="202"/>
      <c r="CW50" s="202"/>
      <c r="CX50" s="210">
        <f t="shared" si="42"/>
        <v>0</v>
      </c>
      <c r="CY50" s="202"/>
      <c r="CZ50" s="202"/>
      <c r="DA50" s="202"/>
      <c r="DB50" s="210">
        <f t="shared" si="43"/>
        <v>0</v>
      </c>
      <c r="DC50" s="202"/>
      <c r="DD50" s="202"/>
      <c r="DE50" s="202"/>
      <c r="DF50" s="210">
        <f t="shared" si="44"/>
        <v>0</v>
      </c>
      <c r="DG50" s="202"/>
      <c r="DH50" s="202"/>
      <c r="DI50" s="202"/>
      <c r="DJ50" s="210">
        <f t="shared" si="45"/>
        <v>0</v>
      </c>
      <c r="DK50" s="202"/>
      <c r="DL50" s="202"/>
      <c r="DM50" s="202"/>
      <c r="DN50" s="210">
        <f t="shared" si="46"/>
        <v>0</v>
      </c>
      <c r="DO50" s="202"/>
      <c r="DP50" s="202"/>
      <c r="DQ50" s="202"/>
      <c r="DR50" s="210">
        <f t="shared" si="47"/>
        <v>0</v>
      </c>
      <c r="DS50" s="202"/>
      <c r="DT50" s="202"/>
      <c r="DU50" s="202"/>
      <c r="DV50" s="210">
        <f t="shared" si="48"/>
        <v>0</v>
      </c>
      <c r="DW50" s="202"/>
      <c r="DX50" s="202"/>
      <c r="DY50" s="202"/>
      <c r="DZ50" s="210"/>
      <c r="EA50" s="202"/>
      <c r="EB50" s="202"/>
      <c r="EC50" s="202"/>
      <c r="ED50" s="210">
        <f t="shared" si="50"/>
        <v>0</v>
      </c>
      <c r="EE50" s="202"/>
      <c r="EF50" s="202"/>
      <c r="EG50" s="202"/>
      <c r="EH50" s="210">
        <f t="shared" si="51"/>
        <v>0</v>
      </c>
      <c r="EI50" s="202"/>
      <c r="EJ50" s="202"/>
      <c r="EK50" s="202"/>
      <c r="EL50" s="210">
        <f t="shared" si="52"/>
        <v>0</v>
      </c>
      <c r="EM50" s="202"/>
      <c r="EN50" s="202"/>
      <c r="EO50" s="202"/>
      <c r="EP50" s="210">
        <f t="shared" si="53"/>
        <v>0</v>
      </c>
      <c r="EQ50" s="202"/>
      <c r="ER50" s="202"/>
      <c r="ES50" s="202"/>
      <c r="ET50" s="210">
        <f t="shared" si="54"/>
        <v>0</v>
      </c>
      <c r="EU50" s="202"/>
      <c r="EV50" s="202"/>
      <c r="EW50" s="202"/>
      <c r="EX50" s="210">
        <f t="shared" si="55"/>
        <v>0</v>
      </c>
      <c r="EY50" s="202"/>
      <c r="EZ50" s="202"/>
      <c r="FA50" s="202"/>
      <c r="FB50" s="210">
        <f t="shared" si="56"/>
        <v>0</v>
      </c>
      <c r="FC50" s="202"/>
      <c r="FD50" s="202"/>
      <c r="FE50" s="202"/>
      <c r="FF50" s="210">
        <f t="shared" si="57"/>
        <v>0</v>
      </c>
      <c r="FG50" s="202"/>
      <c r="FH50" s="202"/>
      <c r="FI50" s="202"/>
      <c r="FJ50" s="210">
        <f t="shared" si="58"/>
        <v>0</v>
      </c>
      <c r="FK50" s="202"/>
      <c r="FL50" s="202"/>
      <c r="FM50" s="202"/>
      <c r="FN50" s="210">
        <f t="shared" si="59"/>
        <v>0</v>
      </c>
      <c r="FO50" s="202"/>
      <c r="FP50" s="202"/>
      <c r="FQ50" s="202"/>
      <c r="FR50" s="210">
        <f t="shared" si="60"/>
        <v>0</v>
      </c>
      <c r="FS50" s="202"/>
      <c r="FT50" s="202"/>
      <c r="FU50" s="202"/>
      <c r="FV50" s="210">
        <f t="shared" si="61"/>
        <v>0</v>
      </c>
      <c r="FW50" s="202"/>
      <c r="FX50" s="202"/>
      <c r="FY50" s="202"/>
      <c r="FZ50" s="210">
        <f t="shared" si="62"/>
        <v>0</v>
      </c>
      <c r="GA50" s="202"/>
      <c r="GB50" s="202"/>
      <c r="GC50" s="202"/>
      <c r="GD50" s="210">
        <f t="shared" si="63"/>
        <v>0</v>
      </c>
      <c r="GE50" s="202"/>
      <c r="GF50" s="202"/>
      <c r="GG50" s="202"/>
      <c r="GH50" s="210">
        <f t="shared" si="64"/>
        <v>0</v>
      </c>
      <c r="GI50" s="202"/>
      <c r="GJ50" s="202"/>
      <c r="GK50" s="202"/>
      <c r="GL50" s="210">
        <f t="shared" si="65"/>
        <v>0</v>
      </c>
      <c r="GM50" s="202"/>
      <c r="GN50" s="202"/>
      <c r="GO50" s="202"/>
      <c r="GP50" s="210">
        <f t="shared" si="66"/>
        <v>0</v>
      </c>
      <c r="GQ50" s="202"/>
      <c r="GR50" s="202"/>
      <c r="GS50" s="202"/>
      <c r="GT50" s="210">
        <f t="shared" si="67"/>
        <v>0</v>
      </c>
      <c r="GU50" s="202"/>
      <c r="GV50" s="202"/>
      <c r="GW50" s="202"/>
      <c r="GX50" s="210">
        <f t="shared" si="68"/>
        <v>0</v>
      </c>
      <c r="GY50" s="202"/>
      <c r="GZ50" s="202"/>
      <c r="HA50" s="202"/>
      <c r="HB50" s="210">
        <f t="shared" si="69"/>
        <v>0</v>
      </c>
      <c r="HC50" s="202"/>
      <c r="HD50" s="202"/>
      <c r="HE50" s="202"/>
      <c r="HF50" s="210">
        <f t="shared" si="70"/>
        <v>0</v>
      </c>
      <c r="HG50" s="202"/>
      <c r="HH50" s="202"/>
      <c r="HI50" s="202"/>
      <c r="HJ50" s="210">
        <f t="shared" si="71"/>
        <v>0</v>
      </c>
      <c r="HK50" s="202"/>
      <c r="HL50" s="202"/>
      <c r="HM50" s="202"/>
      <c r="HN50" s="210">
        <f t="shared" si="72"/>
        <v>0</v>
      </c>
      <c r="HO50" s="202"/>
      <c r="HP50" s="202"/>
      <c r="HQ50" s="202"/>
      <c r="HR50" s="210">
        <f t="shared" si="73"/>
        <v>0</v>
      </c>
      <c r="HS50" s="202"/>
      <c r="HT50" s="202"/>
      <c r="HU50" s="202"/>
      <c r="HV50" s="210">
        <f t="shared" si="74"/>
        <v>0</v>
      </c>
      <c r="HW50" s="202"/>
      <c r="HX50" s="202"/>
      <c r="HY50" s="202"/>
      <c r="HZ50" s="210">
        <f t="shared" si="75"/>
        <v>0</v>
      </c>
      <c r="IA50" s="202"/>
      <c r="IB50" s="202"/>
      <c r="IC50" s="202"/>
      <c r="ID50" s="210">
        <f t="shared" si="76"/>
        <v>0</v>
      </c>
      <c r="IE50" s="202"/>
      <c r="IF50" s="202"/>
      <c r="IG50" s="202"/>
      <c r="IH50" s="210">
        <f t="shared" si="77"/>
        <v>0</v>
      </c>
      <c r="II50" s="202"/>
      <c r="IJ50" s="202"/>
      <c r="IK50" s="202"/>
      <c r="IL50" s="210">
        <f t="shared" si="78"/>
        <v>0</v>
      </c>
      <c r="IM50" s="202"/>
      <c r="IN50" s="202"/>
      <c r="IO50" s="202"/>
      <c r="IP50" s="210">
        <f t="shared" si="79"/>
        <v>0</v>
      </c>
      <c r="IQ50" s="210">
        <f t="shared" si="81"/>
        <v>0</v>
      </c>
      <c r="IR50" s="210">
        <f t="shared" si="81"/>
        <v>0</v>
      </c>
      <c r="IS50" s="210">
        <f t="shared" si="81"/>
        <v>0</v>
      </c>
      <c r="IT50" s="210">
        <f t="shared" si="81"/>
        <v>0</v>
      </c>
    </row>
    <row r="51" spans="1:254" ht="15" customHeight="1" x14ac:dyDescent="0.2">
      <c r="A51" s="229">
        <v>524000</v>
      </c>
      <c r="B51" s="196" t="s">
        <v>1245</v>
      </c>
      <c r="C51" s="202"/>
      <c r="D51" s="202"/>
      <c r="E51" s="202"/>
      <c r="F51" s="210">
        <f t="shared" si="18"/>
        <v>0</v>
      </c>
      <c r="G51" s="202"/>
      <c r="H51" s="202"/>
      <c r="I51" s="202"/>
      <c r="J51" s="210">
        <f t="shared" si="19"/>
        <v>0</v>
      </c>
      <c r="K51" s="202"/>
      <c r="L51" s="202"/>
      <c r="M51" s="202"/>
      <c r="N51" s="210">
        <f t="shared" si="20"/>
        <v>0</v>
      </c>
      <c r="O51" s="202"/>
      <c r="P51" s="202"/>
      <c r="Q51" s="202"/>
      <c r="R51" s="210">
        <f t="shared" si="21"/>
        <v>0</v>
      </c>
      <c r="S51" s="202"/>
      <c r="T51" s="202"/>
      <c r="U51" s="202"/>
      <c r="V51" s="210">
        <f t="shared" si="22"/>
        <v>0</v>
      </c>
      <c r="W51" s="202"/>
      <c r="X51" s="202"/>
      <c r="Y51" s="202"/>
      <c r="Z51" s="210">
        <f t="shared" si="23"/>
        <v>0</v>
      </c>
      <c r="AA51" s="202"/>
      <c r="AB51" s="202"/>
      <c r="AC51" s="202"/>
      <c r="AD51" s="210">
        <f t="shared" si="24"/>
        <v>0</v>
      </c>
      <c r="AE51" s="202"/>
      <c r="AF51" s="202"/>
      <c r="AG51" s="202"/>
      <c r="AH51" s="210">
        <f t="shared" si="25"/>
        <v>0</v>
      </c>
      <c r="AI51" s="202"/>
      <c r="AJ51" s="202"/>
      <c r="AK51" s="202"/>
      <c r="AL51" s="210">
        <f t="shared" si="26"/>
        <v>0</v>
      </c>
      <c r="AM51" s="202"/>
      <c r="AN51" s="202"/>
      <c r="AO51" s="202"/>
      <c r="AP51" s="210">
        <f t="shared" si="27"/>
        <v>0</v>
      </c>
      <c r="AQ51" s="202"/>
      <c r="AR51" s="202"/>
      <c r="AS51" s="202"/>
      <c r="AT51" s="210">
        <f t="shared" si="28"/>
        <v>0</v>
      </c>
      <c r="AU51" s="202"/>
      <c r="AV51" s="202"/>
      <c r="AW51" s="202"/>
      <c r="AX51" s="210">
        <f t="shared" si="29"/>
        <v>0</v>
      </c>
      <c r="AY51" s="202"/>
      <c r="AZ51" s="202"/>
      <c r="BA51" s="202"/>
      <c r="BB51" s="210">
        <f t="shared" si="30"/>
        <v>0</v>
      </c>
      <c r="BC51" s="202"/>
      <c r="BD51" s="202"/>
      <c r="BE51" s="202"/>
      <c r="BF51" s="210">
        <f t="shared" si="31"/>
        <v>0</v>
      </c>
      <c r="BG51" s="202"/>
      <c r="BH51" s="202"/>
      <c r="BI51" s="202"/>
      <c r="BJ51" s="210">
        <f t="shared" si="32"/>
        <v>0</v>
      </c>
      <c r="BK51" s="202"/>
      <c r="BL51" s="202"/>
      <c r="BM51" s="202"/>
      <c r="BN51" s="210">
        <f t="shared" si="33"/>
        <v>0</v>
      </c>
      <c r="BO51" s="202"/>
      <c r="BP51" s="202"/>
      <c r="BQ51" s="202"/>
      <c r="BR51" s="210">
        <f t="shared" si="34"/>
        <v>0</v>
      </c>
      <c r="BS51" s="202"/>
      <c r="BT51" s="202"/>
      <c r="BU51" s="202"/>
      <c r="BV51" s="210">
        <f t="shared" si="35"/>
        <v>0</v>
      </c>
      <c r="BW51" s="202"/>
      <c r="BX51" s="202"/>
      <c r="BY51" s="202"/>
      <c r="BZ51" s="210">
        <f t="shared" si="36"/>
        <v>0</v>
      </c>
      <c r="CA51" s="202"/>
      <c r="CB51" s="202"/>
      <c r="CC51" s="202"/>
      <c r="CD51" s="210">
        <f t="shared" si="37"/>
        <v>0</v>
      </c>
      <c r="CE51" s="202"/>
      <c r="CF51" s="202"/>
      <c r="CG51" s="202"/>
      <c r="CH51" s="210">
        <f t="shared" si="38"/>
        <v>0</v>
      </c>
      <c r="CI51" s="202"/>
      <c r="CJ51" s="202"/>
      <c r="CK51" s="202"/>
      <c r="CL51" s="210">
        <f t="shared" si="39"/>
        <v>0</v>
      </c>
      <c r="CM51" s="202"/>
      <c r="CN51" s="202"/>
      <c r="CO51" s="202"/>
      <c r="CP51" s="210">
        <f t="shared" si="40"/>
        <v>0</v>
      </c>
      <c r="CQ51" s="202"/>
      <c r="CR51" s="202"/>
      <c r="CS51" s="202"/>
      <c r="CT51" s="210">
        <f t="shared" si="41"/>
        <v>0</v>
      </c>
      <c r="CU51" s="202"/>
      <c r="CV51" s="202"/>
      <c r="CW51" s="202"/>
      <c r="CX51" s="210">
        <f t="shared" si="42"/>
        <v>0</v>
      </c>
      <c r="CY51" s="202"/>
      <c r="CZ51" s="202"/>
      <c r="DA51" s="202"/>
      <c r="DB51" s="210">
        <f t="shared" si="43"/>
        <v>0</v>
      </c>
      <c r="DC51" s="202"/>
      <c r="DD51" s="202"/>
      <c r="DE51" s="202"/>
      <c r="DF51" s="210">
        <f t="shared" si="44"/>
        <v>0</v>
      </c>
      <c r="DG51" s="202"/>
      <c r="DH51" s="202"/>
      <c r="DI51" s="202"/>
      <c r="DJ51" s="210">
        <f t="shared" si="45"/>
        <v>0</v>
      </c>
      <c r="DK51" s="202"/>
      <c r="DL51" s="202"/>
      <c r="DM51" s="202"/>
      <c r="DN51" s="210">
        <f t="shared" si="46"/>
        <v>0</v>
      </c>
      <c r="DO51" s="202"/>
      <c r="DP51" s="202"/>
      <c r="DQ51" s="202"/>
      <c r="DR51" s="210">
        <f t="shared" si="47"/>
        <v>0</v>
      </c>
      <c r="DS51" s="202"/>
      <c r="DT51" s="202"/>
      <c r="DU51" s="202"/>
      <c r="DV51" s="210">
        <f t="shared" si="48"/>
        <v>0</v>
      </c>
      <c r="DW51" s="202"/>
      <c r="DX51" s="202"/>
      <c r="DY51" s="202"/>
      <c r="DZ51" s="210"/>
      <c r="EA51" s="202"/>
      <c r="EB51" s="202"/>
      <c r="EC51" s="202"/>
      <c r="ED51" s="210">
        <f t="shared" si="50"/>
        <v>0</v>
      </c>
      <c r="EE51" s="202"/>
      <c r="EF51" s="202"/>
      <c r="EG51" s="202"/>
      <c r="EH51" s="210">
        <f t="shared" si="51"/>
        <v>0</v>
      </c>
      <c r="EI51" s="202"/>
      <c r="EJ51" s="202"/>
      <c r="EK51" s="202"/>
      <c r="EL51" s="210">
        <f t="shared" si="52"/>
        <v>0</v>
      </c>
      <c r="EM51" s="202"/>
      <c r="EN51" s="202"/>
      <c r="EO51" s="202"/>
      <c r="EP51" s="210">
        <f t="shared" si="53"/>
        <v>0</v>
      </c>
      <c r="EQ51" s="202"/>
      <c r="ER51" s="202"/>
      <c r="ES51" s="202"/>
      <c r="ET51" s="210">
        <f t="shared" si="54"/>
        <v>0</v>
      </c>
      <c r="EU51" s="202"/>
      <c r="EV51" s="202"/>
      <c r="EW51" s="202"/>
      <c r="EX51" s="210">
        <f t="shared" si="55"/>
        <v>0</v>
      </c>
      <c r="EY51" s="202"/>
      <c r="EZ51" s="202"/>
      <c r="FA51" s="202"/>
      <c r="FB51" s="210">
        <f t="shared" si="56"/>
        <v>0</v>
      </c>
      <c r="FC51" s="202"/>
      <c r="FD51" s="202"/>
      <c r="FE51" s="202"/>
      <c r="FF51" s="210">
        <f t="shared" si="57"/>
        <v>0</v>
      </c>
      <c r="FG51" s="202"/>
      <c r="FH51" s="202"/>
      <c r="FI51" s="202"/>
      <c r="FJ51" s="210">
        <f t="shared" si="58"/>
        <v>0</v>
      </c>
      <c r="FK51" s="202"/>
      <c r="FL51" s="202"/>
      <c r="FM51" s="202"/>
      <c r="FN51" s="210">
        <f t="shared" si="59"/>
        <v>0</v>
      </c>
      <c r="FO51" s="202"/>
      <c r="FP51" s="202"/>
      <c r="FQ51" s="202"/>
      <c r="FR51" s="210">
        <f t="shared" si="60"/>
        <v>0</v>
      </c>
      <c r="FS51" s="202"/>
      <c r="FT51" s="202"/>
      <c r="FU51" s="202"/>
      <c r="FV51" s="210">
        <f t="shared" si="61"/>
        <v>0</v>
      </c>
      <c r="FW51" s="202"/>
      <c r="FX51" s="202"/>
      <c r="FY51" s="202"/>
      <c r="FZ51" s="210">
        <f t="shared" si="62"/>
        <v>0</v>
      </c>
      <c r="GA51" s="202"/>
      <c r="GB51" s="202"/>
      <c r="GC51" s="202"/>
      <c r="GD51" s="210">
        <f t="shared" si="63"/>
        <v>0</v>
      </c>
      <c r="GE51" s="202"/>
      <c r="GF51" s="202"/>
      <c r="GG51" s="202"/>
      <c r="GH51" s="210">
        <f t="shared" si="64"/>
        <v>0</v>
      </c>
      <c r="GI51" s="202"/>
      <c r="GJ51" s="202"/>
      <c r="GK51" s="202"/>
      <c r="GL51" s="210">
        <f t="shared" si="65"/>
        <v>0</v>
      </c>
      <c r="GM51" s="202"/>
      <c r="GN51" s="202"/>
      <c r="GO51" s="202"/>
      <c r="GP51" s="210">
        <f t="shared" si="66"/>
        <v>0</v>
      </c>
      <c r="GQ51" s="202"/>
      <c r="GR51" s="202"/>
      <c r="GS51" s="202"/>
      <c r="GT51" s="210">
        <f t="shared" si="67"/>
        <v>0</v>
      </c>
      <c r="GU51" s="202"/>
      <c r="GV51" s="202"/>
      <c r="GW51" s="202"/>
      <c r="GX51" s="210">
        <f t="shared" si="68"/>
        <v>0</v>
      </c>
      <c r="GY51" s="202"/>
      <c r="GZ51" s="202"/>
      <c r="HA51" s="202"/>
      <c r="HB51" s="210">
        <f t="shared" si="69"/>
        <v>0</v>
      </c>
      <c r="HC51" s="202"/>
      <c r="HD51" s="202"/>
      <c r="HE51" s="202"/>
      <c r="HF51" s="210">
        <f t="shared" si="70"/>
        <v>0</v>
      </c>
      <c r="HG51" s="202"/>
      <c r="HH51" s="202"/>
      <c r="HI51" s="202"/>
      <c r="HJ51" s="210">
        <f t="shared" si="71"/>
        <v>0</v>
      </c>
      <c r="HK51" s="202"/>
      <c r="HL51" s="202"/>
      <c r="HM51" s="202"/>
      <c r="HN51" s="210">
        <f t="shared" si="72"/>
        <v>0</v>
      </c>
      <c r="HO51" s="202"/>
      <c r="HP51" s="202"/>
      <c r="HQ51" s="202"/>
      <c r="HR51" s="210">
        <f t="shared" si="73"/>
        <v>0</v>
      </c>
      <c r="HS51" s="202"/>
      <c r="HT51" s="202"/>
      <c r="HU51" s="202"/>
      <c r="HV51" s="210">
        <f t="shared" si="74"/>
        <v>0</v>
      </c>
      <c r="HW51" s="202"/>
      <c r="HX51" s="202"/>
      <c r="HY51" s="202"/>
      <c r="HZ51" s="210">
        <f t="shared" si="75"/>
        <v>0</v>
      </c>
      <c r="IA51" s="202"/>
      <c r="IB51" s="202"/>
      <c r="IC51" s="202"/>
      <c r="ID51" s="210">
        <f t="shared" si="76"/>
        <v>0</v>
      </c>
      <c r="IE51" s="202"/>
      <c r="IF51" s="202"/>
      <c r="IG51" s="202"/>
      <c r="IH51" s="210">
        <f t="shared" si="77"/>
        <v>0</v>
      </c>
      <c r="II51" s="202"/>
      <c r="IJ51" s="202"/>
      <c r="IK51" s="202"/>
      <c r="IL51" s="210">
        <f t="shared" si="78"/>
        <v>0</v>
      </c>
      <c r="IM51" s="202"/>
      <c r="IN51" s="202"/>
      <c r="IO51" s="202"/>
      <c r="IP51" s="210">
        <f t="shared" si="79"/>
        <v>0</v>
      </c>
      <c r="IQ51" s="210">
        <f t="shared" si="81"/>
        <v>0</v>
      </c>
      <c r="IR51" s="210">
        <f t="shared" si="81"/>
        <v>0</v>
      </c>
      <c r="IS51" s="210">
        <f t="shared" si="81"/>
        <v>0</v>
      </c>
      <c r="IT51" s="210">
        <f t="shared" si="81"/>
        <v>0</v>
      </c>
    </row>
    <row r="52" spans="1:254" ht="15" customHeight="1" thickBot="1" x14ac:dyDescent="0.25">
      <c r="A52" s="229">
        <v>525000</v>
      </c>
      <c r="B52" s="196" t="s">
        <v>1247</v>
      </c>
      <c r="C52" s="204"/>
      <c r="D52" s="204"/>
      <c r="E52" s="204"/>
      <c r="F52" s="211">
        <f>-D52+E52</f>
        <v>0</v>
      </c>
      <c r="G52" s="204"/>
      <c r="H52" s="204"/>
      <c r="I52" s="204"/>
      <c r="J52" s="211">
        <f>-H52+I52</f>
        <v>0</v>
      </c>
      <c r="K52" s="204"/>
      <c r="L52" s="204"/>
      <c r="M52" s="204"/>
      <c r="N52" s="211">
        <f>-L52+M52</f>
        <v>0</v>
      </c>
      <c r="O52" s="204"/>
      <c r="P52" s="204"/>
      <c r="Q52" s="204"/>
      <c r="R52" s="211">
        <f>-P52+Q52</f>
        <v>0</v>
      </c>
      <c r="S52" s="204"/>
      <c r="T52" s="204"/>
      <c r="U52" s="204"/>
      <c r="V52" s="211">
        <f>-T52+U52</f>
        <v>0</v>
      </c>
      <c r="W52" s="204"/>
      <c r="X52" s="204"/>
      <c r="Y52" s="204"/>
      <c r="Z52" s="211">
        <f>-X52+Y52</f>
        <v>0</v>
      </c>
      <c r="AA52" s="204"/>
      <c r="AB52" s="204"/>
      <c r="AC52" s="204"/>
      <c r="AD52" s="211">
        <f>-AB52+AC52</f>
        <v>0</v>
      </c>
      <c r="AE52" s="204"/>
      <c r="AF52" s="204"/>
      <c r="AG52" s="204"/>
      <c r="AH52" s="211">
        <f>-AF52+AG52</f>
        <v>0</v>
      </c>
      <c r="AI52" s="204"/>
      <c r="AJ52" s="204"/>
      <c r="AK52" s="204"/>
      <c r="AL52" s="211">
        <f>-AJ52+AK52</f>
        <v>0</v>
      </c>
      <c r="AM52" s="204"/>
      <c r="AN52" s="204"/>
      <c r="AO52" s="204"/>
      <c r="AP52" s="211">
        <f>-AN52+AO52</f>
        <v>0</v>
      </c>
      <c r="AQ52" s="204"/>
      <c r="AR52" s="204"/>
      <c r="AS52" s="204"/>
      <c r="AT52" s="211">
        <f>-AR52+AS52</f>
        <v>0</v>
      </c>
      <c r="AU52" s="204"/>
      <c r="AV52" s="204"/>
      <c r="AW52" s="204"/>
      <c r="AX52" s="211">
        <f>-AV52+AW52</f>
        <v>0</v>
      </c>
      <c r="AY52" s="204"/>
      <c r="AZ52" s="204"/>
      <c r="BA52" s="204"/>
      <c r="BB52" s="211">
        <f>-AZ52+BA52</f>
        <v>0</v>
      </c>
      <c r="BC52" s="204"/>
      <c r="BD52" s="204"/>
      <c r="BE52" s="204"/>
      <c r="BF52" s="211">
        <f>-BD52+BE52</f>
        <v>0</v>
      </c>
      <c r="BG52" s="204"/>
      <c r="BH52" s="204"/>
      <c r="BI52" s="204"/>
      <c r="BJ52" s="211">
        <f>-BH52+BI52</f>
        <v>0</v>
      </c>
      <c r="BK52" s="204"/>
      <c r="BL52" s="204"/>
      <c r="BM52" s="204"/>
      <c r="BN52" s="211">
        <f>-BL52+BM52</f>
        <v>0</v>
      </c>
      <c r="BO52" s="204"/>
      <c r="BP52" s="204"/>
      <c r="BQ52" s="204"/>
      <c r="BR52" s="211">
        <f>-BP52+BQ52</f>
        <v>0</v>
      </c>
      <c r="BS52" s="204"/>
      <c r="BT52" s="204"/>
      <c r="BU52" s="204"/>
      <c r="BV52" s="211">
        <f>-BT52+BU52</f>
        <v>0</v>
      </c>
      <c r="BW52" s="204"/>
      <c r="BX52" s="204"/>
      <c r="BY52" s="204"/>
      <c r="BZ52" s="211">
        <f>-BX52+BY52</f>
        <v>0</v>
      </c>
      <c r="CA52" s="204"/>
      <c r="CB52" s="204"/>
      <c r="CC52" s="204"/>
      <c r="CD52" s="211">
        <f>-CB52+CC52</f>
        <v>0</v>
      </c>
      <c r="CE52" s="204"/>
      <c r="CF52" s="204"/>
      <c r="CG52" s="204"/>
      <c r="CH52" s="211">
        <f>-CF52+CG52</f>
        <v>0</v>
      </c>
      <c r="CI52" s="204"/>
      <c r="CJ52" s="204"/>
      <c r="CK52" s="204"/>
      <c r="CL52" s="211">
        <f>-CJ52+CK52</f>
        <v>0</v>
      </c>
      <c r="CM52" s="204"/>
      <c r="CN52" s="204"/>
      <c r="CO52" s="204"/>
      <c r="CP52" s="211">
        <f>-CN52+CO52</f>
        <v>0</v>
      </c>
      <c r="CQ52" s="204"/>
      <c r="CR52" s="204"/>
      <c r="CS52" s="204"/>
      <c r="CT52" s="211">
        <f>-CR52+CS52</f>
        <v>0</v>
      </c>
      <c r="CU52" s="204"/>
      <c r="CV52" s="204"/>
      <c r="CW52" s="204"/>
      <c r="CX52" s="211">
        <f>-CV52+CW52</f>
        <v>0</v>
      </c>
      <c r="CY52" s="204"/>
      <c r="CZ52" s="204"/>
      <c r="DA52" s="204"/>
      <c r="DB52" s="211">
        <f>-CZ52+DA52</f>
        <v>0</v>
      </c>
      <c r="DC52" s="204"/>
      <c r="DD52" s="204"/>
      <c r="DE52" s="204"/>
      <c r="DF52" s="211">
        <f>-DD52+DE52</f>
        <v>0</v>
      </c>
      <c r="DG52" s="204"/>
      <c r="DH52" s="204"/>
      <c r="DI52" s="204"/>
      <c r="DJ52" s="211">
        <f>-DH52+DI52</f>
        <v>0</v>
      </c>
      <c r="DK52" s="204"/>
      <c r="DL52" s="204"/>
      <c r="DM52" s="204"/>
      <c r="DN52" s="211">
        <f>-DL52+DM52</f>
        <v>0</v>
      </c>
      <c r="DO52" s="204"/>
      <c r="DP52" s="204"/>
      <c r="DQ52" s="204"/>
      <c r="DR52" s="211">
        <f>-DP52+DQ52</f>
        <v>0</v>
      </c>
      <c r="DS52" s="204"/>
      <c r="DT52" s="204"/>
      <c r="DU52" s="204"/>
      <c r="DV52" s="211">
        <f>-DT52+DU52</f>
        <v>0</v>
      </c>
      <c r="DW52" s="204"/>
      <c r="DX52" s="204"/>
      <c r="DY52" s="204"/>
      <c r="DZ52" s="211">
        <f>-DX52+DY52</f>
        <v>0</v>
      </c>
      <c r="EA52" s="204"/>
      <c r="EB52" s="204"/>
      <c r="EC52" s="204"/>
      <c r="ED52" s="211">
        <f>-EB52+EC52</f>
        <v>0</v>
      </c>
      <c r="EE52" s="204"/>
      <c r="EF52" s="204"/>
      <c r="EG52" s="204"/>
      <c r="EH52" s="211">
        <f>-EF52+EG52</f>
        <v>0</v>
      </c>
      <c r="EI52" s="204"/>
      <c r="EJ52" s="204"/>
      <c r="EK52" s="204"/>
      <c r="EL52" s="211">
        <f>-EJ52+EK52</f>
        <v>0</v>
      </c>
      <c r="EM52" s="204"/>
      <c r="EN52" s="204"/>
      <c r="EO52" s="204"/>
      <c r="EP52" s="211">
        <f>-EN52+EO52</f>
        <v>0</v>
      </c>
      <c r="EQ52" s="204"/>
      <c r="ER52" s="204"/>
      <c r="ES52" s="204"/>
      <c r="ET52" s="211">
        <f>-ER52+ES52</f>
        <v>0</v>
      </c>
      <c r="EU52" s="204"/>
      <c r="EV52" s="204"/>
      <c r="EW52" s="204"/>
      <c r="EX52" s="211">
        <f>-EV52+EW52</f>
        <v>0</v>
      </c>
      <c r="EY52" s="204"/>
      <c r="EZ52" s="204"/>
      <c r="FA52" s="204"/>
      <c r="FB52" s="211">
        <f>-EZ52+FA52</f>
        <v>0</v>
      </c>
      <c r="FC52" s="204"/>
      <c r="FD52" s="204"/>
      <c r="FE52" s="204"/>
      <c r="FF52" s="211">
        <f>-FD52+FE52</f>
        <v>0</v>
      </c>
      <c r="FG52" s="204"/>
      <c r="FH52" s="204"/>
      <c r="FI52" s="204"/>
      <c r="FJ52" s="211">
        <f>-FH52+FI52</f>
        <v>0</v>
      </c>
      <c r="FK52" s="204"/>
      <c r="FL52" s="204"/>
      <c r="FM52" s="204"/>
      <c r="FN52" s="211">
        <f>-FL52+FM52</f>
        <v>0</v>
      </c>
      <c r="FO52" s="204"/>
      <c r="FP52" s="204"/>
      <c r="FQ52" s="204"/>
      <c r="FR52" s="211">
        <f>-FP52+FQ52</f>
        <v>0</v>
      </c>
      <c r="FS52" s="204"/>
      <c r="FT52" s="204"/>
      <c r="FU52" s="204"/>
      <c r="FV52" s="211">
        <f>-FT52+FU52</f>
        <v>0</v>
      </c>
      <c r="FW52" s="204"/>
      <c r="FX52" s="204"/>
      <c r="FY52" s="204"/>
      <c r="FZ52" s="211">
        <f>-FX52+FY52</f>
        <v>0</v>
      </c>
      <c r="GA52" s="204"/>
      <c r="GB52" s="204"/>
      <c r="GC52" s="204"/>
      <c r="GD52" s="211">
        <f>-GB52+GC52</f>
        <v>0</v>
      </c>
      <c r="GE52" s="204"/>
      <c r="GF52" s="204"/>
      <c r="GG52" s="204"/>
      <c r="GH52" s="211">
        <f>-GF52+GG52</f>
        <v>0</v>
      </c>
      <c r="GI52" s="204"/>
      <c r="GJ52" s="204"/>
      <c r="GK52" s="204"/>
      <c r="GL52" s="211">
        <f>-GJ52+GK52</f>
        <v>0</v>
      </c>
      <c r="GM52" s="204"/>
      <c r="GN52" s="204"/>
      <c r="GO52" s="204"/>
      <c r="GP52" s="211">
        <f>-GN52+GO52</f>
        <v>0</v>
      </c>
      <c r="GQ52" s="204"/>
      <c r="GR52" s="204"/>
      <c r="GS52" s="204"/>
      <c r="GT52" s="211">
        <f>-GR52+GS52</f>
        <v>0</v>
      </c>
      <c r="GU52" s="204"/>
      <c r="GV52" s="204"/>
      <c r="GW52" s="204"/>
      <c r="GX52" s="211">
        <f>-GV52+GW52</f>
        <v>0</v>
      </c>
      <c r="GY52" s="204"/>
      <c r="GZ52" s="204"/>
      <c r="HA52" s="204"/>
      <c r="HB52" s="211">
        <f>-GZ52+HA52</f>
        <v>0</v>
      </c>
      <c r="HC52" s="204"/>
      <c r="HD52" s="204"/>
      <c r="HE52" s="204"/>
      <c r="HF52" s="211">
        <f>-HD52+HE52</f>
        <v>0</v>
      </c>
      <c r="HG52" s="204"/>
      <c r="HH52" s="204"/>
      <c r="HI52" s="204"/>
      <c r="HJ52" s="211">
        <f>-HH52+HI52</f>
        <v>0</v>
      </c>
      <c r="HK52" s="204"/>
      <c r="HL52" s="204"/>
      <c r="HM52" s="204"/>
      <c r="HN52" s="211">
        <f>-HL52+HM52</f>
        <v>0</v>
      </c>
      <c r="HO52" s="204"/>
      <c r="HP52" s="204"/>
      <c r="HQ52" s="204"/>
      <c r="HR52" s="211">
        <f>-HP52+HQ52</f>
        <v>0</v>
      </c>
      <c r="HS52" s="204"/>
      <c r="HT52" s="204"/>
      <c r="HU52" s="204"/>
      <c r="HV52" s="211">
        <f>-HT52+HU52</f>
        <v>0</v>
      </c>
      <c r="HW52" s="204"/>
      <c r="HX52" s="204"/>
      <c r="HY52" s="204"/>
      <c r="HZ52" s="211">
        <f>-HX52+HY52</f>
        <v>0</v>
      </c>
      <c r="IA52" s="204"/>
      <c r="IB52" s="204"/>
      <c r="IC52" s="204"/>
      <c r="ID52" s="211">
        <f>-IB52+IC52</f>
        <v>0</v>
      </c>
      <c r="IE52" s="204"/>
      <c r="IF52" s="204"/>
      <c r="IG52" s="204"/>
      <c r="IH52" s="211">
        <f>-IF52+IG52</f>
        <v>0</v>
      </c>
      <c r="II52" s="204"/>
      <c r="IJ52" s="204"/>
      <c r="IK52" s="204"/>
      <c r="IL52" s="211">
        <f>-IJ52+IK52</f>
        <v>0</v>
      </c>
      <c r="IM52" s="204"/>
      <c r="IN52" s="204"/>
      <c r="IO52" s="204"/>
      <c r="IP52" s="211">
        <f>-IN52+IO52</f>
        <v>0</v>
      </c>
      <c r="IQ52" s="211">
        <f t="shared" si="80"/>
        <v>0</v>
      </c>
      <c r="IR52" s="211">
        <f t="shared" si="80"/>
        <v>0</v>
      </c>
      <c r="IS52" s="211">
        <f t="shared" si="80"/>
        <v>0</v>
      </c>
      <c r="IT52" s="211">
        <f t="shared" si="80"/>
        <v>0</v>
      </c>
    </row>
    <row r="53" spans="1:254" ht="15" customHeight="1" x14ac:dyDescent="0.2">
      <c r="A53" s="289"/>
      <c r="B53" s="6"/>
      <c r="C53" s="210"/>
      <c r="D53" s="210"/>
      <c r="E53" s="210"/>
      <c r="F53" s="210"/>
      <c r="G53" s="210"/>
      <c r="H53" s="210"/>
      <c r="I53" s="210"/>
      <c r="J53" s="210"/>
      <c r="K53" s="210"/>
      <c r="L53" s="210"/>
      <c r="M53" s="210"/>
      <c r="N53" s="210"/>
      <c r="O53" s="210"/>
      <c r="P53" s="210"/>
      <c r="Q53" s="210"/>
      <c r="R53" s="210"/>
      <c r="S53" s="210"/>
      <c r="T53" s="210"/>
      <c r="U53" s="210"/>
      <c r="V53" s="210"/>
      <c r="W53" s="210"/>
      <c r="X53" s="210"/>
      <c r="Y53" s="210"/>
      <c r="Z53" s="210"/>
      <c r="AA53" s="210"/>
      <c r="AB53" s="210"/>
      <c r="AC53" s="210"/>
      <c r="AD53" s="210"/>
      <c r="AE53" s="210"/>
      <c r="AF53" s="210"/>
      <c r="AG53" s="210"/>
      <c r="AH53" s="210"/>
      <c r="AI53" s="210"/>
      <c r="AJ53" s="210"/>
      <c r="AK53" s="210"/>
      <c r="AL53" s="210"/>
      <c r="AM53" s="210"/>
      <c r="AN53" s="210"/>
      <c r="AO53" s="210"/>
      <c r="AP53" s="210"/>
      <c r="AQ53" s="210"/>
      <c r="AR53" s="210"/>
      <c r="AS53" s="210"/>
      <c r="AT53" s="210"/>
      <c r="AU53" s="210"/>
      <c r="AV53" s="210"/>
      <c r="AW53" s="210"/>
      <c r="AX53" s="210"/>
      <c r="AY53" s="210"/>
      <c r="AZ53" s="210"/>
      <c r="BA53" s="210"/>
      <c r="BB53" s="210"/>
      <c r="BC53" s="210"/>
      <c r="BD53" s="210"/>
      <c r="BE53" s="210"/>
      <c r="BF53" s="210"/>
      <c r="BG53" s="210"/>
      <c r="BH53" s="210"/>
      <c r="BI53" s="210"/>
      <c r="BJ53" s="210"/>
      <c r="BK53" s="210"/>
      <c r="BL53" s="210"/>
      <c r="BM53" s="210"/>
      <c r="BN53" s="210"/>
      <c r="BO53" s="210"/>
      <c r="BP53" s="210"/>
      <c r="BQ53" s="210"/>
      <c r="BR53" s="210"/>
      <c r="BS53" s="210"/>
      <c r="BT53" s="210"/>
      <c r="BU53" s="210"/>
      <c r="BV53" s="210"/>
      <c r="BW53" s="210"/>
      <c r="BX53" s="210"/>
      <c r="BY53" s="210"/>
      <c r="BZ53" s="210"/>
      <c r="CA53" s="210"/>
      <c r="CB53" s="210"/>
      <c r="CC53" s="210"/>
      <c r="CD53" s="210"/>
      <c r="CE53" s="210"/>
      <c r="CF53" s="210"/>
      <c r="CG53" s="210"/>
      <c r="CH53" s="210"/>
      <c r="CI53" s="210"/>
      <c r="CJ53" s="210"/>
      <c r="CK53" s="210"/>
      <c r="CL53" s="210"/>
      <c r="CM53" s="210"/>
      <c r="CN53" s="210"/>
      <c r="CO53" s="210"/>
      <c r="CP53" s="210"/>
      <c r="CQ53" s="210"/>
      <c r="CR53" s="210"/>
      <c r="CS53" s="210"/>
      <c r="CT53" s="210"/>
      <c r="CU53" s="210"/>
      <c r="CV53" s="210"/>
      <c r="CW53" s="210"/>
      <c r="CX53" s="210"/>
      <c r="CY53" s="210"/>
      <c r="CZ53" s="210"/>
      <c r="DA53" s="210"/>
      <c r="DB53" s="210"/>
      <c r="DC53" s="210"/>
      <c r="DD53" s="210"/>
      <c r="DE53" s="210"/>
      <c r="DF53" s="210"/>
      <c r="DG53" s="210"/>
      <c r="DH53" s="210"/>
      <c r="DI53" s="210"/>
      <c r="DJ53" s="210"/>
      <c r="DK53" s="210"/>
      <c r="DL53" s="210"/>
      <c r="DM53" s="210"/>
      <c r="DN53" s="210"/>
      <c r="DO53" s="210"/>
      <c r="DP53" s="210"/>
      <c r="DQ53" s="210"/>
      <c r="DR53" s="210"/>
      <c r="DS53" s="210"/>
      <c r="DT53" s="210"/>
      <c r="DU53" s="210"/>
      <c r="DV53" s="210"/>
      <c r="DW53" s="210"/>
      <c r="DX53" s="210"/>
      <c r="DY53" s="210"/>
      <c r="DZ53" s="210"/>
      <c r="EA53" s="210"/>
      <c r="EB53" s="210"/>
      <c r="EC53" s="210"/>
      <c r="ED53" s="210"/>
      <c r="EE53" s="210"/>
      <c r="EF53" s="210"/>
      <c r="EG53" s="210"/>
      <c r="EH53" s="210"/>
      <c r="EI53" s="210"/>
      <c r="EJ53" s="210"/>
      <c r="EK53" s="210"/>
      <c r="EL53" s="210"/>
      <c r="EM53" s="210"/>
      <c r="EN53" s="210"/>
      <c r="EO53" s="210"/>
      <c r="EP53" s="210"/>
      <c r="EQ53" s="210"/>
      <c r="ER53" s="210"/>
      <c r="ES53" s="210"/>
      <c r="ET53" s="210"/>
      <c r="EU53" s="210"/>
      <c r="EV53" s="210"/>
      <c r="EW53" s="210"/>
      <c r="EX53" s="210"/>
      <c r="EY53" s="210"/>
      <c r="EZ53" s="210"/>
      <c r="FA53" s="210"/>
      <c r="FB53" s="210"/>
      <c r="FC53" s="210"/>
      <c r="FD53" s="210"/>
      <c r="FE53" s="210"/>
      <c r="FF53" s="210"/>
      <c r="FG53" s="210"/>
      <c r="FH53" s="210"/>
      <c r="FI53" s="210"/>
      <c r="FJ53" s="210"/>
      <c r="FK53" s="210"/>
      <c r="FL53" s="210"/>
      <c r="FM53" s="210"/>
      <c r="FN53" s="210"/>
      <c r="FO53" s="210"/>
      <c r="FP53" s="210"/>
      <c r="FQ53" s="210"/>
      <c r="FR53" s="210"/>
      <c r="FS53" s="210"/>
      <c r="FT53" s="210"/>
      <c r="FU53" s="210"/>
      <c r="FV53" s="210"/>
      <c r="FW53" s="210"/>
      <c r="FX53" s="210"/>
      <c r="FY53" s="210"/>
      <c r="FZ53" s="210"/>
      <c r="GA53" s="210"/>
      <c r="GB53" s="210"/>
      <c r="GC53" s="210"/>
      <c r="GD53" s="210"/>
      <c r="GE53" s="210"/>
      <c r="GF53" s="210"/>
      <c r="GG53" s="210"/>
      <c r="GH53" s="210"/>
      <c r="GI53" s="210"/>
      <c r="GJ53" s="210"/>
      <c r="GK53" s="210"/>
      <c r="GL53" s="210"/>
      <c r="GM53" s="210"/>
      <c r="GN53" s="210"/>
      <c r="GO53" s="210"/>
      <c r="GP53" s="210"/>
      <c r="GQ53" s="210"/>
      <c r="GR53" s="210"/>
      <c r="GS53" s="210"/>
      <c r="GT53" s="210"/>
      <c r="GU53" s="210"/>
      <c r="GV53" s="210"/>
      <c r="GW53" s="210"/>
      <c r="GX53" s="210"/>
      <c r="GY53" s="210"/>
      <c r="GZ53" s="210"/>
      <c r="HA53" s="210"/>
      <c r="HB53" s="210"/>
      <c r="HC53" s="210"/>
      <c r="HD53" s="210"/>
      <c r="HE53" s="210"/>
      <c r="HF53" s="210"/>
      <c r="HG53" s="210"/>
      <c r="HH53" s="210"/>
      <c r="HI53" s="210"/>
      <c r="HJ53" s="210"/>
      <c r="HK53" s="210"/>
      <c r="HL53" s="210"/>
      <c r="HM53" s="210"/>
      <c r="HN53" s="210"/>
      <c r="HO53" s="210"/>
      <c r="HP53" s="210"/>
      <c r="HQ53" s="210"/>
      <c r="HR53" s="210"/>
      <c r="HS53" s="210"/>
      <c r="HT53" s="210"/>
      <c r="HU53" s="210"/>
      <c r="HV53" s="210"/>
      <c r="HW53" s="210"/>
      <c r="HX53" s="210"/>
      <c r="HY53" s="210"/>
      <c r="HZ53" s="210"/>
      <c r="IA53" s="210"/>
      <c r="IB53" s="210"/>
      <c r="IC53" s="210"/>
      <c r="ID53" s="210"/>
      <c r="IE53" s="210"/>
      <c r="IF53" s="210"/>
      <c r="IG53" s="210"/>
      <c r="IH53" s="210"/>
      <c r="II53" s="210"/>
      <c r="IJ53" s="210"/>
      <c r="IK53" s="210"/>
      <c r="IL53" s="210"/>
      <c r="IM53" s="210"/>
      <c r="IN53" s="210"/>
      <c r="IO53" s="210"/>
      <c r="IP53" s="210"/>
      <c r="IQ53" s="210"/>
      <c r="IR53" s="210"/>
      <c r="IS53" s="210"/>
      <c r="IT53" s="210"/>
    </row>
    <row r="54" spans="1:254" ht="15" customHeight="1" thickBot="1" x14ac:dyDescent="0.3">
      <c r="A54" s="289"/>
      <c r="B54" s="9" t="s">
        <v>180</v>
      </c>
      <c r="C54" s="211">
        <f t="shared" ref="C54:AH54" si="82">SUM(C42:C53)</f>
        <v>0</v>
      </c>
      <c r="D54" s="211">
        <f t="shared" si="82"/>
        <v>0</v>
      </c>
      <c r="E54" s="211">
        <f t="shared" si="82"/>
        <v>0</v>
      </c>
      <c r="F54" s="211">
        <f t="shared" si="82"/>
        <v>0</v>
      </c>
      <c r="G54" s="211">
        <f t="shared" si="82"/>
        <v>0</v>
      </c>
      <c r="H54" s="211">
        <f t="shared" si="82"/>
        <v>0</v>
      </c>
      <c r="I54" s="211">
        <f t="shared" si="82"/>
        <v>0</v>
      </c>
      <c r="J54" s="211">
        <f t="shared" si="82"/>
        <v>0</v>
      </c>
      <c r="K54" s="211">
        <f t="shared" si="82"/>
        <v>0</v>
      </c>
      <c r="L54" s="211">
        <f t="shared" si="82"/>
        <v>0</v>
      </c>
      <c r="M54" s="211">
        <f t="shared" si="82"/>
        <v>0</v>
      </c>
      <c r="N54" s="211">
        <f t="shared" si="82"/>
        <v>0</v>
      </c>
      <c r="O54" s="211">
        <f t="shared" si="82"/>
        <v>0</v>
      </c>
      <c r="P54" s="211">
        <f t="shared" si="82"/>
        <v>0</v>
      </c>
      <c r="Q54" s="211">
        <f t="shared" si="82"/>
        <v>0</v>
      </c>
      <c r="R54" s="211">
        <f t="shared" si="82"/>
        <v>0</v>
      </c>
      <c r="S54" s="211">
        <f t="shared" si="82"/>
        <v>0</v>
      </c>
      <c r="T54" s="211">
        <f t="shared" si="82"/>
        <v>0</v>
      </c>
      <c r="U54" s="211">
        <f t="shared" si="82"/>
        <v>0</v>
      </c>
      <c r="V54" s="211">
        <f t="shared" si="82"/>
        <v>0</v>
      </c>
      <c r="W54" s="211">
        <f t="shared" si="82"/>
        <v>0</v>
      </c>
      <c r="X54" s="211">
        <f t="shared" si="82"/>
        <v>0</v>
      </c>
      <c r="Y54" s="211">
        <f t="shared" si="82"/>
        <v>0</v>
      </c>
      <c r="Z54" s="211">
        <f t="shared" si="82"/>
        <v>0</v>
      </c>
      <c r="AA54" s="211">
        <f t="shared" si="82"/>
        <v>0</v>
      </c>
      <c r="AB54" s="211">
        <f t="shared" si="82"/>
        <v>0</v>
      </c>
      <c r="AC54" s="211">
        <f t="shared" si="82"/>
        <v>0</v>
      </c>
      <c r="AD54" s="211">
        <f t="shared" si="82"/>
        <v>0</v>
      </c>
      <c r="AE54" s="211">
        <f t="shared" si="82"/>
        <v>0</v>
      </c>
      <c r="AF54" s="211">
        <f t="shared" si="82"/>
        <v>0</v>
      </c>
      <c r="AG54" s="211">
        <f t="shared" si="82"/>
        <v>0</v>
      </c>
      <c r="AH54" s="211">
        <f t="shared" si="82"/>
        <v>0</v>
      </c>
      <c r="AI54" s="211">
        <f t="shared" ref="AI54:BN54" si="83">SUM(AI42:AI53)</f>
        <v>0</v>
      </c>
      <c r="AJ54" s="211">
        <f t="shared" si="83"/>
        <v>0</v>
      </c>
      <c r="AK54" s="211">
        <f t="shared" si="83"/>
        <v>0</v>
      </c>
      <c r="AL54" s="211">
        <f t="shared" si="83"/>
        <v>0</v>
      </c>
      <c r="AM54" s="211">
        <f t="shared" si="83"/>
        <v>0</v>
      </c>
      <c r="AN54" s="211">
        <f t="shared" si="83"/>
        <v>0</v>
      </c>
      <c r="AO54" s="211">
        <f t="shared" si="83"/>
        <v>0</v>
      </c>
      <c r="AP54" s="211">
        <f t="shared" si="83"/>
        <v>0</v>
      </c>
      <c r="AQ54" s="211">
        <f t="shared" si="83"/>
        <v>0</v>
      </c>
      <c r="AR54" s="211">
        <f t="shared" si="83"/>
        <v>0</v>
      </c>
      <c r="AS54" s="211">
        <f t="shared" si="83"/>
        <v>0</v>
      </c>
      <c r="AT54" s="211">
        <f t="shared" si="83"/>
        <v>0</v>
      </c>
      <c r="AU54" s="211">
        <f t="shared" si="83"/>
        <v>0</v>
      </c>
      <c r="AV54" s="211">
        <f t="shared" si="83"/>
        <v>0</v>
      </c>
      <c r="AW54" s="211">
        <f t="shared" si="83"/>
        <v>0</v>
      </c>
      <c r="AX54" s="211">
        <f t="shared" si="83"/>
        <v>0</v>
      </c>
      <c r="AY54" s="211">
        <f t="shared" si="83"/>
        <v>0</v>
      </c>
      <c r="AZ54" s="211">
        <f t="shared" si="83"/>
        <v>0</v>
      </c>
      <c r="BA54" s="211">
        <f t="shared" si="83"/>
        <v>0</v>
      </c>
      <c r="BB54" s="211">
        <f t="shared" si="83"/>
        <v>0</v>
      </c>
      <c r="BC54" s="211">
        <f t="shared" si="83"/>
        <v>0</v>
      </c>
      <c r="BD54" s="211">
        <f t="shared" si="83"/>
        <v>0</v>
      </c>
      <c r="BE54" s="211">
        <f t="shared" si="83"/>
        <v>0</v>
      </c>
      <c r="BF54" s="211">
        <f t="shared" si="83"/>
        <v>0</v>
      </c>
      <c r="BG54" s="211">
        <f t="shared" si="83"/>
        <v>0</v>
      </c>
      <c r="BH54" s="211">
        <f t="shared" si="83"/>
        <v>0</v>
      </c>
      <c r="BI54" s="211">
        <f t="shared" si="83"/>
        <v>0</v>
      </c>
      <c r="BJ54" s="211">
        <f t="shared" si="83"/>
        <v>0</v>
      </c>
      <c r="BK54" s="211">
        <f t="shared" si="83"/>
        <v>0</v>
      </c>
      <c r="BL54" s="211">
        <f t="shared" si="83"/>
        <v>0</v>
      </c>
      <c r="BM54" s="211">
        <f t="shared" si="83"/>
        <v>0</v>
      </c>
      <c r="BN54" s="211">
        <f t="shared" si="83"/>
        <v>0</v>
      </c>
      <c r="BO54" s="211">
        <f t="shared" ref="BO54:CT54" si="84">SUM(BO42:BO53)</f>
        <v>0</v>
      </c>
      <c r="BP54" s="211">
        <f t="shared" si="84"/>
        <v>0</v>
      </c>
      <c r="BQ54" s="211">
        <f t="shared" si="84"/>
        <v>0</v>
      </c>
      <c r="BR54" s="211">
        <f t="shared" si="84"/>
        <v>0</v>
      </c>
      <c r="BS54" s="211">
        <f t="shared" si="84"/>
        <v>0</v>
      </c>
      <c r="BT54" s="211">
        <f t="shared" si="84"/>
        <v>0</v>
      </c>
      <c r="BU54" s="211">
        <f t="shared" si="84"/>
        <v>0</v>
      </c>
      <c r="BV54" s="211">
        <f t="shared" si="84"/>
        <v>0</v>
      </c>
      <c r="BW54" s="211">
        <f t="shared" si="84"/>
        <v>0</v>
      </c>
      <c r="BX54" s="211">
        <f t="shared" si="84"/>
        <v>0</v>
      </c>
      <c r="BY54" s="211">
        <f t="shared" si="84"/>
        <v>0</v>
      </c>
      <c r="BZ54" s="211">
        <f t="shared" si="84"/>
        <v>0</v>
      </c>
      <c r="CA54" s="211">
        <f t="shared" si="84"/>
        <v>0</v>
      </c>
      <c r="CB54" s="211">
        <f t="shared" si="84"/>
        <v>0</v>
      </c>
      <c r="CC54" s="211">
        <f t="shared" si="84"/>
        <v>0</v>
      </c>
      <c r="CD54" s="211">
        <f t="shared" si="84"/>
        <v>0</v>
      </c>
      <c r="CE54" s="211">
        <f t="shared" si="84"/>
        <v>0</v>
      </c>
      <c r="CF54" s="211">
        <f t="shared" si="84"/>
        <v>0</v>
      </c>
      <c r="CG54" s="211">
        <f t="shared" si="84"/>
        <v>0</v>
      </c>
      <c r="CH54" s="211">
        <f t="shared" si="84"/>
        <v>0</v>
      </c>
      <c r="CI54" s="211">
        <f t="shared" si="84"/>
        <v>0</v>
      </c>
      <c r="CJ54" s="211">
        <f t="shared" si="84"/>
        <v>0</v>
      </c>
      <c r="CK54" s="211">
        <f t="shared" si="84"/>
        <v>0</v>
      </c>
      <c r="CL54" s="211">
        <f t="shared" si="84"/>
        <v>0</v>
      </c>
      <c r="CM54" s="211">
        <f t="shared" si="84"/>
        <v>0</v>
      </c>
      <c r="CN54" s="211">
        <f t="shared" si="84"/>
        <v>0</v>
      </c>
      <c r="CO54" s="211">
        <f t="shared" si="84"/>
        <v>0</v>
      </c>
      <c r="CP54" s="211">
        <f t="shared" si="84"/>
        <v>0</v>
      </c>
      <c r="CQ54" s="211">
        <f t="shared" si="84"/>
        <v>0</v>
      </c>
      <c r="CR54" s="211">
        <f t="shared" si="84"/>
        <v>0</v>
      </c>
      <c r="CS54" s="211">
        <f t="shared" si="84"/>
        <v>0</v>
      </c>
      <c r="CT54" s="211">
        <f t="shared" si="84"/>
        <v>0</v>
      </c>
      <c r="CU54" s="211">
        <f t="shared" ref="CU54:DZ54" si="85">SUM(CU42:CU53)</f>
        <v>0</v>
      </c>
      <c r="CV54" s="211">
        <f t="shared" si="85"/>
        <v>0</v>
      </c>
      <c r="CW54" s="211">
        <f t="shared" si="85"/>
        <v>0</v>
      </c>
      <c r="CX54" s="211">
        <f t="shared" si="85"/>
        <v>0</v>
      </c>
      <c r="CY54" s="211">
        <f t="shared" si="85"/>
        <v>0</v>
      </c>
      <c r="CZ54" s="211">
        <f t="shared" si="85"/>
        <v>0</v>
      </c>
      <c r="DA54" s="211">
        <f t="shared" si="85"/>
        <v>0</v>
      </c>
      <c r="DB54" s="211">
        <f t="shared" si="85"/>
        <v>0</v>
      </c>
      <c r="DC54" s="211">
        <f t="shared" si="85"/>
        <v>0</v>
      </c>
      <c r="DD54" s="211">
        <f t="shared" si="85"/>
        <v>0</v>
      </c>
      <c r="DE54" s="211">
        <f t="shared" si="85"/>
        <v>0</v>
      </c>
      <c r="DF54" s="211">
        <f t="shared" si="85"/>
        <v>0</v>
      </c>
      <c r="DG54" s="211">
        <f t="shared" si="85"/>
        <v>0</v>
      </c>
      <c r="DH54" s="211">
        <f t="shared" si="85"/>
        <v>0</v>
      </c>
      <c r="DI54" s="211">
        <f t="shared" si="85"/>
        <v>0</v>
      </c>
      <c r="DJ54" s="211">
        <f t="shared" si="85"/>
        <v>0</v>
      </c>
      <c r="DK54" s="211">
        <f t="shared" si="85"/>
        <v>0</v>
      </c>
      <c r="DL54" s="211">
        <f t="shared" si="85"/>
        <v>0</v>
      </c>
      <c r="DM54" s="211">
        <f t="shared" si="85"/>
        <v>0</v>
      </c>
      <c r="DN54" s="211">
        <f t="shared" si="85"/>
        <v>0</v>
      </c>
      <c r="DO54" s="211">
        <f t="shared" si="85"/>
        <v>0</v>
      </c>
      <c r="DP54" s="211">
        <f t="shared" si="85"/>
        <v>0</v>
      </c>
      <c r="DQ54" s="211">
        <f t="shared" si="85"/>
        <v>0</v>
      </c>
      <c r="DR54" s="211">
        <f t="shared" si="85"/>
        <v>0</v>
      </c>
      <c r="DS54" s="211">
        <f t="shared" si="85"/>
        <v>0</v>
      </c>
      <c r="DT54" s="211">
        <f t="shared" si="85"/>
        <v>0</v>
      </c>
      <c r="DU54" s="211">
        <f t="shared" si="85"/>
        <v>0</v>
      </c>
      <c r="DV54" s="211">
        <f t="shared" si="85"/>
        <v>0</v>
      </c>
      <c r="DW54" s="211">
        <f t="shared" si="85"/>
        <v>0</v>
      </c>
      <c r="DX54" s="211">
        <f t="shared" si="85"/>
        <v>0</v>
      </c>
      <c r="DY54" s="211">
        <f t="shared" si="85"/>
        <v>0</v>
      </c>
      <c r="DZ54" s="211">
        <f t="shared" si="85"/>
        <v>0</v>
      </c>
      <c r="EA54" s="211">
        <f t="shared" ref="EA54:FF54" si="86">SUM(EA42:EA53)</f>
        <v>0</v>
      </c>
      <c r="EB54" s="211">
        <f t="shared" si="86"/>
        <v>0</v>
      </c>
      <c r="EC54" s="211">
        <f t="shared" si="86"/>
        <v>0</v>
      </c>
      <c r="ED54" s="211">
        <f t="shared" si="86"/>
        <v>0</v>
      </c>
      <c r="EE54" s="211">
        <f t="shared" si="86"/>
        <v>0</v>
      </c>
      <c r="EF54" s="211">
        <f t="shared" si="86"/>
        <v>0</v>
      </c>
      <c r="EG54" s="211">
        <f t="shared" si="86"/>
        <v>0</v>
      </c>
      <c r="EH54" s="211">
        <f t="shared" si="86"/>
        <v>0</v>
      </c>
      <c r="EI54" s="211">
        <f t="shared" si="86"/>
        <v>0</v>
      </c>
      <c r="EJ54" s="211">
        <f t="shared" si="86"/>
        <v>0</v>
      </c>
      <c r="EK54" s="211">
        <f t="shared" si="86"/>
        <v>0</v>
      </c>
      <c r="EL54" s="211">
        <f t="shared" si="86"/>
        <v>0</v>
      </c>
      <c r="EM54" s="211">
        <f t="shared" si="86"/>
        <v>0</v>
      </c>
      <c r="EN54" s="211">
        <f t="shared" si="86"/>
        <v>0</v>
      </c>
      <c r="EO54" s="211">
        <f t="shared" si="86"/>
        <v>0</v>
      </c>
      <c r="EP54" s="211">
        <f t="shared" si="86"/>
        <v>0</v>
      </c>
      <c r="EQ54" s="211">
        <f t="shared" si="86"/>
        <v>0</v>
      </c>
      <c r="ER54" s="211">
        <f t="shared" si="86"/>
        <v>0</v>
      </c>
      <c r="ES54" s="211">
        <f t="shared" si="86"/>
        <v>0</v>
      </c>
      <c r="ET54" s="211">
        <f t="shared" si="86"/>
        <v>0</v>
      </c>
      <c r="EU54" s="211">
        <f t="shared" si="86"/>
        <v>0</v>
      </c>
      <c r="EV54" s="211">
        <f t="shared" si="86"/>
        <v>0</v>
      </c>
      <c r="EW54" s="211">
        <f t="shared" si="86"/>
        <v>0</v>
      </c>
      <c r="EX54" s="211">
        <f t="shared" si="86"/>
        <v>0</v>
      </c>
      <c r="EY54" s="211">
        <f t="shared" si="86"/>
        <v>0</v>
      </c>
      <c r="EZ54" s="211">
        <f t="shared" si="86"/>
        <v>0</v>
      </c>
      <c r="FA54" s="211">
        <f t="shared" si="86"/>
        <v>0</v>
      </c>
      <c r="FB54" s="211">
        <f t="shared" si="86"/>
        <v>0</v>
      </c>
      <c r="FC54" s="211">
        <f t="shared" si="86"/>
        <v>0</v>
      </c>
      <c r="FD54" s="211">
        <f t="shared" si="86"/>
        <v>0</v>
      </c>
      <c r="FE54" s="211">
        <f t="shared" si="86"/>
        <v>0</v>
      </c>
      <c r="FF54" s="211">
        <f t="shared" si="86"/>
        <v>0</v>
      </c>
      <c r="FG54" s="211">
        <f t="shared" ref="FG54:GL54" si="87">SUM(FG42:FG53)</f>
        <v>0</v>
      </c>
      <c r="FH54" s="211">
        <f t="shared" si="87"/>
        <v>0</v>
      </c>
      <c r="FI54" s="211">
        <f t="shared" si="87"/>
        <v>0</v>
      </c>
      <c r="FJ54" s="211">
        <f t="shared" si="87"/>
        <v>0</v>
      </c>
      <c r="FK54" s="211">
        <f t="shared" si="87"/>
        <v>0</v>
      </c>
      <c r="FL54" s="211">
        <f t="shared" si="87"/>
        <v>0</v>
      </c>
      <c r="FM54" s="211">
        <f t="shared" si="87"/>
        <v>0</v>
      </c>
      <c r="FN54" s="211">
        <f t="shared" si="87"/>
        <v>0</v>
      </c>
      <c r="FO54" s="211">
        <f t="shared" si="87"/>
        <v>0</v>
      </c>
      <c r="FP54" s="211">
        <f t="shared" si="87"/>
        <v>0</v>
      </c>
      <c r="FQ54" s="211">
        <f t="shared" si="87"/>
        <v>0</v>
      </c>
      <c r="FR54" s="211">
        <f t="shared" si="87"/>
        <v>0</v>
      </c>
      <c r="FS54" s="211">
        <f t="shared" si="87"/>
        <v>0</v>
      </c>
      <c r="FT54" s="211">
        <f t="shared" si="87"/>
        <v>0</v>
      </c>
      <c r="FU54" s="211">
        <f t="shared" si="87"/>
        <v>0</v>
      </c>
      <c r="FV54" s="211">
        <f t="shared" si="87"/>
        <v>0</v>
      </c>
      <c r="FW54" s="211">
        <f t="shared" si="87"/>
        <v>0</v>
      </c>
      <c r="FX54" s="211">
        <f t="shared" si="87"/>
        <v>0</v>
      </c>
      <c r="FY54" s="211">
        <f t="shared" si="87"/>
        <v>0</v>
      </c>
      <c r="FZ54" s="211">
        <f t="shared" si="87"/>
        <v>0</v>
      </c>
      <c r="GA54" s="211">
        <f t="shared" si="87"/>
        <v>0</v>
      </c>
      <c r="GB54" s="211">
        <f t="shared" si="87"/>
        <v>0</v>
      </c>
      <c r="GC54" s="211">
        <f t="shared" si="87"/>
        <v>0</v>
      </c>
      <c r="GD54" s="211">
        <f t="shared" si="87"/>
        <v>0</v>
      </c>
      <c r="GE54" s="211">
        <f t="shared" si="87"/>
        <v>0</v>
      </c>
      <c r="GF54" s="211">
        <f t="shared" si="87"/>
        <v>0</v>
      </c>
      <c r="GG54" s="211">
        <f t="shared" si="87"/>
        <v>0</v>
      </c>
      <c r="GH54" s="211">
        <f t="shared" si="87"/>
        <v>0</v>
      </c>
      <c r="GI54" s="211">
        <f t="shared" si="87"/>
        <v>0</v>
      </c>
      <c r="GJ54" s="211">
        <f t="shared" si="87"/>
        <v>0</v>
      </c>
      <c r="GK54" s="211">
        <f t="shared" si="87"/>
        <v>0</v>
      </c>
      <c r="GL54" s="211">
        <f t="shared" si="87"/>
        <v>0</v>
      </c>
      <c r="GM54" s="211">
        <f t="shared" ref="GM54:HR54" si="88">SUM(GM42:GM53)</f>
        <v>0</v>
      </c>
      <c r="GN54" s="211">
        <f t="shared" si="88"/>
        <v>0</v>
      </c>
      <c r="GO54" s="211">
        <f t="shared" si="88"/>
        <v>0</v>
      </c>
      <c r="GP54" s="211">
        <f t="shared" si="88"/>
        <v>0</v>
      </c>
      <c r="GQ54" s="211">
        <f t="shared" si="88"/>
        <v>0</v>
      </c>
      <c r="GR54" s="211">
        <f t="shared" si="88"/>
        <v>0</v>
      </c>
      <c r="GS54" s="211">
        <f t="shared" si="88"/>
        <v>0</v>
      </c>
      <c r="GT54" s="211">
        <f t="shared" si="88"/>
        <v>0</v>
      </c>
      <c r="GU54" s="211">
        <f t="shared" si="88"/>
        <v>0</v>
      </c>
      <c r="GV54" s="211">
        <f t="shared" si="88"/>
        <v>0</v>
      </c>
      <c r="GW54" s="211">
        <f t="shared" si="88"/>
        <v>0</v>
      </c>
      <c r="GX54" s="211">
        <f t="shared" si="88"/>
        <v>0</v>
      </c>
      <c r="GY54" s="211">
        <f t="shared" si="88"/>
        <v>0</v>
      </c>
      <c r="GZ54" s="211">
        <f t="shared" si="88"/>
        <v>0</v>
      </c>
      <c r="HA54" s="211">
        <f t="shared" si="88"/>
        <v>0</v>
      </c>
      <c r="HB54" s="211">
        <f t="shared" si="88"/>
        <v>0</v>
      </c>
      <c r="HC54" s="211">
        <f t="shared" si="88"/>
        <v>0</v>
      </c>
      <c r="HD54" s="211">
        <f t="shared" si="88"/>
        <v>0</v>
      </c>
      <c r="HE54" s="211">
        <f t="shared" si="88"/>
        <v>0</v>
      </c>
      <c r="HF54" s="211">
        <f t="shared" si="88"/>
        <v>0</v>
      </c>
      <c r="HG54" s="211">
        <f t="shared" si="88"/>
        <v>0</v>
      </c>
      <c r="HH54" s="211">
        <f t="shared" si="88"/>
        <v>0</v>
      </c>
      <c r="HI54" s="211">
        <f t="shared" si="88"/>
        <v>0</v>
      </c>
      <c r="HJ54" s="211">
        <f t="shared" si="88"/>
        <v>0</v>
      </c>
      <c r="HK54" s="211">
        <f t="shared" si="88"/>
        <v>0</v>
      </c>
      <c r="HL54" s="211">
        <f t="shared" si="88"/>
        <v>0</v>
      </c>
      <c r="HM54" s="211">
        <f t="shared" si="88"/>
        <v>0</v>
      </c>
      <c r="HN54" s="211">
        <f t="shared" si="88"/>
        <v>0</v>
      </c>
      <c r="HO54" s="211">
        <f t="shared" si="88"/>
        <v>0</v>
      </c>
      <c r="HP54" s="211">
        <f t="shared" si="88"/>
        <v>0</v>
      </c>
      <c r="HQ54" s="211">
        <f t="shared" si="88"/>
        <v>0</v>
      </c>
      <c r="HR54" s="211">
        <f t="shared" si="88"/>
        <v>0</v>
      </c>
      <c r="HS54" s="211">
        <f t="shared" ref="HS54:IP54" si="89">SUM(HS42:HS53)</f>
        <v>0</v>
      </c>
      <c r="HT54" s="211">
        <f t="shared" si="89"/>
        <v>0</v>
      </c>
      <c r="HU54" s="211">
        <f t="shared" si="89"/>
        <v>0</v>
      </c>
      <c r="HV54" s="211">
        <f t="shared" si="89"/>
        <v>0</v>
      </c>
      <c r="HW54" s="211">
        <f t="shared" si="89"/>
        <v>0</v>
      </c>
      <c r="HX54" s="211">
        <f t="shared" si="89"/>
        <v>0</v>
      </c>
      <c r="HY54" s="211">
        <f t="shared" si="89"/>
        <v>0</v>
      </c>
      <c r="HZ54" s="211">
        <f t="shared" si="89"/>
        <v>0</v>
      </c>
      <c r="IA54" s="211">
        <f t="shared" si="89"/>
        <v>0</v>
      </c>
      <c r="IB54" s="211">
        <f t="shared" si="89"/>
        <v>0</v>
      </c>
      <c r="IC54" s="211">
        <f t="shared" si="89"/>
        <v>0</v>
      </c>
      <c r="ID54" s="211">
        <f t="shared" si="89"/>
        <v>0</v>
      </c>
      <c r="IE54" s="211">
        <f t="shared" si="89"/>
        <v>0</v>
      </c>
      <c r="IF54" s="211">
        <f t="shared" si="89"/>
        <v>0</v>
      </c>
      <c r="IG54" s="211">
        <f t="shared" si="89"/>
        <v>0</v>
      </c>
      <c r="IH54" s="211">
        <f t="shared" si="89"/>
        <v>0</v>
      </c>
      <c r="II54" s="211">
        <f t="shared" si="89"/>
        <v>0</v>
      </c>
      <c r="IJ54" s="211">
        <f t="shared" si="89"/>
        <v>0</v>
      </c>
      <c r="IK54" s="211">
        <f t="shared" si="89"/>
        <v>0</v>
      </c>
      <c r="IL54" s="211">
        <f t="shared" si="89"/>
        <v>0</v>
      </c>
      <c r="IM54" s="211">
        <f t="shared" si="89"/>
        <v>0</v>
      </c>
      <c r="IN54" s="211">
        <f t="shared" si="89"/>
        <v>0</v>
      </c>
      <c r="IO54" s="211">
        <f t="shared" si="89"/>
        <v>0</v>
      </c>
      <c r="IP54" s="211">
        <f t="shared" si="89"/>
        <v>0</v>
      </c>
      <c r="IQ54" s="211">
        <f t="shared" si="80"/>
        <v>0</v>
      </c>
      <c r="IR54" s="211">
        <f t="shared" si="80"/>
        <v>0</v>
      </c>
      <c r="IS54" s="211">
        <f t="shared" si="80"/>
        <v>0</v>
      </c>
      <c r="IT54" s="211">
        <f t="shared" si="80"/>
        <v>0</v>
      </c>
    </row>
    <row r="55" spans="1:254" ht="15" customHeight="1" x14ac:dyDescent="0.25">
      <c r="A55" s="289"/>
      <c r="B55" s="9" t="s">
        <v>121</v>
      </c>
      <c r="C55" s="210">
        <f>+C40+C54</f>
        <v>0</v>
      </c>
      <c r="D55" s="210">
        <f>+D40+D54</f>
        <v>0</v>
      </c>
      <c r="E55" s="210">
        <f>+E40+E54</f>
        <v>0</v>
      </c>
      <c r="F55" s="210">
        <f>+F40+F54</f>
        <v>0</v>
      </c>
      <c r="G55" s="210">
        <f t="shared" ref="G55:AT55" si="90">+G40+G54</f>
        <v>0</v>
      </c>
      <c r="H55" s="210">
        <f t="shared" si="90"/>
        <v>0</v>
      </c>
      <c r="I55" s="210">
        <f t="shared" si="90"/>
        <v>0</v>
      </c>
      <c r="J55" s="210">
        <f t="shared" si="90"/>
        <v>0</v>
      </c>
      <c r="K55" s="210">
        <f t="shared" si="90"/>
        <v>0</v>
      </c>
      <c r="L55" s="210">
        <f t="shared" si="90"/>
        <v>0</v>
      </c>
      <c r="M55" s="210">
        <f t="shared" si="90"/>
        <v>0</v>
      </c>
      <c r="N55" s="210">
        <f t="shared" si="90"/>
        <v>0</v>
      </c>
      <c r="O55" s="210">
        <f t="shared" si="90"/>
        <v>0</v>
      </c>
      <c r="P55" s="210">
        <f t="shared" si="90"/>
        <v>0</v>
      </c>
      <c r="Q55" s="210">
        <f t="shared" si="90"/>
        <v>0</v>
      </c>
      <c r="R55" s="210">
        <f t="shared" si="90"/>
        <v>0</v>
      </c>
      <c r="S55" s="210">
        <f t="shared" si="90"/>
        <v>0</v>
      </c>
      <c r="T55" s="210">
        <f t="shared" si="90"/>
        <v>0</v>
      </c>
      <c r="U55" s="210">
        <f t="shared" si="90"/>
        <v>0</v>
      </c>
      <c r="V55" s="210">
        <f t="shared" si="90"/>
        <v>0</v>
      </c>
      <c r="W55" s="210">
        <f t="shared" si="90"/>
        <v>0</v>
      </c>
      <c r="X55" s="210">
        <f t="shared" si="90"/>
        <v>0</v>
      </c>
      <c r="Y55" s="210">
        <f t="shared" si="90"/>
        <v>0</v>
      </c>
      <c r="Z55" s="210">
        <f t="shared" si="90"/>
        <v>0</v>
      </c>
      <c r="AA55" s="210">
        <f t="shared" si="90"/>
        <v>0</v>
      </c>
      <c r="AB55" s="210">
        <f t="shared" si="90"/>
        <v>0</v>
      </c>
      <c r="AC55" s="210">
        <f t="shared" si="90"/>
        <v>0</v>
      </c>
      <c r="AD55" s="210">
        <f t="shared" si="90"/>
        <v>0</v>
      </c>
      <c r="AE55" s="210">
        <f t="shared" si="90"/>
        <v>0</v>
      </c>
      <c r="AF55" s="210">
        <f t="shared" si="90"/>
        <v>0</v>
      </c>
      <c r="AG55" s="210">
        <f t="shared" si="90"/>
        <v>0</v>
      </c>
      <c r="AH55" s="210">
        <f t="shared" si="90"/>
        <v>0</v>
      </c>
      <c r="AI55" s="210">
        <f t="shared" si="90"/>
        <v>0</v>
      </c>
      <c r="AJ55" s="210">
        <f t="shared" si="90"/>
        <v>0</v>
      </c>
      <c r="AK55" s="210">
        <f t="shared" si="90"/>
        <v>0</v>
      </c>
      <c r="AL55" s="210">
        <f t="shared" si="90"/>
        <v>0</v>
      </c>
      <c r="AM55" s="210">
        <f t="shared" si="90"/>
        <v>0</v>
      </c>
      <c r="AN55" s="210">
        <f t="shared" si="90"/>
        <v>0</v>
      </c>
      <c r="AO55" s="210">
        <f t="shared" si="90"/>
        <v>0</v>
      </c>
      <c r="AP55" s="210">
        <f t="shared" si="90"/>
        <v>0</v>
      </c>
      <c r="AQ55" s="210">
        <f t="shared" si="90"/>
        <v>0</v>
      </c>
      <c r="AR55" s="210">
        <f t="shared" si="90"/>
        <v>0</v>
      </c>
      <c r="AS55" s="210">
        <f t="shared" si="90"/>
        <v>0</v>
      </c>
      <c r="AT55" s="210">
        <f t="shared" si="90"/>
        <v>0</v>
      </c>
      <c r="AU55" s="210">
        <f t="shared" ref="AU55:BN55" si="91">+AU40+AU54</f>
        <v>0</v>
      </c>
      <c r="AV55" s="210">
        <f t="shared" si="91"/>
        <v>0</v>
      </c>
      <c r="AW55" s="210">
        <f t="shared" si="91"/>
        <v>0</v>
      </c>
      <c r="AX55" s="210">
        <f t="shared" si="91"/>
        <v>0</v>
      </c>
      <c r="AY55" s="210">
        <f t="shared" si="91"/>
        <v>0</v>
      </c>
      <c r="AZ55" s="210">
        <f t="shared" si="91"/>
        <v>0</v>
      </c>
      <c r="BA55" s="210">
        <f t="shared" si="91"/>
        <v>0</v>
      </c>
      <c r="BB55" s="210">
        <f t="shared" si="91"/>
        <v>0</v>
      </c>
      <c r="BC55" s="210">
        <f t="shared" si="91"/>
        <v>0</v>
      </c>
      <c r="BD55" s="210">
        <f t="shared" si="91"/>
        <v>0</v>
      </c>
      <c r="BE55" s="210">
        <f t="shared" si="91"/>
        <v>0</v>
      </c>
      <c r="BF55" s="210">
        <f t="shared" si="91"/>
        <v>0</v>
      </c>
      <c r="BG55" s="210">
        <f t="shared" si="91"/>
        <v>0</v>
      </c>
      <c r="BH55" s="210">
        <f t="shared" si="91"/>
        <v>0</v>
      </c>
      <c r="BI55" s="210">
        <f t="shared" si="91"/>
        <v>0</v>
      </c>
      <c r="BJ55" s="210">
        <f t="shared" si="91"/>
        <v>0</v>
      </c>
      <c r="BK55" s="210">
        <f t="shared" si="91"/>
        <v>0</v>
      </c>
      <c r="BL55" s="210">
        <f t="shared" si="91"/>
        <v>0</v>
      </c>
      <c r="BM55" s="210">
        <f t="shared" si="91"/>
        <v>0</v>
      </c>
      <c r="BN55" s="210">
        <f t="shared" si="91"/>
        <v>0</v>
      </c>
      <c r="BO55" s="210">
        <f t="shared" ref="BO55:CT55" si="92">+BO40+BO54</f>
        <v>0</v>
      </c>
      <c r="BP55" s="210">
        <f t="shared" si="92"/>
        <v>0</v>
      </c>
      <c r="BQ55" s="210">
        <f t="shared" si="92"/>
        <v>0</v>
      </c>
      <c r="BR55" s="210">
        <f t="shared" si="92"/>
        <v>0</v>
      </c>
      <c r="BS55" s="210">
        <f t="shared" si="92"/>
        <v>0</v>
      </c>
      <c r="BT55" s="210">
        <f t="shared" si="92"/>
        <v>0</v>
      </c>
      <c r="BU55" s="210">
        <f t="shared" si="92"/>
        <v>0</v>
      </c>
      <c r="BV55" s="210">
        <f t="shared" si="92"/>
        <v>0</v>
      </c>
      <c r="BW55" s="210">
        <f t="shared" si="92"/>
        <v>0</v>
      </c>
      <c r="BX55" s="210">
        <f t="shared" si="92"/>
        <v>0</v>
      </c>
      <c r="BY55" s="210">
        <f t="shared" si="92"/>
        <v>0</v>
      </c>
      <c r="BZ55" s="210">
        <f t="shared" si="92"/>
        <v>0</v>
      </c>
      <c r="CA55" s="210">
        <f t="shared" si="92"/>
        <v>0</v>
      </c>
      <c r="CB55" s="210">
        <f t="shared" si="92"/>
        <v>0</v>
      </c>
      <c r="CC55" s="210">
        <f t="shared" si="92"/>
        <v>0</v>
      </c>
      <c r="CD55" s="210">
        <f t="shared" si="92"/>
        <v>0</v>
      </c>
      <c r="CE55" s="210">
        <f t="shared" si="92"/>
        <v>0</v>
      </c>
      <c r="CF55" s="210">
        <f t="shared" si="92"/>
        <v>0</v>
      </c>
      <c r="CG55" s="210">
        <f t="shared" si="92"/>
        <v>0</v>
      </c>
      <c r="CH55" s="210">
        <f t="shared" si="92"/>
        <v>0</v>
      </c>
      <c r="CI55" s="210">
        <f t="shared" si="92"/>
        <v>0</v>
      </c>
      <c r="CJ55" s="210">
        <f t="shared" si="92"/>
        <v>0</v>
      </c>
      <c r="CK55" s="210">
        <f t="shared" si="92"/>
        <v>0</v>
      </c>
      <c r="CL55" s="210">
        <f t="shared" si="92"/>
        <v>0</v>
      </c>
      <c r="CM55" s="210">
        <f t="shared" si="92"/>
        <v>0</v>
      </c>
      <c r="CN55" s="210">
        <f t="shared" si="92"/>
        <v>0</v>
      </c>
      <c r="CO55" s="210">
        <f t="shared" si="92"/>
        <v>0</v>
      </c>
      <c r="CP55" s="210">
        <f t="shared" si="92"/>
        <v>0</v>
      </c>
      <c r="CQ55" s="210">
        <f t="shared" si="92"/>
        <v>0</v>
      </c>
      <c r="CR55" s="210">
        <f t="shared" si="92"/>
        <v>0</v>
      </c>
      <c r="CS55" s="210">
        <f t="shared" si="92"/>
        <v>0</v>
      </c>
      <c r="CT55" s="210">
        <f t="shared" si="92"/>
        <v>0</v>
      </c>
      <c r="CU55" s="210">
        <f t="shared" ref="CU55:DZ55" si="93">+CU40+CU54</f>
        <v>0</v>
      </c>
      <c r="CV55" s="210">
        <f t="shared" si="93"/>
        <v>0</v>
      </c>
      <c r="CW55" s="210">
        <f t="shared" si="93"/>
        <v>0</v>
      </c>
      <c r="CX55" s="210">
        <f t="shared" si="93"/>
        <v>0</v>
      </c>
      <c r="CY55" s="210">
        <f t="shared" si="93"/>
        <v>0</v>
      </c>
      <c r="CZ55" s="210">
        <f t="shared" si="93"/>
        <v>0</v>
      </c>
      <c r="DA55" s="210">
        <f t="shared" si="93"/>
        <v>0</v>
      </c>
      <c r="DB55" s="210">
        <f t="shared" si="93"/>
        <v>0</v>
      </c>
      <c r="DC55" s="210">
        <f t="shared" si="93"/>
        <v>0</v>
      </c>
      <c r="DD55" s="210">
        <f t="shared" si="93"/>
        <v>0</v>
      </c>
      <c r="DE55" s="210">
        <f t="shared" si="93"/>
        <v>0</v>
      </c>
      <c r="DF55" s="210">
        <f t="shared" si="93"/>
        <v>0</v>
      </c>
      <c r="DG55" s="210">
        <f t="shared" si="93"/>
        <v>0</v>
      </c>
      <c r="DH55" s="210">
        <f t="shared" si="93"/>
        <v>0</v>
      </c>
      <c r="DI55" s="210">
        <f t="shared" si="93"/>
        <v>0</v>
      </c>
      <c r="DJ55" s="210">
        <f t="shared" si="93"/>
        <v>0</v>
      </c>
      <c r="DK55" s="210">
        <f t="shared" si="93"/>
        <v>0</v>
      </c>
      <c r="DL55" s="210">
        <f t="shared" si="93"/>
        <v>0</v>
      </c>
      <c r="DM55" s="210">
        <f t="shared" si="93"/>
        <v>0</v>
      </c>
      <c r="DN55" s="210">
        <f t="shared" si="93"/>
        <v>0</v>
      </c>
      <c r="DO55" s="210">
        <f t="shared" si="93"/>
        <v>0</v>
      </c>
      <c r="DP55" s="210">
        <f t="shared" si="93"/>
        <v>0</v>
      </c>
      <c r="DQ55" s="210">
        <f t="shared" si="93"/>
        <v>0</v>
      </c>
      <c r="DR55" s="210">
        <f t="shared" si="93"/>
        <v>0</v>
      </c>
      <c r="DS55" s="210">
        <f t="shared" si="93"/>
        <v>0</v>
      </c>
      <c r="DT55" s="210">
        <f t="shared" si="93"/>
        <v>0</v>
      </c>
      <c r="DU55" s="210">
        <f t="shared" si="93"/>
        <v>0</v>
      </c>
      <c r="DV55" s="210">
        <f t="shared" si="93"/>
        <v>0</v>
      </c>
      <c r="DW55" s="210">
        <f t="shared" si="93"/>
        <v>0</v>
      </c>
      <c r="DX55" s="210">
        <f t="shared" si="93"/>
        <v>0</v>
      </c>
      <c r="DY55" s="210">
        <f t="shared" si="93"/>
        <v>0</v>
      </c>
      <c r="DZ55" s="210">
        <f t="shared" si="93"/>
        <v>0</v>
      </c>
      <c r="EA55" s="210">
        <f t="shared" ref="EA55:EH55" si="94">+EA40+EA54</f>
        <v>0</v>
      </c>
      <c r="EB55" s="210">
        <f t="shared" si="94"/>
        <v>0</v>
      </c>
      <c r="EC55" s="210">
        <f t="shared" si="94"/>
        <v>0</v>
      </c>
      <c r="ED55" s="210">
        <f t="shared" si="94"/>
        <v>0</v>
      </c>
      <c r="EE55" s="210">
        <f t="shared" si="94"/>
        <v>0</v>
      </c>
      <c r="EF55" s="210">
        <f t="shared" si="94"/>
        <v>0</v>
      </c>
      <c r="EG55" s="210">
        <f t="shared" si="94"/>
        <v>0</v>
      </c>
      <c r="EH55" s="210">
        <f t="shared" si="94"/>
        <v>0</v>
      </c>
      <c r="EI55" s="210">
        <f t="shared" ref="EI55:FN55" si="95">+EI40+EI54</f>
        <v>0</v>
      </c>
      <c r="EJ55" s="210">
        <f t="shared" si="95"/>
        <v>0</v>
      </c>
      <c r="EK55" s="210">
        <f t="shared" si="95"/>
        <v>0</v>
      </c>
      <c r="EL55" s="210">
        <f t="shared" si="95"/>
        <v>0</v>
      </c>
      <c r="EM55" s="210">
        <f t="shared" si="95"/>
        <v>0</v>
      </c>
      <c r="EN55" s="210">
        <f t="shared" si="95"/>
        <v>0</v>
      </c>
      <c r="EO55" s="210">
        <f t="shared" si="95"/>
        <v>0</v>
      </c>
      <c r="EP55" s="210">
        <f t="shared" si="95"/>
        <v>0</v>
      </c>
      <c r="EQ55" s="210">
        <f t="shared" si="95"/>
        <v>0</v>
      </c>
      <c r="ER55" s="210">
        <f t="shared" si="95"/>
        <v>0</v>
      </c>
      <c r="ES55" s="210">
        <f t="shared" si="95"/>
        <v>0</v>
      </c>
      <c r="ET55" s="210">
        <f t="shared" si="95"/>
        <v>0</v>
      </c>
      <c r="EU55" s="210">
        <f t="shared" si="95"/>
        <v>0</v>
      </c>
      <c r="EV55" s="210">
        <f t="shared" si="95"/>
        <v>0</v>
      </c>
      <c r="EW55" s="210">
        <f t="shared" si="95"/>
        <v>0</v>
      </c>
      <c r="EX55" s="210">
        <f t="shared" si="95"/>
        <v>0</v>
      </c>
      <c r="EY55" s="210">
        <f t="shared" si="95"/>
        <v>0</v>
      </c>
      <c r="EZ55" s="210">
        <f t="shared" si="95"/>
        <v>0</v>
      </c>
      <c r="FA55" s="210">
        <f t="shared" si="95"/>
        <v>0</v>
      </c>
      <c r="FB55" s="210">
        <f t="shared" si="95"/>
        <v>0</v>
      </c>
      <c r="FC55" s="210">
        <f t="shared" si="95"/>
        <v>0</v>
      </c>
      <c r="FD55" s="210">
        <f t="shared" si="95"/>
        <v>0</v>
      </c>
      <c r="FE55" s="210">
        <f t="shared" si="95"/>
        <v>0</v>
      </c>
      <c r="FF55" s="210">
        <f t="shared" si="95"/>
        <v>0</v>
      </c>
      <c r="FG55" s="210">
        <f t="shared" si="95"/>
        <v>0</v>
      </c>
      <c r="FH55" s="210">
        <f t="shared" si="95"/>
        <v>0</v>
      </c>
      <c r="FI55" s="210">
        <f t="shared" si="95"/>
        <v>0</v>
      </c>
      <c r="FJ55" s="210">
        <f t="shared" si="95"/>
        <v>0</v>
      </c>
      <c r="FK55" s="210">
        <f t="shared" si="95"/>
        <v>0</v>
      </c>
      <c r="FL55" s="210">
        <f t="shared" si="95"/>
        <v>0</v>
      </c>
      <c r="FM55" s="210">
        <f t="shared" si="95"/>
        <v>0</v>
      </c>
      <c r="FN55" s="210">
        <f t="shared" si="95"/>
        <v>0</v>
      </c>
      <c r="FO55" s="210">
        <f t="shared" ref="FO55:GT55" si="96">+FO40+FO54</f>
        <v>0</v>
      </c>
      <c r="FP55" s="210">
        <f t="shared" si="96"/>
        <v>0</v>
      </c>
      <c r="FQ55" s="210">
        <f t="shared" si="96"/>
        <v>0</v>
      </c>
      <c r="FR55" s="210">
        <f t="shared" si="96"/>
        <v>0</v>
      </c>
      <c r="FS55" s="210">
        <f t="shared" si="96"/>
        <v>0</v>
      </c>
      <c r="FT55" s="210">
        <f t="shared" si="96"/>
        <v>0</v>
      </c>
      <c r="FU55" s="210">
        <f t="shared" si="96"/>
        <v>0</v>
      </c>
      <c r="FV55" s="210">
        <f t="shared" si="96"/>
        <v>0</v>
      </c>
      <c r="FW55" s="210">
        <f t="shared" si="96"/>
        <v>0</v>
      </c>
      <c r="FX55" s="210">
        <f t="shared" si="96"/>
        <v>0</v>
      </c>
      <c r="FY55" s="210">
        <f t="shared" si="96"/>
        <v>0</v>
      </c>
      <c r="FZ55" s="210">
        <f t="shared" si="96"/>
        <v>0</v>
      </c>
      <c r="GA55" s="210">
        <f t="shared" si="96"/>
        <v>0</v>
      </c>
      <c r="GB55" s="210">
        <f t="shared" si="96"/>
        <v>0</v>
      </c>
      <c r="GC55" s="210">
        <f t="shared" si="96"/>
        <v>0</v>
      </c>
      <c r="GD55" s="210">
        <f t="shared" si="96"/>
        <v>0</v>
      </c>
      <c r="GE55" s="210">
        <f t="shared" si="96"/>
        <v>0</v>
      </c>
      <c r="GF55" s="210">
        <f t="shared" si="96"/>
        <v>0</v>
      </c>
      <c r="GG55" s="210">
        <f t="shared" si="96"/>
        <v>0</v>
      </c>
      <c r="GH55" s="210">
        <f t="shared" si="96"/>
        <v>0</v>
      </c>
      <c r="GI55" s="210">
        <f t="shared" si="96"/>
        <v>0</v>
      </c>
      <c r="GJ55" s="210">
        <f t="shared" si="96"/>
        <v>0</v>
      </c>
      <c r="GK55" s="210">
        <f t="shared" si="96"/>
        <v>0</v>
      </c>
      <c r="GL55" s="210">
        <f t="shared" si="96"/>
        <v>0</v>
      </c>
      <c r="GM55" s="210">
        <f t="shared" si="96"/>
        <v>0</v>
      </c>
      <c r="GN55" s="210">
        <f t="shared" si="96"/>
        <v>0</v>
      </c>
      <c r="GO55" s="210">
        <f t="shared" si="96"/>
        <v>0</v>
      </c>
      <c r="GP55" s="210">
        <f t="shared" si="96"/>
        <v>0</v>
      </c>
      <c r="GQ55" s="210">
        <f t="shared" si="96"/>
        <v>0</v>
      </c>
      <c r="GR55" s="210">
        <f t="shared" si="96"/>
        <v>0</v>
      </c>
      <c r="GS55" s="210">
        <f t="shared" si="96"/>
        <v>0</v>
      </c>
      <c r="GT55" s="210">
        <f t="shared" si="96"/>
        <v>0</v>
      </c>
      <c r="GU55" s="210">
        <f t="shared" ref="GU55:IP55" si="97">+GU40+GU54</f>
        <v>0</v>
      </c>
      <c r="GV55" s="210">
        <f t="shared" si="97"/>
        <v>0</v>
      </c>
      <c r="GW55" s="210">
        <f t="shared" si="97"/>
        <v>0</v>
      </c>
      <c r="GX55" s="210">
        <f t="shared" si="97"/>
        <v>0</v>
      </c>
      <c r="GY55" s="210">
        <f t="shared" si="97"/>
        <v>0</v>
      </c>
      <c r="GZ55" s="210">
        <f t="shared" si="97"/>
        <v>0</v>
      </c>
      <c r="HA55" s="210">
        <f t="shared" si="97"/>
        <v>0</v>
      </c>
      <c r="HB55" s="210">
        <f t="shared" si="97"/>
        <v>0</v>
      </c>
      <c r="HC55" s="210">
        <f t="shared" si="97"/>
        <v>0</v>
      </c>
      <c r="HD55" s="210">
        <f t="shared" si="97"/>
        <v>0</v>
      </c>
      <c r="HE55" s="210">
        <f t="shared" si="97"/>
        <v>0</v>
      </c>
      <c r="HF55" s="210">
        <f t="shared" si="97"/>
        <v>0</v>
      </c>
      <c r="HG55" s="210">
        <f t="shared" si="97"/>
        <v>0</v>
      </c>
      <c r="HH55" s="210">
        <f t="shared" si="97"/>
        <v>0</v>
      </c>
      <c r="HI55" s="210">
        <f t="shared" si="97"/>
        <v>0</v>
      </c>
      <c r="HJ55" s="210">
        <f t="shared" si="97"/>
        <v>0</v>
      </c>
      <c r="HK55" s="210">
        <f t="shared" si="97"/>
        <v>0</v>
      </c>
      <c r="HL55" s="210">
        <f t="shared" si="97"/>
        <v>0</v>
      </c>
      <c r="HM55" s="210">
        <f t="shared" si="97"/>
        <v>0</v>
      </c>
      <c r="HN55" s="210">
        <f t="shared" si="97"/>
        <v>0</v>
      </c>
      <c r="HO55" s="210">
        <f t="shared" si="97"/>
        <v>0</v>
      </c>
      <c r="HP55" s="210">
        <f t="shared" si="97"/>
        <v>0</v>
      </c>
      <c r="HQ55" s="210">
        <f t="shared" si="97"/>
        <v>0</v>
      </c>
      <c r="HR55" s="210">
        <f t="shared" si="97"/>
        <v>0</v>
      </c>
      <c r="HS55" s="210">
        <f t="shared" si="97"/>
        <v>0</v>
      </c>
      <c r="HT55" s="210">
        <f t="shared" si="97"/>
        <v>0</v>
      </c>
      <c r="HU55" s="210">
        <f t="shared" si="97"/>
        <v>0</v>
      </c>
      <c r="HV55" s="210">
        <f t="shared" si="97"/>
        <v>0</v>
      </c>
      <c r="HW55" s="210">
        <f t="shared" si="97"/>
        <v>0</v>
      </c>
      <c r="HX55" s="210">
        <f t="shared" si="97"/>
        <v>0</v>
      </c>
      <c r="HY55" s="210">
        <f t="shared" si="97"/>
        <v>0</v>
      </c>
      <c r="HZ55" s="210">
        <f t="shared" si="97"/>
        <v>0</v>
      </c>
      <c r="IA55" s="210">
        <f t="shared" si="97"/>
        <v>0</v>
      </c>
      <c r="IB55" s="210">
        <f t="shared" si="97"/>
        <v>0</v>
      </c>
      <c r="IC55" s="210">
        <f t="shared" si="97"/>
        <v>0</v>
      </c>
      <c r="ID55" s="210">
        <f t="shared" si="97"/>
        <v>0</v>
      </c>
      <c r="IE55" s="210">
        <f t="shared" si="97"/>
        <v>0</v>
      </c>
      <c r="IF55" s="210">
        <f t="shared" si="97"/>
        <v>0</v>
      </c>
      <c r="IG55" s="210">
        <f t="shared" si="97"/>
        <v>0</v>
      </c>
      <c r="IH55" s="210">
        <f t="shared" si="97"/>
        <v>0</v>
      </c>
      <c r="II55" s="210">
        <f t="shared" si="97"/>
        <v>0</v>
      </c>
      <c r="IJ55" s="210">
        <f t="shared" si="97"/>
        <v>0</v>
      </c>
      <c r="IK55" s="210">
        <f t="shared" si="97"/>
        <v>0</v>
      </c>
      <c r="IL55" s="210">
        <f t="shared" si="97"/>
        <v>0</v>
      </c>
      <c r="IM55" s="210">
        <f t="shared" si="97"/>
        <v>0</v>
      </c>
      <c r="IN55" s="210">
        <f t="shared" si="97"/>
        <v>0</v>
      </c>
      <c r="IO55" s="210">
        <f t="shared" si="97"/>
        <v>0</v>
      </c>
      <c r="IP55" s="210">
        <f t="shared" si="97"/>
        <v>0</v>
      </c>
      <c r="IQ55" s="210">
        <f t="shared" si="80"/>
        <v>0</v>
      </c>
      <c r="IR55" s="210">
        <f t="shared" si="80"/>
        <v>0</v>
      </c>
      <c r="IS55" s="210">
        <f t="shared" si="80"/>
        <v>0</v>
      </c>
      <c r="IT55" s="210">
        <f t="shared" si="80"/>
        <v>0</v>
      </c>
    </row>
    <row r="56" spans="1:254" ht="30" customHeight="1" x14ac:dyDescent="0.25">
      <c r="A56" s="229"/>
      <c r="B56" s="247" t="str">
        <f>+'GENERAL FUND-OPERATING(48-53)'!B295</f>
        <v>Fund balances - June 30, 2024, as previously reported</v>
      </c>
      <c r="C56" s="202"/>
      <c r="D56" s="202"/>
      <c r="E56" s="202"/>
      <c r="F56" s="210"/>
      <c r="G56" s="210"/>
      <c r="H56" s="210"/>
      <c r="I56" s="202"/>
      <c r="J56" s="210"/>
      <c r="K56" s="210"/>
      <c r="L56" s="210"/>
      <c r="M56" s="202"/>
      <c r="N56" s="210"/>
      <c r="O56" s="210"/>
      <c r="P56" s="210"/>
      <c r="Q56" s="202"/>
      <c r="R56" s="210"/>
      <c r="S56" s="210"/>
      <c r="T56" s="210"/>
      <c r="U56" s="202"/>
      <c r="V56" s="210"/>
      <c r="W56" s="210"/>
      <c r="X56" s="210"/>
      <c r="Y56" s="202"/>
      <c r="Z56" s="202"/>
      <c r="AA56" s="210"/>
      <c r="AB56" s="210"/>
      <c r="AC56" s="202"/>
      <c r="AD56" s="210"/>
      <c r="AE56" s="202"/>
      <c r="AF56" s="202"/>
      <c r="AG56" s="202"/>
      <c r="AH56" s="210"/>
      <c r="AI56" s="210"/>
      <c r="AJ56" s="210"/>
      <c r="AK56" s="202"/>
      <c r="AL56" s="210"/>
      <c r="AM56" s="210"/>
      <c r="AN56" s="210"/>
      <c r="AO56" s="202"/>
      <c r="AP56" s="210"/>
      <c r="AQ56" s="210"/>
      <c r="AR56" s="210"/>
      <c r="AS56" s="202"/>
      <c r="AT56" s="210"/>
      <c r="AU56" s="210"/>
      <c r="AV56" s="210"/>
      <c r="AW56" s="202"/>
      <c r="AX56" s="210"/>
      <c r="AY56" s="210"/>
      <c r="AZ56" s="210"/>
      <c r="BA56" s="202"/>
      <c r="BB56" s="210"/>
      <c r="BC56" s="210"/>
      <c r="BD56" s="210"/>
      <c r="BE56" s="202"/>
      <c r="BF56" s="210"/>
      <c r="BG56" s="210"/>
      <c r="BH56" s="210"/>
      <c r="BI56" s="202"/>
      <c r="BJ56" s="210"/>
      <c r="BK56" s="210"/>
      <c r="BL56" s="210"/>
      <c r="BM56" s="202"/>
      <c r="BN56" s="210"/>
      <c r="BO56" s="210"/>
      <c r="BP56" s="210"/>
      <c r="BQ56" s="202"/>
      <c r="BR56" s="210"/>
      <c r="BS56" s="210"/>
      <c r="BT56" s="210"/>
      <c r="BU56" s="202"/>
      <c r="BV56" s="210"/>
      <c r="BW56" s="210"/>
      <c r="BX56" s="210"/>
      <c r="BY56" s="202"/>
      <c r="BZ56" s="210"/>
      <c r="CA56" s="210"/>
      <c r="CB56" s="210"/>
      <c r="CC56" s="202"/>
      <c r="CD56" s="210"/>
      <c r="CE56" s="210"/>
      <c r="CF56" s="210"/>
      <c r="CG56" s="202"/>
      <c r="CH56" s="210"/>
      <c r="CI56" s="210"/>
      <c r="CJ56" s="210"/>
      <c r="CK56" s="202"/>
      <c r="CL56" s="210"/>
      <c r="CM56" s="210"/>
      <c r="CN56" s="210"/>
      <c r="CO56" s="202"/>
      <c r="CP56" s="210"/>
      <c r="CQ56" s="210"/>
      <c r="CR56" s="210"/>
      <c r="CS56" s="202"/>
      <c r="CT56" s="210"/>
      <c r="CU56" s="210"/>
      <c r="CV56" s="210"/>
      <c r="CW56" s="202"/>
      <c r="CX56" s="210"/>
      <c r="CY56" s="210"/>
      <c r="CZ56" s="210"/>
      <c r="DA56" s="202"/>
      <c r="DB56" s="210"/>
      <c r="DC56" s="210"/>
      <c r="DD56" s="210"/>
      <c r="DE56" s="202"/>
      <c r="DF56" s="210"/>
      <c r="DG56" s="210"/>
      <c r="DH56" s="210"/>
      <c r="DI56" s="202"/>
      <c r="DJ56" s="210"/>
      <c r="DK56" s="210"/>
      <c r="DL56" s="210"/>
      <c r="DM56" s="202"/>
      <c r="DN56" s="210"/>
      <c r="DO56" s="210"/>
      <c r="DP56" s="210"/>
      <c r="DQ56" s="202"/>
      <c r="DR56" s="210"/>
      <c r="DS56" s="210"/>
      <c r="DT56" s="210"/>
      <c r="DU56" s="202"/>
      <c r="DV56" s="210"/>
      <c r="DW56" s="210"/>
      <c r="DX56" s="210"/>
      <c r="DY56" s="202"/>
      <c r="DZ56" s="210"/>
      <c r="EA56" s="210"/>
      <c r="EB56" s="210"/>
      <c r="EC56" s="202"/>
      <c r="ED56" s="210"/>
      <c r="EE56" s="210"/>
      <c r="EF56" s="210"/>
      <c r="EG56" s="202"/>
      <c r="EH56" s="210"/>
      <c r="EI56" s="210"/>
      <c r="EJ56" s="210"/>
      <c r="EK56" s="202"/>
      <c r="EL56" s="210"/>
      <c r="EM56" s="210"/>
      <c r="EN56" s="210"/>
      <c r="EO56" s="202"/>
      <c r="EP56" s="210"/>
      <c r="EQ56" s="210"/>
      <c r="ER56" s="210"/>
      <c r="ES56" s="202"/>
      <c r="ET56" s="210"/>
      <c r="EU56" s="210"/>
      <c r="EV56" s="210"/>
      <c r="EW56" s="202"/>
      <c r="EX56" s="210"/>
      <c r="EY56" s="210"/>
      <c r="EZ56" s="210"/>
      <c r="FA56" s="202"/>
      <c r="FB56" s="210"/>
      <c r="FC56" s="210"/>
      <c r="FD56" s="210"/>
      <c r="FE56" s="202"/>
      <c r="FF56" s="210"/>
      <c r="FG56" s="210"/>
      <c r="FH56" s="210"/>
      <c r="FI56" s="202"/>
      <c r="FJ56" s="210"/>
      <c r="FK56" s="210"/>
      <c r="FL56" s="210"/>
      <c r="FM56" s="202"/>
      <c r="FN56" s="210"/>
      <c r="FO56" s="210"/>
      <c r="FP56" s="210"/>
      <c r="FQ56" s="202"/>
      <c r="FR56" s="210"/>
      <c r="FS56" s="210"/>
      <c r="FT56" s="210"/>
      <c r="FU56" s="202"/>
      <c r="FV56" s="210"/>
      <c r="FW56" s="210"/>
      <c r="FX56" s="210"/>
      <c r="FY56" s="202"/>
      <c r="FZ56" s="210"/>
      <c r="GA56" s="210"/>
      <c r="GB56" s="210"/>
      <c r="GC56" s="202"/>
      <c r="GD56" s="210"/>
      <c r="GE56" s="210"/>
      <c r="GF56" s="210"/>
      <c r="GG56" s="202"/>
      <c r="GH56" s="210"/>
      <c r="GI56" s="210"/>
      <c r="GJ56" s="210"/>
      <c r="GK56" s="202"/>
      <c r="GL56" s="210"/>
      <c r="GM56" s="210"/>
      <c r="GN56" s="210"/>
      <c r="GO56" s="202"/>
      <c r="GP56" s="210"/>
      <c r="GQ56" s="210"/>
      <c r="GR56" s="210"/>
      <c r="GS56" s="202"/>
      <c r="GT56" s="210"/>
      <c r="GU56" s="210"/>
      <c r="GV56" s="210"/>
      <c r="GW56" s="202"/>
      <c r="GX56" s="210"/>
      <c r="GY56" s="202"/>
      <c r="GZ56" s="202"/>
      <c r="HA56" s="202"/>
      <c r="HB56" s="210"/>
      <c r="HC56" s="210"/>
      <c r="HD56" s="210"/>
      <c r="HE56" s="202"/>
      <c r="HF56" s="210"/>
      <c r="HG56" s="210"/>
      <c r="HH56" s="210"/>
      <c r="HI56" s="202"/>
      <c r="HJ56" s="210"/>
      <c r="HK56" s="210"/>
      <c r="HL56" s="210"/>
      <c r="HM56" s="202"/>
      <c r="HN56" s="210"/>
      <c r="HO56" s="210"/>
      <c r="HP56" s="210"/>
      <c r="HQ56" s="202"/>
      <c r="HR56" s="210"/>
      <c r="HS56" s="210"/>
      <c r="HT56" s="210"/>
      <c r="HU56" s="202"/>
      <c r="HV56" s="210"/>
      <c r="HW56" s="210"/>
      <c r="HX56" s="210"/>
      <c r="HY56" s="202"/>
      <c r="HZ56" s="210"/>
      <c r="IA56" s="210"/>
      <c r="IB56" s="210"/>
      <c r="IC56" s="202"/>
      <c r="ID56" s="210"/>
      <c r="IE56" s="210"/>
      <c r="IF56" s="210"/>
      <c r="IG56" s="202"/>
      <c r="IH56" s="210"/>
      <c r="II56" s="210"/>
      <c r="IJ56" s="210"/>
      <c r="IK56" s="202"/>
      <c r="IL56" s="210"/>
      <c r="IM56" s="210"/>
      <c r="IN56" s="210"/>
      <c r="IO56" s="202"/>
      <c r="IP56" s="210"/>
      <c r="IQ56" s="210"/>
      <c r="IR56" s="210"/>
      <c r="IS56" s="210">
        <f t="shared" ref="IS56:IS61" si="98">+E56+I56+M56+Q56+U56+Y56+AC56+AG56+AK56+AO56+AS56+AW56+BA56+BE56+BI56+BM56+BQ56+BU56+BY56+CC56+CG56+CK56+CO56+CS56+CW56+DA56+DE56+DI56+DM56+DQ56+DU56+DY56+EC56+EG56+EK56+EO56+ES56+EW56+FA56+FE56+FI56+FM56+FQ56+FU56+FY56+GC56+GG56+GK56+GO56+GS56+GW56+HA56+HE56+HI56+HM56+HQ56+HU56+HY56+IC56+IG56+IK56+IO56</f>
        <v>0</v>
      </c>
      <c r="IT56" s="210"/>
    </row>
    <row r="57" spans="1:254" ht="30" customHeight="1" x14ac:dyDescent="0.25">
      <c r="A57" s="229"/>
      <c r="B57" s="247" t="str">
        <f>+'GENERAL FUND-OPERATING(48-53)'!B296</f>
        <v>Change within financial reporting entity (major to nonmajor fund)</v>
      </c>
      <c r="C57" s="202"/>
      <c r="D57" s="202"/>
      <c r="E57" s="202"/>
      <c r="F57" s="210"/>
      <c r="G57" s="210"/>
      <c r="H57" s="210"/>
      <c r="I57" s="202"/>
      <c r="J57" s="210"/>
      <c r="K57" s="210"/>
      <c r="L57" s="210"/>
      <c r="M57" s="202"/>
      <c r="N57" s="210"/>
      <c r="O57" s="210"/>
      <c r="P57" s="210"/>
      <c r="Q57" s="202"/>
      <c r="R57" s="210"/>
      <c r="S57" s="210"/>
      <c r="T57" s="210"/>
      <c r="U57" s="202"/>
      <c r="V57" s="210"/>
      <c r="W57" s="210"/>
      <c r="X57" s="210"/>
      <c r="Y57" s="202"/>
      <c r="Z57" s="202"/>
      <c r="AA57" s="210"/>
      <c r="AB57" s="210"/>
      <c r="AC57" s="202"/>
      <c r="AD57" s="210"/>
      <c r="AE57" s="202"/>
      <c r="AF57" s="202"/>
      <c r="AG57" s="202"/>
      <c r="AH57" s="210"/>
      <c r="AI57" s="210"/>
      <c r="AJ57" s="210"/>
      <c r="AK57" s="202"/>
      <c r="AL57" s="210"/>
      <c r="AM57" s="210"/>
      <c r="AN57" s="210"/>
      <c r="AO57" s="202"/>
      <c r="AP57" s="210"/>
      <c r="AQ57" s="210"/>
      <c r="AR57" s="210"/>
      <c r="AS57" s="202"/>
      <c r="AT57" s="210"/>
      <c r="AU57" s="210"/>
      <c r="AV57" s="210"/>
      <c r="AW57" s="202"/>
      <c r="AX57" s="210"/>
      <c r="AY57" s="210"/>
      <c r="AZ57" s="210"/>
      <c r="BA57" s="202"/>
      <c r="BB57" s="210"/>
      <c r="BC57" s="210"/>
      <c r="BD57" s="210"/>
      <c r="BE57" s="202"/>
      <c r="BF57" s="210"/>
      <c r="BG57" s="210"/>
      <c r="BH57" s="210"/>
      <c r="BI57" s="202"/>
      <c r="BJ57" s="210"/>
      <c r="BK57" s="210"/>
      <c r="BL57" s="210"/>
      <c r="BM57" s="202"/>
      <c r="BN57" s="210"/>
      <c r="BO57" s="210"/>
      <c r="BP57" s="210"/>
      <c r="BQ57" s="202"/>
      <c r="BR57" s="210"/>
      <c r="BS57" s="210"/>
      <c r="BT57" s="210"/>
      <c r="BU57" s="202"/>
      <c r="BV57" s="210"/>
      <c r="BW57" s="210"/>
      <c r="BX57" s="210"/>
      <c r="BY57" s="202"/>
      <c r="BZ57" s="210"/>
      <c r="CA57" s="210"/>
      <c r="CB57" s="210"/>
      <c r="CC57" s="202"/>
      <c r="CD57" s="210"/>
      <c r="CE57" s="210"/>
      <c r="CF57" s="210"/>
      <c r="CG57" s="202"/>
      <c r="CH57" s="210"/>
      <c r="CI57" s="210"/>
      <c r="CJ57" s="210"/>
      <c r="CK57" s="202"/>
      <c r="CL57" s="210"/>
      <c r="CM57" s="210"/>
      <c r="CN57" s="210"/>
      <c r="CO57" s="202"/>
      <c r="CP57" s="210"/>
      <c r="CQ57" s="210"/>
      <c r="CR57" s="210"/>
      <c r="CS57" s="202"/>
      <c r="CT57" s="210"/>
      <c r="CU57" s="210"/>
      <c r="CV57" s="210"/>
      <c r="CW57" s="202"/>
      <c r="CX57" s="210"/>
      <c r="CY57" s="210"/>
      <c r="CZ57" s="210"/>
      <c r="DA57" s="202"/>
      <c r="DB57" s="210"/>
      <c r="DC57" s="210"/>
      <c r="DD57" s="210"/>
      <c r="DE57" s="202"/>
      <c r="DF57" s="210"/>
      <c r="DG57" s="210"/>
      <c r="DH57" s="210"/>
      <c r="DI57" s="202"/>
      <c r="DJ57" s="210"/>
      <c r="DK57" s="210"/>
      <c r="DL57" s="210"/>
      <c r="DM57" s="202"/>
      <c r="DN57" s="210"/>
      <c r="DO57" s="210"/>
      <c r="DP57" s="210"/>
      <c r="DQ57" s="202"/>
      <c r="DR57" s="210"/>
      <c r="DS57" s="210"/>
      <c r="DT57" s="210"/>
      <c r="DU57" s="202"/>
      <c r="DV57" s="210"/>
      <c r="DW57" s="210"/>
      <c r="DX57" s="210"/>
      <c r="DY57" s="202"/>
      <c r="DZ57" s="210"/>
      <c r="EA57" s="210"/>
      <c r="EB57" s="210"/>
      <c r="EC57" s="202"/>
      <c r="ED57" s="210"/>
      <c r="EE57" s="210"/>
      <c r="EF57" s="210"/>
      <c r="EG57" s="202"/>
      <c r="EH57" s="210"/>
      <c r="EI57" s="210"/>
      <c r="EJ57" s="210"/>
      <c r="EK57" s="202"/>
      <c r="EL57" s="210"/>
      <c r="EM57" s="210"/>
      <c r="EN57" s="210"/>
      <c r="EO57" s="202"/>
      <c r="EP57" s="210"/>
      <c r="EQ57" s="210"/>
      <c r="ER57" s="210"/>
      <c r="ES57" s="202"/>
      <c r="ET57" s="210"/>
      <c r="EU57" s="210"/>
      <c r="EV57" s="210"/>
      <c r="EW57" s="202"/>
      <c r="EX57" s="210"/>
      <c r="EY57" s="210"/>
      <c r="EZ57" s="210"/>
      <c r="FA57" s="202"/>
      <c r="FB57" s="210"/>
      <c r="FC57" s="210"/>
      <c r="FD57" s="210"/>
      <c r="FE57" s="202"/>
      <c r="FF57" s="210"/>
      <c r="FG57" s="210"/>
      <c r="FH57" s="210"/>
      <c r="FI57" s="202"/>
      <c r="FJ57" s="210"/>
      <c r="FK57" s="210"/>
      <c r="FL57" s="210"/>
      <c r="FM57" s="202"/>
      <c r="FN57" s="210"/>
      <c r="FO57" s="210"/>
      <c r="FP57" s="210"/>
      <c r="FQ57" s="202"/>
      <c r="FR57" s="210"/>
      <c r="FS57" s="210"/>
      <c r="FT57" s="210"/>
      <c r="FU57" s="202"/>
      <c r="FV57" s="210"/>
      <c r="FW57" s="210"/>
      <c r="FX57" s="210"/>
      <c r="FY57" s="202"/>
      <c r="FZ57" s="210"/>
      <c r="GA57" s="210"/>
      <c r="GB57" s="210"/>
      <c r="GC57" s="202"/>
      <c r="GD57" s="210"/>
      <c r="GE57" s="210"/>
      <c r="GF57" s="210"/>
      <c r="GG57" s="202"/>
      <c r="GH57" s="210"/>
      <c r="GI57" s="210"/>
      <c r="GJ57" s="210"/>
      <c r="GK57" s="202"/>
      <c r="GL57" s="210"/>
      <c r="GM57" s="210"/>
      <c r="GN57" s="210"/>
      <c r="GO57" s="202"/>
      <c r="GP57" s="210"/>
      <c r="GQ57" s="210"/>
      <c r="GR57" s="210"/>
      <c r="GS57" s="202"/>
      <c r="GT57" s="210"/>
      <c r="GU57" s="210"/>
      <c r="GV57" s="210"/>
      <c r="GW57" s="202"/>
      <c r="GX57" s="210"/>
      <c r="GY57" s="202"/>
      <c r="GZ57" s="202"/>
      <c r="HA57" s="202"/>
      <c r="HB57" s="210"/>
      <c r="HC57" s="210"/>
      <c r="HD57" s="210"/>
      <c r="HE57" s="202"/>
      <c r="HF57" s="210"/>
      <c r="HG57" s="210"/>
      <c r="HH57" s="210"/>
      <c r="HI57" s="202"/>
      <c r="HJ57" s="210"/>
      <c r="HK57" s="210"/>
      <c r="HL57" s="210"/>
      <c r="HM57" s="202"/>
      <c r="HN57" s="210"/>
      <c r="HO57" s="210"/>
      <c r="HP57" s="210"/>
      <c r="HQ57" s="202"/>
      <c r="HR57" s="210"/>
      <c r="HS57" s="210"/>
      <c r="HT57" s="210"/>
      <c r="HU57" s="202"/>
      <c r="HV57" s="210"/>
      <c r="HW57" s="210"/>
      <c r="HX57" s="210"/>
      <c r="HY57" s="202"/>
      <c r="HZ57" s="210"/>
      <c r="IA57" s="210"/>
      <c r="IB57" s="210"/>
      <c r="IC57" s="202"/>
      <c r="ID57" s="210"/>
      <c r="IE57" s="210"/>
      <c r="IF57" s="210"/>
      <c r="IG57" s="202"/>
      <c r="IH57" s="210"/>
      <c r="II57" s="210"/>
      <c r="IJ57" s="210"/>
      <c r="IK57" s="202"/>
      <c r="IL57" s="210"/>
      <c r="IM57" s="210"/>
      <c r="IN57" s="210"/>
      <c r="IO57" s="202"/>
      <c r="IP57" s="210"/>
      <c r="IQ57" s="210"/>
      <c r="IR57" s="210"/>
      <c r="IS57" s="210">
        <f t="shared" si="98"/>
        <v>0</v>
      </c>
      <c r="IT57" s="210"/>
    </row>
    <row r="58" spans="1:254" ht="30" customHeight="1" x14ac:dyDescent="0.25">
      <c r="A58" s="229"/>
      <c r="B58" s="247" t="str">
        <f>+'GENERAL FUND-OPERATING(48-53)'!B297</f>
        <v>Change within financial reporting entity (nonmajor to major fund)</v>
      </c>
      <c r="C58" s="202"/>
      <c r="D58" s="202"/>
      <c r="E58" s="202"/>
      <c r="F58" s="210"/>
      <c r="G58" s="210"/>
      <c r="H58" s="210"/>
      <c r="I58" s="202"/>
      <c r="J58" s="210"/>
      <c r="K58" s="210"/>
      <c r="L58" s="210"/>
      <c r="M58" s="202"/>
      <c r="N58" s="210"/>
      <c r="O58" s="210"/>
      <c r="P58" s="210"/>
      <c r="Q58" s="202"/>
      <c r="R58" s="210"/>
      <c r="S58" s="210"/>
      <c r="T58" s="210"/>
      <c r="U58" s="202"/>
      <c r="V58" s="210"/>
      <c r="W58" s="210"/>
      <c r="X58" s="210"/>
      <c r="Y58" s="202"/>
      <c r="Z58" s="202"/>
      <c r="AA58" s="210"/>
      <c r="AB58" s="210"/>
      <c r="AC58" s="202"/>
      <c r="AD58" s="210"/>
      <c r="AE58" s="202"/>
      <c r="AF58" s="202"/>
      <c r="AG58" s="202"/>
      <c r="AH58" s="210"/>
      <c r="AI58" s="210"/>
      <c r="AJ58" s="210"/>
      <c r="AK58" s="202"/>
      <c r="AL58" s="210"/>
      <c r="AM58" s="210"/>
      <c r="AN58" s="210"/>
      <c r="AO58" s="202"/>
      <c r="AP58" s="210"/>
      <c r="AQ58" s="210"/>
      <c r="AR58" s="210"/>
      <c r="AS58" s="202"/>
      <c r="AT58" s="210"/>
      <c r="AU58" s="210"/>
      <c r="AV58" s="210"/>
      <c r="AW58" s="202"/>
      <c r="AX58" s="210"/>
      <c r="AY58" s="210"/>
      <c r="AZ58" s="210"/>
      <c r="BA58" s="202"/>
      <c r="BB58" s="210"/>
      <c r="BC58" s="210"/>
      <c r="BD58" s="210"/>
      <c r="BE58" s="202"/>
      <c r="BF58" s="210"/>
      <c r="BG58" s="210"/>
      <c r="BH58" s="210"/>
      <c r="BI58" s="202"/>
      <c r="BJ58" s="210"/>
      <c r="BK58" s="210"/>
      <c r="BL58" s="210"/>
      <c r="BM58" s="202"/>
      <c r="BN58" s="210"/>
      <c r="BO58" s="210"/>
      <c r="BP58" s="210"/>
      <c r="BQ58" s="202"/>
      <c r="BR58" s="210"/>
      <c r="BS58" s="210"/>
      <c r="BT58" s="210"/>
      <c r="BU58" s="202"/>
      <c r="BV58" s="210"/>
      <c r="BW58" s="210"/>
      <c r="BX58" s="210"/>
      <c r="BY58" s="202"/>
      <c r="BZ58" s="210"/>
      <c r="CA58" s="210"/>
      <c r="CB58" s="210"/>
      <c r="CC58" s="202"/>
      <c r="CD58" s="210"/>
      <c r="CE58" s="210"/>
      <c r="CF58" s="210"/>
      <c r="CG58" s="202"/>
      <c r="CH58" s="210"/>
      <c r="CI58" s="210"/>
      <c r="CJ58" s="210"/>
      <c r="CK58" s="202"/>
      <c r="CL58" s="210"/>
      <c r="CM58" s="210"/>
      <c r="CN58" s="210"/>
      <c r="CO58" s="202"/>
      <c r="CP58" s="210"/>
      <c r="CQ58" s="210"/>
      <c r="CR58" s="210"/>
      <c r="CS58" s="202"/>
      <c r="CT58" s="210"/>
      <c r="CU58" s="210"/>
      <c r="CV58" s="210"/>
      <c r="CW58" s="202"/>
      <c r="CX58" s="210"/>
      <c r="CY58" s="210"/>
      <c r="CZ58" s="210"/>
      <c r="DA58" s="202"/>
      <c r="DB58" s="210"/>
      <c r="DC58" s="210"/>
      <c r="DD58" s="210"/>
      <c r="DE58" s="202"/>
      <c r="DF58" s="210"/>
      <c r="DG58" s="210"/>
      <c r="DH58" s="210"/>
      <c r="DI58" s="202"/>
      <c r="DJ58" s="210"/>
      <c r="DK58" s="210"/>
      <c r="DL58" s="210"/>
      <c r="DM58" s="202"/>
      <c r="DN58" s="210"/>
      <c r="DO58" s="210"/>
      <c r="DP58" s="210"/>
      <c r="DQ58" s="202"/>
      <c r="DR58" s="210"/>
      <c r="DS58" s="210"/>
      <c r="DT58" s="210"/>
      <c r="DU58" s="202"/>
      <c r="DV58" s="210"/>
      <c r="DW58" s="210"/>
      <c r="DX58" s="210"/>
      <c r="DY58" s="202"/>
      <c r="DZ58" s="210"/>
      <c r="EA58" s="210"/>
      <c r="EB58" s="210"/>
      <c r="EC58" s="202"/>
      <c r="ED58" s="210"/>
      <c r="EE58" s="210"/>
      <c r="EF58" s="210"/>
      <c r="EG58" s="202"/>
      <c r="EH58" s="210"/>
      <c r="EI58" s="210"/>
      <c r="EJ58" s="210"/>
      <c r="EK58" s="202"/>
      <c r="EL58" s="210"/>
      <c r="EM58" s="210"/>
      <c r="EN58" s="210"/>
      <c r="EO58" s="202"/>
      <c r="EP58" s="210"/>
      <c r="EQ58" s="210"/>
      <c r="ER58" s="210"/>
      <c r="ES58" s="202"/>
      <c r="ET58" s="210"/>
      <c r="EU58" s="210"/>
      <c r="EV58" s="210"/>
      <c r="EW58" s="202"/>
      <c r="EX58" s="210"/>
      <c r="EY58" s="210"/>
      <c r="EZ58" s="210"/>
      <c r="FA58" s="202"/>
      <c r="FB58" s="210"/>
      <c r="FC58" s="210"/>
      <c r="FD58" s="210"/>
      <c r="FE58" s="202"/>
      <c r="FF58" s="210"/>
      <c r="FG58" s="210"/>
      <c r="FH58" s="210"/>
      <c r="FI58" s="202"/>
      <c r="FJ58" s="210"/>
      <c r="FK58" s="210"/>
      <c r="FL58" s="210"/>
      <c r="FM58" s="202"/>
      <c r="FN58" s="210"/>
      <c r="FO58" s="210"/>
      <c r="FP58" s="210"/>
      <c r="FQ58" s="202"/>
      <c r="FR58" s="210"/>
      <c r="FS58" s="210"/>
      <c r="FT58" s="210"/>
      <c r="FU58" s="202"/>
      <c r="FV58" s="210"/>
      <c r="FW58" s="210"/>
      <c r="FX58" s="210"/>
      <c r="FY58" s="202"/>
      <c r="FZ58" s="210"/>
      <c r="GA58" s="210"/>
      <c r="GB58" s="210"/>
      <c r="GC58" s="202"/>
      <c r="GD58" s="210"/>
      <c r="GE58" s="210"/>
      <c r="GF58" s="210"/>
      <c r="GG58" s="202"/>
      <c r="GH58" s="210"/>
      <c r="GI58" s="210"/>
      <c r="GJ58" s="210"/>
      <c r="GK58" s="202"/>
      <c r="GL58" s="210"/>
      <c r="GM58" s="210"/>
      <c r="GN58" s="210"/>
      <c r="GO58" s="202"/>
      <c r="GP58" s="210"/>
      <c r="GQ58" s="210"/>
      <c r="GR58" s="210"/>
      <c r="GS58" s="202"/>
      <c r="GT58" s="210"/>
      <c r="GU58" s="210"/>
      <c r="GV58" s="210"/>
      <c r="GW58" s="202"/>
      <c r="GX58" s="210"/>
      <c r="GY58" s="202"/>
      <c r="GZ58" s="202"/>
      <c r="HA58" s="202"/>
      <c r="HB58" s="210"/>
      <c r="HC58" s="210"/>
      <c r="HD58" s="210"/>
      <c r="HE58" s="202"/>
      <c r="HF58" s="210"/>
      <c r="HG58" s="210"/>
      <c r="HH58" s="210"/>
      <c r="HI58" s="202"/>
      <c r="HJ58" s="210"/>
      <c r="HK58" s="210"/>
      <c r="HL58" s="210"/>
      <c r="HM58" s="202"/>
      <c r="HN58" s="210"/>
      <c r="HO58" s="210"/>
      <c r="HP58" s="210"/>
      <c r="HQ58" s="202"/>
      <c r="HR58" s="210"/>
      <c r="HS58" s="210"/>
      <c r="HT58" s="210"/>
      <c r="HU58" s="202"/>
      <c r="HV58" s="210"/>
      <c r="HW58" s="210"/>
      <c r="HX58" s="210"/>
      <c r="HY58" s="202"/>
      <c r="HZ58" s="210"/>
      <c r="IA58" s="210"/>
      <c r="IB58" s="210"/>
      <c r="IC58" s="202"/>
      <c r="ID58" s="210"/>
      <c r="IE58" s="210"/>
      <c r="IF58" s="210"/>
      <c r="IG58" s="202"/>
      <c r="IH58" s="210"/>
      <c r="II58" s="210"/>
      <c r="IJ58" s="210"/>
      <c r="IK58" s="202"/>
      <c r="IL58" s="210"/>
      <c r="IM58" s="210"/>
      <c r="IN58" s="210"/>
      <c r="IO58" s="202"/>
      <c r="IP58" s="210"/>
      <c r="IQ58" s="210"/>
      <c r="IR58" s="210"/>
      <c r="IS58" s="210">
        <f t="shared" si="98"/>
        <v>0</v>
      </c>
      <c r="IT58" s="210"/>
    </row>
    <row r="59" spans="1:254" ht="30" customHeight="1" x14ac:dyDescent="0.25">
      <c r="A59" s="229"/>
      <c r="B59" s="235" t="s">
        <v>3260</v>
      </c>
      <c r="C59" s="202"/>
      <c r="D59" s="202"/>
      <c r="E59" s="202"/>
      <c r="F59" s="210"/>
      <c r="G59" s="210"/>
      <c r="H59" s="210"/>
      <c r="I59" s="202"/>
      <c r="J59" s="210"/>
      <c r="K59" s="210"/>
      <c r="L59" s="210"/>
      <c r="M59" s="202"/>
      <c r="N59" s="210"/>
      <c r="O59" s="210"/>
      <c r="P59" s="210"/>
      <c r="Q59" s="202"/>
      <c r="R59" s="210"/>
      <c r="S59" s="210"/>
      <c r="T59" s="210"/>
      <c r="U59" s="202"/>
      <c r="V59" s="210"/>
      <c r="W59" s="210"/>
      <c r="X59" s="210"/>
      <c r="Y59" s="202"/>
      <c r="Z59" s="202"/>
      <c r="AA59" s="210"/>
      <c r="AB59" s="210"/>
      <c r="AC59" s="202"/>
      <c r="AD59" s="210"/>
      <c r="AE59" s="202"/>
      <c r="AF59" s="202"/>
      <c r="AG59" s="202"/>
      <c r="AH59" s="210"/>
      <c r="AI59" s="210"/>
      <c r="AJ59" s="210"/>
      <c r="AK59" s="202"/>
      <c r="AL59" s="210"/>
      <c r="AM59" s="210"/>
      <c r="AN59" s="210"/>
      <c r="AO59" s="202"/>
      <c r="AP59" s="210"/>
      <c r="AQ59" s="210"/>
      <c r="AR59" s="210"/>
      <c r="AS59" s="202"/>
      <c r="AT59" s="210"/>
      <c r="AU59" s="210"/>
      <c r="AV59" s="210"/>
      <c r="AW59" s="202"/>
      <c r="AX59" s="210"/>
      <c r="AY59" s="210"/>
      <c r="AZ59" s="210"/>
      <c r="BA59" s="202"/>
      <c r="BB59" s="210"/>
      <c r="BC59" s="210"/>
      <c r="BD59" s="210"/>
      <c r="BE59" s="202"/>
      <c r="BF59" s="210"/>
      <c r="BG59" s="210"/>
      <c r="BH59" s="210"/>
      <c r="BI59" s="202"/>
      <c r="BJ59" s="210"/>
      <c r="BK59" s="210"/>
      <c r="BL59" s="210"/>
      <c r="BM59" s="202"/>
      <c r="BN59" s="210"/>
      <c r="BO59" s="210"/>
      <c r="BP59" s="210"/>
      <c r="BQ59" s="202"/>
      <c r="BR59" s="210"/>
      <c r="BS59" s="210"/>
      <c r="BT59" s="210"/>
      <c r="BU59" s="202"/>
      <c r="BV59" s="210"/>
      <c r="BW59" s="210"/>
      <c r="BX59" s="210"/>
      <c r="BY59" s="202"/>
      <c r="BZ59" s="210"/>
      <c r="CA59" s="210"/>
      <c r="CB59" s="210"/>
      <c r="CC59" s="202"/>
      <c r="CD59" s="210"/>
      <c r="CE59" s="210"/>
      <c r="CF59" s="210"/>
      <c r="CG59" s="202"/>
      <c r="CH59" s="210"/>
      <c r="CI59" s="210"/>
      <c r="CJ59" s="210"/>
      <c r="CK59" s="202"/>
      <c r="CL59" s="210"/>
      <c r="CM59" s="210"/>
      <c r="CN59" s="210"/>
      <c r="CO59" s="202"/>
      <c r="CP59" s="210"/>
      <c r="CQ59" s="210"/>
      <c r="CR59" s="210"/>
      <c r="CS59" s="202"/>
      <c r="CT59" s="210"/>
      <c r="CU59" s="210"/>
      <c r="CV59" s="210"/>
      <c r="CW59" s="202"/>
      <c r="CX59" s="210"/>
      <c r="CY59" s="210"/>
      <c r="CZ59" s="210"/>
      <c r="DA59" s="202"/>
      <c r="DB59" s="210"/>
      <c r="DC59" s="210"/>
      <c r="DD59" s="210"/>
      <c r="DE59" s="202"/>
      <c r="DF59" s="210"/>
      <c r="DG59" s="210"/>
      <c r="DH59" s="210"/>
      <c r="DI59" s="202"/>
      <c r="DJ59" s="210"/>
      <c r="DK59" s="210"/>
      <c r="DL59" s="210"/>
      <c r="DM59" s="202"/>
      <c r="DN59" s="210"/>
      <c r="DO59" s="210"/>
      <c r="DP59" s="210"/>
      <c r="DQ59" s="202"/>
      <c r="DR59" s="210"/>
      <c r="DS59" s="210"/>
      <c r="DT59" s="210"/>
      <c r="DU59" s="202"/>
      <c r="DV59" s="210"/>
      <c r="DW59" s="210"/>
      <c r="DX59" s="210"/>
      <c r="DY59" s="202"/>
      <c r="DZ59" s="210"/>
      <c r="EA59" s="210"/>
      <c r="EB59" s="210"/>
      <c r="EC59" s="202"/>
      <c r="ED59" s="210"/>
      <c r="EE59" s="210"/>
      <c r="EF59" s="210"/>
      <c r="EG59" s="202"/>
      <c r="EH59" s="210"/>
      <c r="EI59" s="210"/>
      <c r="EJ59" s="210"/>
      <c r="EK59" s="202"/>
      <c r="EL59" s="210"/>
      <c r="EM59" s="210"/>
      <c r="EN59" s="210"/>
      <c r="EO59" s="202"/>
      <c r="EP59" s="210"/>
      <c r="EQ59" s="210"/>
      <c r="ER59" s="210"/>
      <c r="ES59" s="202"/>
      <c r="ET59" s="210"/>
      <c r="EU59" s="210"/>
      <c r="EV59" s="210"/>
      <c r="EW59" s="202"/>
      <c r="EX59" s="210"/>
      <c r="EY59" s="210"/>
      <c r="EZ59" s="210"/>
      <c r="FA59" s="202"/>
      <c r="FB59" s="210"/>
      <c r="FC59" s="210"/>
      <c r="FD59" s="210"/>
      <c r="FE59" s="202"/>
      <c r="FF59" s="210"/>
      <c r="FG59" s="210"/>
      <c r="FH59" s="210"/>
      <c r="FI59" s="202"/>
      <c r="FJ59" s="210"/>
      <c r="FK59" s="210"/>
      <c r="FL59" s="210"/>
      <c r="FM59" s="202"/>
      <c r="FN59" s="210"/>
      <c r="FO59" s="210"/>
      <c r="FP59" s="210"/>
      <c r="FQ59" s="202"/>
      <c r="FR59" s="210"/>
      <c r="FS59" s="210"/>
      <c r="FT59" s="210"/>
      <c r="FU59" s="202"/>
      <c r="FV59" s="210"/>
      <c r="FW59" s="210"/>
      <c r="FX59" s="210"/>
      <c r="FY59" s="202"/>
      <c r="FZ59" s="210"/>
      <c r="GA59" s="210"/>
      <c r="GB59" s="210"/>
      <c r="GC59" s="202"/>
      <c r="GD59" s="210"/>
      <c r="GE59" s="210"/>
      <c r="GF59" s="210"/>
      <c r="GG59" s="202"/>
      <c r="GH59" s="210"/>
      <c r="GI59" s="210"/>
      <c r="GJ59" s="210"/>
      <c r="GK59" s="202"/>
      <c r="GL59" s="210"/>
      <c r="GM59" s="210"/>
      <c r="GN59" s="210"/>
      <c r="GO59" s="202"/>
      <c r="GP59" s="210"/>
      <c r="GQ59" s="210"/>
      <c r="GR59" s="210"/>
      <c r="GS59" s="202"/>
      <c r="GT59" s="210"/>
      <c r="GU59" s="210"/>
      <c r="GV59" s="210"/>
      <c r="GW59" s="202"/>
      <c r="GX59" s="210"/>
      <c r="GY59" s="202"/>
      <c r="GZ59" s="202"/>
      <c r="HA59" s="202"/>
      <c r="HB59" s="210"/>
      <c r="HC59" s="210"/>
      <c r="HD59" s="210"/>
      <c r="HE59" s="202"/>
      <c r="HF59" s="210"/>
      <c r="HG59" s="210"/>
      <c r="HH59" s="210"/>
      <c r="HI59" s="202"/>
      <c r="HJ59" s="210"/>
      <c r="HK59" s="210"/>
      <c r="HL59" s="210"/>
      <c r="HM59" s="202"/>
      <c r="HN59" s="210"/>
      <c r="HO59" s="210"/>
      <c r="HP59" s="210"/>
      <c r="HQ59" s="202"/>
      <c r="HR59" s="210"/>
      <c r="HS59" s="210"/>
      <c r="HT59" s="210"/>
      <c r="HU59" s="202"/>
      <c r="HV59" s="210"/>
      <c r="HW59" s="210"/>
      <c r="HX59" s="210"/>
      <c r="HY59" s="202"/>
      <c r="HZ59" s="210"/>
      <c r="IA59" s="210"/>
      <c r="IB59" s="210"/>
      <c r="IC59" s="202"/>
      <c r="ID59" s="210"/>
      <c r="IE59" s="210"/>
      <c r="IF59" s="210"/>
      <c r="IG59" s="202"/>
      <c r="IH59" s="210"/>
      <c r="II59" s="210"/>
      <c r="IJ59" s="210"/>
      <c r="IK59" s="202"/>
      <c r="IL59" s="210"/>
      <c r="IM59" s="210"/>
      <c r="IN59" s="210"/>
      <c r="IO59" s="202"/>
      <c r="IP59" s="210"/>
      <c r="IQ59" s="210"/>
      <c r="IR59" s="210"/>
      <c r="IS59" s="210">
        <f t="shared" si="98"/>
        <v>0</v>
      </c>
      <c r="IT59" s="210"/>
    </row>
    <row r="60" spans="1:254" ht="15" customHeight="1" thickBot="1" x14ac:dyDescent="0.3">
      <c r="A60" s="229"/>
      <c r="B60" s="247" t="str">
        <f>+'GENERAL FUND-OPERATING(48-53)'!B298</f>
        <v>Error correction(s)</v>
      </c>
      <c r="C60" s="202"/>
      <c r="D60" s="202"/>
      <c r="E60" s="204"/>
      <c r="F60" s="210"/>
      <c r="G60" s="210"/>
      <c r="H60" s="210"/>
      <c r="I60" s="204"/>
      <c r="J60" s="210"/>
      <c r="K60" s="210"/>
      <c r="L60" s="210"/>
      <c r="M60" s="204"/>
      <c r="N60" s="210"/>
      <c r="O60" s="210"/>
      <c r="P60" s="210"/>
      <c r="Q60" s="204"/>
      <c r="R60" s="210"/>
      <c r="S60" s="210"/>
      <c r="T60" s="210"/>
      <c r="U60" s="204"/>
      <c r="V60" s="210"/>
      <c r="W60" s="210"/>
      <c r="X60" s="210"/>
      <c r="Y60" s="204"/>
      <c r="Z60" s="202"/>
      <c r="AA60" s="210"/>
      <c r="AB60" s="210"/>
      <c r="AC60" s="204"/>
      <c r="AD60" s="210"/>
      <c r="AE60" s="202"/>
      <c r="AF60" s="202"/>
      <c r="AG60" s="204"/>
      <c r="AH60" s="210"/>
      <c r="AI60" s="210"/>
      <c r="AJ60" s="210"/>
      <c r="AK60" s="204"/>
      <c r="AL60" s="210"/>
      <c r="AM60" s="210"/>
      <c r="AN60" s="210"/>
      <c r="AO60" s="204"/>
      <c r="AP60" s="210"/>
      <c r="AQ60" s="210"/>
      <c r="AR60" s="210"/>
      <c r="AS60" s="204"/>
      <c r="AT60" s="210"/>
      <c r="AU60" s="210"/>
      <c r="AV60" s="210"/>
      <c r="AW60" s="204"/>
      <c r="AX60" s="210"/>
      <c r="AY60" s="210"/>
      <c r="AZ60" s="210"/>
      <c r="BA60" s="204"/>
      <c r="BB60" s="210"/>
      <c r="BC60" s="210"/>
      <c r="BD60" s="210"/>
      <c r="BE60" s="204"/>
      <c r="BF60" s="210"/>
      <c r="BG60" s="210"/>
      <c r="BH60" s="210"/>
      <c r="BI60" s="204"/>
      <c r="BJ60" s="210"/>
      <c r="BK60" s="210"/>
      <c r="BL60" s="210"/>
      <c r="BM60" s="204"/>
      <c r="BN60" s="210"/>
      <c r="BO60" s="210"/>
      <c r="BP60" s="210"/>
      <c r="BQ60" s="204"/>
      <c r="BR60" s="210"/>
      <c r="BS60" s="210"/>
      <c r="BT60" s="210"/>
      <c r="BU60" s="204"/>
      <c r="BV60" s="210"/>
      <c r="BW60" s="210"/>
      <c r="BX60" s="210"/>
      <c r="BY60" s="204"/>
      <c r="BZ60" s="210"/>
      <c r="CA60" s="210"/>
      <c r="CB60" s="210"/>
      <c r="CC60" s="204"/>
      <c r="CD60" s="210"/>
      <c r="CE60" s="210"/>
      <c r="CF60" s="210"/>
      <c r="CG60" s="204"/>
      <c r="CH60" s="210"/>
      <c r="CI60" s="210"/>
      <c r="CJ60" s="210"/>
      <c r="CK60" s="204"/>
      <c r="CL60" s="210"/>
      <c r="CM60" s="210"/>
      <c r="CN60" s="210"/>
      <c r="CO60" s="204"/>
      <c r="CP60" s="210"/>
      <c r="CQ60" s="210"/>
      <c r="CR60" s="210"/>
      <c r="CS60" s="204"/>
      <c r="CT60" s="210"/>
      <c r="CU60" s="210"/>
      <c r="CV60" s="210"/>
      <c r="CW60" s="204"/>
      <c r="CX60" s="210"/>
      <c r="CY60" s="210"/>
      <c r="CZ60" s="210"/>
      <c r="DA60" s="204"/>
      <c r="DB60" s="210"/>
      <c r="DC60" s="210"/>
      <c r="DD60" s="210"/>
      <c r="DE60" s="204"/>
      <c r="DF60" s="210"/>
      <c r="DG60" s="210"/>
      <c r="DH60" s="210"/>
      <c r="DI60" s="204"/>
      <c r="DJ60" s="210"/>
      <c r="DK60" s="210"/>
      <c r="DL60" s="210"/>
      <c r="DM60" s="204"/>
      <c r="DN60" s="210"/>
      <c r="DO60" s="210"/>
      <c r="DP60" s="210"/>
      <c r="DQ60" s="204"/>
      <c r="DR60" s="210"/>
      <c r="DS60" s="210"/>
      <c r="DT60" s="210"/>
      <c r="DU60" s="204"/>
      <c r="DV60" s="210"/>
      <c r="DW60" s="210"/>
      <c r="DX60" s="210"/>
      <c r="DY60" s="204"/>
      <c r="DZ60" s="210"/>
      <c r="EA60" s="210"/>
      <c r="EB60" s="210"/>
      <c r="EC60" s="204"/>
      <c r="ED60" s="210"/>
      <c r="EE60" s="210"/>
      <c r="EF60" s="210"/>
      <c r="EG60" s="204"/>
      <c r="EH60" s="210"/>
      <c r="EI60" s="210"/>
      <c r="EJ60" s="210"/>
      <c r="EK60" s="204"/>
      <c r="EL60" s="210"/>
      <c r="EM60" s="210"/>
      <c r="EN60" s="210"/>
      <c r="EO60" s="204"/>
      <c r="EP60" s="210"/>
      <c r="EQ60" s="210"/>
      <c r="ER60" s="210"/>
      <c r="ES60" s="204"/>
      <c r="ET60" s="210"/>
      <c r="EU60" s="210"/>
      <c r="EV60" s="210"/>
      <c r="EW60" s="204"/>
      <c r="EX60" s="210"/>
      <c r="EY60" s="210"/>
      <c r="EZ60" s="210"/>
      <c r="FA60" s="204"/>
      <c r="FB60" s="210"/>
      <c r="FC60" s="210"/>
      <c r="FD60" s="210"/>
      <c r="FE60" s="204"/>
      <c r="FF60" s="210"/>
      <c r="FG60" s="210"/>
      <c r="FH60" s="210"/>
      <c r="FI60" s="204"/>
      <c r="FJ60" s="210"/>
      <c r="FK60" s="210"/>
      <c r="FL60" s="210"/>
      <c r="FM60" s="204"/>
      <c r="FN60" s="210"/>
      <c r="FO60" s="210"/>
      <c r="FP60" s="210"/>
      <c r="FQ60" s="204"/>
      <c r="FR60" s="210"/>
      <c r="FS60" s="210"/>
      <c r="FT60" s="210"/>
      <c r="FU60" s="204"/>
      <c r="FV60" s="210"/>
      <c r="FW60" s="210"/>
      <c r="FX60" s="210"/>
      <c r="FY60" s="204"/>
      <c r="FZ60" s="210"/>
      <c r="GA60" s="210"/>
      <c r="GB60" s="210"/>
      <c r="GC60" s="204"/>
      <c r="GD60" s="210"/>
      <c r="GE60" s="210"/>
      <c r="GF60" s="210"/>
      <c r="GG60" s="204"/>
      <c r="GH60" s="210"/>
      <c r="GI60" s="210"/>
      <c r="GJ60" s="210"/>
      <c r="GK60" s="204"/>
      <c r="GL60" s="210"/>
      <c r="GM60" s="210"/>
      <c r="GN60" s="210"/>
      <c r="GO60" s="204"/>
      <c r="GP60" s="210"/>
      <c r="GQ60" s="210"/>
      <c r="GR60" s="210"/>
      <c r="GS60" s="204"/>
      <c r="GT60" s="210"/>
      <c r="GU60" s="210"/>
      <c r="GV60" s="210"/>
      <c r="GW60" s="204"/>
      <c r="GX60" s="210"/>
      <c r="GY60" s="202"/>
      <c r="GZ60" s="202"/>
      <c r="HA60" s="204"/>
      <c r="HB60" s="210"/>
      <c r="HC60" s="210"/>
      <c r="HD60" s="210"/>
      <c r="HE60" s="204"/>
      <c r="HF60" s="210"/>
      <c r="HG60" s="210"/>
      <c r="HH60" s="210"/>
      <c r="HI60" s="204"/>
      <c r="HJ60" s="210"/>
      <c r="HK60" s="210"/>
      <c r="HL60" s="210"/>
      <c r="HM60" s="204"/>
      <c r="HN60" s="210"/>
      <c r="HO60" s="210"/>
      <c r="HP60" s="210"/>
      <c r="HQ60" s="204"/>
      <c r="HR60" s="210"/>
      <c r="HS60" s="210"/>
      <c r="HT60" s="210"/>
      <c r="HU60" s="204"/>
      <c r="HV60" s="210"/>
      <c r="HW60" s="210"/>
      <c r="HX60" s="210"/>
      <c r="HY60" s="204"/>
      <c r="HZ60" s="210"/>
      <c r="IA60" s="210"/>
      <c r="IB60" s="210"/>
      <c r="IC60" s="204"/>
      <c r="ID60" s="210"/>
      <c r="IE60" s="210"/>
      <c r="IF60" s="210"/>
      <c r="IG60" s="204"/>
      <c r="IH60" s="210"/>
      <c r="II60" s="210"/>
      <c r="IJ60" s="210"/>
      <c r="IK60" s="204"/>
      <c r="IL60" s="210"/>
      <c r="IM60" s="210"/>
      <c r="IN60" s="210"/>
      <c r="IO60" s="204"/>
      <c r="IP60" s="210"/>
      <c r="IQ60" s="210"/>
      <c r="IR60" s="210"/>
      <c r="IS60" s="211">
        <f t="shared" si="98"/>
        <v>0</v>
      </c>
      <c r="IT60" s="210"/>
    </row>
    <row r="61" spans="1:254" ht="35.25" customHeight="1" thickBot="1" x14ac:dyDescent="0.3">
      <c r="A61" s="196"/>
      <c r="B61" s="247" t="str">
        <f>+'GENERAL FUND-OPERATING(48-53)'!B299</f>
        <v>Fund balances - June 30, 2024, as adjusted or restated</v>
      </c>
      <c r="C61" s="210"/>
      <c r="D61" s="210"/>
      <c r="E61" s="210">
        <f>SUM(E56:E60)</f>
        <v>0</v>
      </c>
      <c r="F61" s="210"/>
      <c r="G61" s="210"/>
      <c r="H61" s="210"/>
      <c r="I61" s="210">
        <f>SUM(I56:I60)</f>
        <v>0</v>
      </c>
      <c r="J61" s="210"/>
      <c r="K61" s="210"/>
      <c r="L61" s="210"/>
      <c r="M61" s="210">
        <f>SUM(M56:M60)</f>
        <v>0</v>
      </c>
      <c r="N61" s="210"/>
      <c r="O61" s="210"/>
      <c r="P61" s="210"/>
      <c r="Q61" s="210">
        <f>SUM(Q56:Q60)</f>
        <v>0</v>
      </c>
      <c r="R61" s="210"/>
      <c r="S61" s="210"/>
      <c r="T61" s="210"/>
      <c r="U61" s="210">
        <f>SUM(U56:U60)</f>
        <v>0</v>
      </c>
      <c r="V61" s="210"/>
      <c r="W61" s="210"/>
      <c r="X61" s="210"/>
      <c r="Y61" s="210">
        <f>SUM(Y56:Y60)</f>
        <v>0</v>
      </c>
      <c r="Z61" s="210"/>
      <c r="AA61" s="210"/>
      <c r="AB61" s="210"/>
      <c r="AC61" s="210">
        <f>SUM(AC56:AC60)</f>
        <v>0</v>
      </c>
      <c r="AD61" s="210"/>
      <c r="AE61" s="210"/>
      <c r="AF61" s="210"/>
      <c r="AG61" s="210">
        <f>SUM(AG56:AG60)</f>
        <v>0</v>
      </c>
      <c r="AH61" s="210"/>
      <c r="AI61" s="210"/>
      <c r="AJ61" s="210"/>
      <c r="AK61" s="210">
        <f>SUM(AK56:AK60)</f>
        <v>0</v>
      </c>
      <c r="AL61" s="210"/>
      <c r="AM61" s="210"/>
      <c r="AN61" s="210"/>
      <c r="AO61" s="210">
        <f>SUM(AO56:AO60)</f>
        <v>0</v>
      </c>
      <c r="AP61" s="210"/>
      <c r="AQ61" s="210"/>
      <c r="AR61" s="210"/>
      <c r="AS61" s="210">
        <f>SUM(AS56:AS60)</f>
        <v>0</v>
      </c>
      <c r="AT61" s="210"/>
      <c r="AU61" s="210"/>
      <c r="AV61" s="210"/>
      <c r="AW61" s="210">
        <f>SUM(AW56:AW60)</f>
        <v>0</v>
      </c>
      <c r="AX61" s="210"/>
      <c r="AY61" s="210"/>
      <c r="AZ61" s="210"/>
      <c r="BA61" s="210">
        <f>SUM(BA56:BA60)</f>
        <v>0</v>
      </c>
      <c r="BB61" s="210"/>
      <c r="BC61" s="210"/>
      <c r="BD61" s="210"/>
      <c r="BE61" s="210">
        <f>SUM(BE56:BE60)</f>
        <v>0</v>
      </c>
      <c r="BF61" s="210"/>
      <c r="BG61" s="210"/>
      <c r="BH61" s="210"/>
      <c r="BI61" s="210">
        <f>SUM(BI56:BI60)</f>
        <v>0</v>
      </c>
      <c r="BJ61" s="210"/>
      <c r="BK61" s="210"/>
      <c r="BL61" s="210"/>
      <c r="BM61" s="210">
        <f>SUM(BM56:BM60)</f>
        <v>0</v>
      </c>
      <c r="BN61" s="210"/>
      <c r="BO61" s="210"/>
      <c r="BP61" s="210"/>
      <c r="BQ61" s="210">
        <f>SUM(BQ56:BQ60)</f>
        <v>0</v>
      </c>
      <c r="BR61" s="210"/>
      <c r="BS61" s="210"/>
      <c r="BT61" s="210"/>
      <c r="BU61" s="210">
        <f>SUM(BU56:BU60)</f>
        <v>0</v>
      </c>
      <c r="BV61" s="210"/>
      <c r="BW61" s="210"/>
      <c r="BX61" s="210"/>
      <c r="BY61" s="210">
        <f>SUM(BY56:BY60)</f>
        <v>0</v>
      </c>
      <c r="BZ61" s="210"/>
      <c r="CA61" s="210"/>
      <c r="CB61" s="210"/>
      <c r="CC61" s="210">
        <f>SUM(CC56:CC60)</f>
        <v>0</v>
      </c>
      <c r="CD61" s="210"/>
      <c r="CE61" s="210"/>
      <c r="CF61" s="210"/>
      <c r="CG61" s="210">
        <f>SUM(CG56:CG60)</f>
        <v>0</v>
      </c>
      <c r="CH61" s="210"/>
      <c r="CI61" s="210"/>
      <c r="CJ61" s="210"/>
      <c r="CK61" s="210">
        <f>SUM(CK56:CK60)</f>
        <v>0</v>
      </c>
      <c r="CL61" s="210"/>
      <c r="CM61" s="210"/>
      <c r="CN61" s="210"/>
      <c r="CO61" s="210">
        <f>SUM(CO56:CO60)</f>
        <v>0</v>
      </c>
      <c r="CP61" s="210"/>
      <c r="CQ61" s="210"/>
      <c r="CR61" s="210"/>
      <c r="CS61" s="210">
        <f>SUM(CS56:CS60)</f>
        <v>0</v>
      </c>
      <c r="CT61" s="210"/>
      <c r="CU61" s="210"/>
      <c r="CV61" s="210"/>
      <c r="CW61" s="210">
        <f>SUM(CW56:CW60)</f>
        <v>0</v>
      </c>
      <c r="CX61" s="210"/>
      <c r="CY61" s="210"/>
      <c r="CZ61" s="210"/>
      <c r="DA61" s="210">
        <f>SUM(DA56:DA60)</f>
        <v>0</v>
      </c>
      <c r="DB61" s="210"/>
      <c r="DC61" s="210"/>
      <c r="DD61" s="210"/>
      <c r="DE61" s="210">
        <f>SUM(DE56:DE60)</f>
        <v>0</v>
      </c>
      <c r="DF61" s="210"/>
      <c r="DG61" s="210"/>
      <c r="DH61" s="210"/>
      <c r="DI61" s="210">
        <f>SUM(DI56:DI60)</f>
        <v>0</v>
      </c>
      <c r="DJ61" s="210"/>
      <c r="DK61" s="210"/>
      <c r="DL61" s="210"/>
      <c r="DM61" s="210">
        <f>SUM(DM56:DM60)</f>
        <v>0</v>
      </c>
      <c r="DN61" s="210"/>
      <c r="DO61" s="210"/>
      <c r="DP61" s="210"/>
      <c r="DQ61" s="210">
        <f>SUM(DQ56:DQ60)</f>
        <v>0</v>
      </c>
      <c r="DR61" s="210"/>
      <c r="DS61" s="210"/>
      <c r="DT61" s="210"/>
      <c r="DU61" s="210">
        <f>SUM(DU56:DU60)</f>
        <v>0</v>
      </c>
      <c r="DV61" s="210"/>
      <c r="DW61" s="210"/>
      <c r="DX61" s="210"/>
      <c r="DY61" s="210">
        <f>SUM(DY56:DY60)</f>
        <v>0</v>
      </c>
      <c r="DZ61" s="210"/>
      <c r="EA61" s="210"/>
      <c r="EB61" s="210"/>
      <c r="EC61" s="210">
        <f>SUM(EC56:EC60)</f>
        <v>0</v>
      </c>
      <c r="ED61" s="210"/>
      <c r="EE61" s="210"/>
      <c r="EF61" s="210"/>
      <c r="EG61" s="210">
        <f>SUM(EG56:EG60)</f>
        <v>0</v>
      </c>
      <c r="EH61" s="210"/>
      <c r="EI61" s="210"/>
      <c r="EJ61" s="210"/>
      <c r="EK61" s="210">
        <f>SUM(EK56:EK60)</f>
        <v>0</v>
      </c>
      <c r="EL61" s="210"/>
      <c r="EM61" s="210"/>
      <c r="EN61" s="210"/>
      <c r="EO61" s="210">
        <f>SUM(EO56:EO60)</f>
        <v>0</v>
      </c>
      <c r="EP61" s="210"/>
      <c r="EQ61" s="210"/>
      <c r="ER61" s="210"/>
      <c r="ES61" s="210">
        <f>SUM(ES56:ES60)</f>
        <v>0</v>
      </c>
      <c r="ET61" s="210"/>
      <c r="EU61" s="210"/>
      <c r="EV61" s="210"/>
      <c r="EW61" s="210">
        <f>SUM(EW56:EW60)</f>
        <v>0</v>
      </c>
      <c r="EX61" s="210"/>
      <c r="EY61" s="210"/>
      <c r="EZ61" s="210"/>
      <c r="FA61" s="210">
        <f>SUM(FA56:FA60)</f>
        <v>0</v>
      </c>
      <c r="FB61" s="210"/>
      <c r="FC61" s="210"/>
      <c r="FD61" s="210"/>
      <c r="FE61" s="210">
        <f>SUM(FE56:FE60)</f>
        <v>0</v>
      </c>
      <c r="FF61" s="210"/>
      <c r="FG61" s="210"/>
      <c r="FH61" s="210"/>
      <c r="FI61" s="210">
        <f>SUM(FI56:FI60)</f>
        <v>0</v>
      </c>
      <c r="FJ61" s="210"/>
      <c r="FK61" s="210"/>
      <c r="FL61" s="210"/>
      <c r="FM61" s="210">
        <f>SUM(FM56:FM60)</f>
        <v>0</v>
      </c>
      <c r="FN61" s="210"/>
      <c r="FO61" s="210"/>
      <c r="FP61" s="210"/>
      <c r="FQ61" s="210">
        <f>SUM(FQ56:FQ60)</f>
        <v>0</v>
      </c>
      <c r="FR61" s="210"/>
      <c r="FS61" s="210"/>
      <c r="FT61" s="210"/>
      <c r="FU61" s="210">
        <f>SUM(FU56:FU60)</f>
        <v>0</v>
      </c>
      <c r="FV61" s="210"/>
      <c r="FW61" s="210"/>
      <c r="FX61" s="210"/>
      <c r="FY61" s="210">
        <f>SUM(FY56:FY60)</f>
        <v>0</v>
      </c>
      <c r="FZ61" s="210"/>
      <c r="GA61" s="210"/>
      <c r="GB61" s="210"/>
      <c r="GC61" s="210">
        <f>SUM(GC56:GC60)</f>
        <v>0</v>
      </c>
      <c r="GD61" s="210"/>
      <c r="GE61" s="210"/>
      <c r="GF61" s="210"/>
      <c r="GG61" s="210">
        <f>SUM(GG56:GG60)</f>
        <v>0</v>
      </c>
      <c r="GH61" s="210"/>
      <c r="GI61" s="210"/>
      <c r="GJ61" s="210"/>
      <c r="GK61" s="210">
        <f>SUM(GK56:GK60)</f>
        <v>0</v>
      </c>
      <c r="GL61" s="210"/>
      <c r="GM61" s="210"/>
      <c r="GN61" s="210"/>
      <c r="GO61" s="210">
        <f>SUM(GO56:GO60)</f>
        <v>0</v>
      </c>
      <c r="GP61" s="210"/>
      <c r="GQ61" s="210"/>
      <c r="GR61" s="210"/>
      <c r="GS61" s="210">
        <f>SUM(GS56:GS60)</f>
        <v>0</v>
      </c>
      <c r="GT61" s="210"/>
      <c r="GU61" s="210"/>
      <c r="GV61" s="210"/>
      <c r="GW61" s="210">
        <f>SUM(GW56:GW60)</f>
        <v>0</v>
      </c>
      <c r="GX61" s="210"/>
      <c r="GY61" s="210"/>
      <c r="GZ61" s="210"/>
      <c r="HA61" s="210">
        <f>SUM(HA56:HA60)</f>
        <v>0</v>
      </c>
      <c r="HB61" s="210"/>
      <c r="HC61" s="210"/>
      <c r="HD61" s="210"/>
      <c r="HE61" s="210">
        <f>SUM(HE56:HE60)</f>
        <v>0</v>
      </c>
      <c r="HF61" s="210"/>
      <c r="HG61" s="210"/>
      <c r="HH61" s="210"/>
      <c r="HI61" s="210">
        <f>SUM(HI56:HI60)</f>
        <v>0</v>
      </c>
      <c r="HJ61" s="210"/>
      <c r="HK61" s="210"/>
      <c r="HL61" s="210"/>
      <c r="HM61" s="210">
        <f>SUM(HM56:HM60)</f>
        <v>0</v>
      </c>
      <c r="HN61" s="210"/>
      <c r="HO61" s="210"/>
      <c r="HP61" s="210"/>
      <c r="HQ61" s="210">
        <f>SUM(HQ56:HQ60)</f>
        <v>0</v>
      </c>
      <c r="HR61" s="210"/>
      <c r="HS61" s="210"/>
      <c r="HT61" s="210"/>
      <c r="HU61" s="210">
        <f>SUM(HU56:HU60)</f>
        <v>0</v>
      </c>
      <c r="HV61" s="210"/>
      <c r="HW61" s="210"/>
      <c r="HX61" s="210"/>
      <c r="HY61" s="210">
        <f>SUM(HY56:HY60)</f>
        <v>0</v>
      </c>
      <c r="HZ61" s="210"/>
      <c r="IA61" s="210"/>
      <c r="IB61" s="210"/>
      <c r="IC61" s="210">
        <f>SUM(IC56:IC60)</f>
        <v>0</v>
      </c>
      <c r="ID61" s="210"/>
      <c r="IE61" s="210"/>
      <c r="IF61" s="210"/>
      <c r="IG61" s="210">
        <f>SUM(IG56:IG60)</f>
        <v>0</v>
      </c>
      <c r="IH61" s="210"/>
      <c r="II61" s="210"/>
      <c r="IJ61" s="210"/>
      <c r="IK61" s="210">
        <f>SUM(IK56:IK60)</f>
        <v>0</v>
      </c>
      <c r="IL61" s="210"/>
      <c r="IM61" s="210"/>
      <c r="IN61" s="210"/>
      <c r="IO61" s="210">
        <f>SUM(IO56:IO60)</f>
        <v>0</v>
      </c>
      <c r="IP61" s="210"/>
      <c r="IQ61" s="210"/>
      <c r="IR61" s="210"/>
      <c r="IS61" s="210">
        <f t="shared" si="98"/>
        <v>0</v>
      </c>
      <c r="IT61" s="210"/>
    </row>
    <row r="62" spans="1:254" ht="15" customHeight="1" thickBot="1" x14ac:dyDescent="0.3">
      <c r="A62" s="196"/>
      <c r="B62" s="201" t="str">
        <f>+'GENERAL FUND-OPERATING(48-53)'!B300</f>
        <v>Fund balances - June 30, 2025</v>
      </c>
      <c r="C62" s="210"/>
      <c r="D62" s="210"/>
      <c r="E62" s="213">
        <f>+E55+E61</f>
        <v>0</v>
      </c>
      <c r="F62" s="210"/>
      <c r="G62" s="210"/>
      <c r="H62" s="210"/>
      <c r="I62" s="213">
        <f>+I55+I61</f>
        <v>0</v>
      </c>
      <c r="J62" s="210"/>
      <c r="K62" s="210"/>
      <c r="L62" s="210"/>
      <c r="M62" s="213">
        <f>+M55+M61</f>
        <v>0</v>
      </c>
      <c r="N62" s="210"/>
      <c r="O62" s="210"/>
      <c r="P62" s="210"/>
      <c r="Q62" s="213">
        <f>+Q55+Q61</f>
        <v>0</v>
      </c>
      <c r="R62" s="210"/>
      <c r="S62" s="210"/>
      <c r="T62" s="210"/>
      <c r="U62" s="213">
        <f>+U55+U61</f>
        <v>0</v>
      </c>
      <c r="V62" s="210"/>
      <c r="W62" s="210"/>
      <c r="X62" s="210"/>
      <c r="Y62" s="213">
        <f>+Y55+Y61</f>
        <v>0</v>
      </c>
      <c r="Z62" s="210"/>
      <c r="AA62" s="210"/>
      <c r="AB62" s="210"/>
      <c r="AC62" s="213">
        <f>+AC55+AC61</f>
        <v>0</v>
      </c>
      <c r="AD62" s="210"/>
      <c r="AE62" s="210"/>
      <c r="AF62" s="210"/>
      <c r="AG62" s="213">
        <f>+AG55+AG61</f>
        <v>0</v>
      </c>
      <c r="AH62" s="210"/>
      <c r="AI62" s="210"/>
      <c r="AJ62" s="210"/>
      <c r="AK62" s="213">
        <f>+AK55+AK61</f>
        <v>0</v>
      </c>
      <c r="AL62" s="210"/>
      <c r="AM62" s="210"/>
      <c r="AN62" s="210"/>
      <c r="AO62" s="213">
        <f>+AO55+AO61</f>
        <v>0</v>
      </c>
      <c r="AP62" s="210"/>
      <c r="AQ62" s="210"/>
      <c r="AR62" s="210"/>
      <c r="AS62" s="213">
        <f>+AS55+AS61</f>
        <v>0</v>
      </c>
      <c r="AT62" s="210"/>
      <c r="AU62" s="210"/>
      <c r="AV62" s="210"/>
      <c r="AW62" s="213">
        <f>+AW55+AW61</f>
        <v>0</v>
      </c>
      <c r="AX62" s="210"/>
      <c r="AY62" s="210"/>
      <c r="AZ62" s="210"/>
      <c r="BA62" s="213">
        <f>+BA55+BA61</f>
        <v>0</v>
      </c>
      <c r="BB62" s="210"/>
      <c r="BC62" s="210"/>
      <c r="BD62" s="210"/>
      <c r="BE62" s="213">
        <f>+BE55+BE61</f>
        <v>0</v>
      </c>
      <c r="BF62" s="210"/>
      <c r="BG62" s="210"/>
      <c r="BH62" s="210"/>
      <c r="BI62" s="213">
        <f>+BI55+BI61</f>
        <v>0</v>
      </c>
      <c r="BJ62" s="210"/>
      <c r="BK62" s="210"/>
      <c r="BL62" s="210"/>
      <c r="BM62" s="213">
        <f>+BM55+BM61</f>
        <v>0</v>
      </c>
      <c r="BN62" s="210"/>
      <c r="BO62" s="210"/>
      <c r="BP62" s="210"/>
      <c r="BQ62" s="213">
        <f>+BQ55+BQ61</f>
        <v>0</v>
      </c>
      <c r="BR62" s="210"/>
      <c r="BS62" s="210"/>
      <c r="BT62" s="210"/>
      <c r="BU62" s="213">
        <f>+BU55+BU61</f>
        <v>0</v>
      </c>
      <c r="BV62" s="210"/>
      <c r="BW62" s="210"/>
      <c r="BX62" s="210"/>
      <c r="BY62" s="213">
        <f>+BY55+BY61</f>
        <v>0</v>
      </c>
      <c r="BZ62" s="210"/>
      <c r="CA62" s="210"/>
      <c r="CB62" s="210"/>
      <c r="CC62" s="213">
        <f>+CC55+CC61</f>
        <v>0</v>
      </c>
      <c r="CD62" s="210"/>
      <c r="CE62" s="210"/>
      <c r="CF62" s="210"/>
      <c r="CG62" s="213">
        <f>+CG55+CG61</f>
        <v>0</v>
      </c>
      <c r="CH62" s="210"/>
      <c r="CI62" s="210"/>
      <c r="CJ62" s="210"/>
      <c r="CK62" s="213">
        <f>+CK55+CK61</f>
        <v>0</v>
      </c>
      <c r="CL62" s="210"/>
      <c r="CM62" s="210"/>
      <c r="CN62" s="210"/>
      <c r="CO62" s="213">
        <f>+CO55+CO61</f>
        <v>0</v>
      </c>
      <c r="CP62" s="210"/>
      <c r="CQ62" s="210"/>
      <c r="CR62" s="210"/>
      <c r="CS62" s="213">
        <f>+CS55+CS61</f>
        <v>0</v>
      </c>
      <c r="CT62" s="210"/>
      <c r="CU62" s="210"/>
      <c r="CV62" s="210"/>
      <c r="CW62" s="213">
        <f>+CW55+CW61</f>
        <v>0</v>
      </c>
      <c r="CX62" s="210"/>
      <c r="CY62" s="210"/>
      <c r="CZ62" s="210"/>
      <c r="DA62" s="213">
        <f>+DA55+DA61</f>
        <v>0</v>
      </c>
      <c r="DB62" s="210"/>
      <c r="DC62" s="210"/>
      <c r="DD62" s="210"/>
      <c r="DE62" s="213">
        <f>+DE55+DE61</f>
        <v>0</v>
      </c>
      <c r="DF62" s="210"/>
      <c r="DG62" s="210"/>
      <c r="DH62" s="210"/>
      <c r="DI62" s="213">
        <f>+DI55+DI61</f>
        <v>0</v>
      </c>
      <c r="DJ62" s="210"/>
      <c r="DK62" s="210"/>
      <c r="DL62" s="210"/>
      <c r="DM62" s="213">
        <f>+DM55+DM61</f>
        <v>0</v>
      </c>
      <c r="DN62" s="210"/>
      <c r="DO62" s="210"/>
      <c r="DP62" s="210"/>
      <c r="DQ62" s="213">
        <f>+DQ55+DQ61</f>
        <v>0</v>
      </c>
      <c r="DR62" s="210"/>
      <c r="DS62" s="210"/>
      <c r="DT62" s="210"/>
      <c r="DU62" s="213">
        <f>+DU55+DU61</f>
        <v>0</v>
      </c>
      <c r="DV62" s="210"/>
      <c r="DW62" s="210"/>
      <c r="DX62" s="210"/>
      <c r="DY62" s="213">
        <f>+DY55+DY61</f>
        <v>0</v>
      </c>
      <c r="DZ62" s="210"/>
      <c r="EA62" s="210"/>
      <c r="EB62" s="210"/>
      <c r="EC62" s="213">
        <f>+EC55+EC61</f>
        <v>0</v>
      </c>
      <c r="ED62" s="210"/>
      <c r="EE62" s="210"/>
      <c r="EF62" s="210"/>
      <c r="EG62" s="213">
        <f>+EG55+EG61</f>
        <v>0</v>
      </c>
      <c r="EH62" s="210"/>
      <c r="EI62" s="210"/>
      <c r="EJ62" s="210"/>
      <c r="EK62" s="213">
        <f>+EK55+EK61</f>
        <v>0</v>
      </c>
      <c r="EL62" s="210"/>
      <c r="EM62" s="210"/>
      <c r="EN62" s="210"/>
      <c r="EO62" s="213">
        <f>+EO55+EO61</f>
        <v>0</v>
      </c>
      <c r="EP62" s="210"/>
      <c r="EQ62" s="210"/>
      <c r="ER62" s="210"/>
      <c r="ES62" s="213">
        <f>+ES55+ES61</f>
        <v>0</v>
      </c>
      <c r="ET62" s="210"/>
      <c r="EU62" s="210"/>
      <c r="EV62" s="210"/>
      <c r="EW62" s="213">
        <f>+EW55+EW61</f>
        <v>0</v>
      </c>
      <c r="EX62" s="210"/>
      <c r="EY62" s="210"/>
      <c r="EZ62" s="210"/>
      <c r="FA62" s="213">
        <f>+FA55+FA61</f>
        <v>0</v>
      </c>
      <c r="FB62" s="210"/>
      <c r="FC62" s="210"/>
      <c r="FD62" s="210"/>
      <c r="FE62" s="213">
        <f>+FE55+FE61</f>
        <v>0</v>
      </c>
      <c r="FF62" s="210"/>
      <c r="FG62" s="210"/>
      <c r="FH62" s="210"/>
      <c r="FI62" s="213">
        <f>+FI55+FI61</f>
        <v>0</v>
      </c>
      <c r="FJ62" s="210"/>
      <c r="FK62" s="210"/>
      <c r="FL62" s="210"/>
      <c r="FM62" s="213">
        <f>+FM55+FM61</f>
        <v>0</v>
      </c>
      <c r="FN62" s="210"/>
      <c r="FO62" s="210"/>
      <c r="FP62" s="210"/>
      <c r="FQ62" s="213">
        <f>+FQ55+FQ61</f>
        <v>0</v>
      </c>
      <c r="FR62" s="210"/>
      <c r="FS62" s="210"/>
      <c r="FT62" s="210"/>
      <c r="FU62" s="213">
        <f>+FU55+FU61</f>
        <v>0</v>
      </c>
      <c r="FV62" s="210"/>
      <c r="FW62" s="210"/>
      <c r="FX62" s="210"/>
      <c r="FY62" s="213">
        <f>+FY55+FY61</f>
        <v>0</v>
      </c>
      <c r="FZ62" s="210"/>
      <c r="GA62" s="210"/>
      <c r="GB62" s="210"/>
      <c r="GC62" s="213">
        <f>+GC55+GC61</f>
        <v>0</v>
      </c>
      <c r="GD62" s="210"/>
      <c r="GE62" s="210"/>
      <c r="GF62" s="210"/>
      <c r="GG62" s="213">
        <f>+GG55+GG61</f>
        <v>0</v>
      </c>
      <c r="GH62" s="210"/>
      <c r="GI62" s="210"/>
      <c r="GJ62" s="210"/>
      <c r="GK62" s="213">
        <f>+GK55+GK61</f>
        <v>0</v>
      </c>
      <c r="GL62" s="210"/>
      <c r="GM62" s="210"/>
      <c r="GN62" s="210"/>
      <c r="GO62" s="213">
        <f>+GO55+GO61</f>
        <v>0</v>
      </c>
      <c r="GP62" s="210"/>
      <c r="GQ62" s="210"/>
      <c r="GR62" s="210"/>
      <c r="GS62" s="213">
        <f>+GS55+GS61</f>
        <v>0</v>
      </c>
      <c r="GT62" s="210"/>
      <c r="GU62" s="210"/>
      <c r="GV62" s="210"/>
      <c r="GW62" s="213">
        <f>+GW55+GW61</f>
        <v>0</v>
      </c>
      <c r="GX62" s="210"/>
      <c r="GY62" s="210"/>
      <c r="GZ62" s="210"/>
      <c r="HA62" s="213">
        <f>+HA55+HA61</f>
        <v>0</v>
      </c>
      <c r="HB62" s="210"/>
      <c r="HC62" s="210"/>
      <c r="HD62" s="210"/>
      <c r="HE62" s="213">
        <f>+HE55+HE61</f>
        <v>0</v>
      </c>
      <c r="HF62" s="210"/>
      <c r="HG62" s="210"/>
      <c r="HH62" s="210"/>
      <c r="HI62" s="213">
        <f>+HI55+HI61</f>
        <v>0</v>
      </c>
      <c r="HJ62" s="210"/>
      <c r="HK62" s="210"/>
      <c r="HL62" s="210"/>
      <c r="HM62" s="213">
        <f>+HM55+HM61</f>
        <v>0</v>
      </c>
      <c r="HN62" s="210"/>
      <c r="HO62" s="210"/>
      <c r="HP62" s="210"/>
      <c r="HQ62" s="213">
        <f>+HQ55+HQ61</f>
        <v>0</v>
      </c>
      <c r="HR62" s="210"/>
      <c r="HS62" s="210"/>
      <c r="HT62" s="210"/>
      <c r="HU62" s="213">
        <f>+HU55+HU61</f>
        <v>0</v>
      </c>
      <c r="HV62" s="210"/>
      <c r="HW62" s="210"/>
      <c r="HX62" s="210"/>
      <c r="HY62" s="213">
        <f>+HY55+HY61</f>
        <v>0</v>
      </c>
      <c r="HZ62" s="210"/>
      <c r="IA62" s="210"/>
      <c r="IB62" s="210"/>
      <c r="IC62" s="213">
        <f>+IC55+IC61</f>
        <v>0</v>
      </c>
      <c r="ID62" s="210"/>
      <c r="IE62" s="210"/>
      <c r="IF62" s="210"/>
      <c r="IG62" s="213">
        <f>+IG55+IG61</f>
        <v>0</v>
      </c>
      <c r="IH62" s="210"/>
      <c r="II62" s="210"/>
      <c r="IJ62" s="210"/>
      <c r="IK62" s="213">
        <f>+IK55+IK61</f>
        <v>0</v>
      </c>
      <c r="IL62" s="210"/>
      <c r="IM62" s="210"/>
      <c r="IN62" s="210"/>
      <c r="IO62" s="213">
        <f>+IO55+IO61</f>
        <v>0</v>
      </c>
      <c r="IP62" s="210"/>
      <c r="IQ62" s="210"/>
      <c r="IR62" s="210"/>
      <c r="IS62" s="213">
        <f t="shared" si="80"/>
        <v>0</v>
      </c>
      <c r="IT62" s="210"/>
    </row>
    <row r="63" spans="1:254" ht="15.75" thickTop="1" x14ac:dyDescent="0.2">
      <c r="A63" s="196"/>
      <c r="B63" s="196"/>
      <c r="C63" s="196"/>
      <c r="D63" s="196"/>
      <c r="E63" s="196"/>
      <c r="F63" s="196"/>
      <c r="G63" s="196"/>
      <c r="H63" s="196"/>
      <c r="I63" s="196"/>
      <c r="J63" s="196"/>
      <c r="K63" s="196"/>
      <c r="L63" s="196"/>
      <c r="M63" s="196"/>
      <c r="N63" s="6"/>
      <c r="O63" s="6"/>
      <c r="P63" s="6"/>
      <c r="Q63" s="196"/>
      <c r="R63" s="196"/>
      <c r="S63" s="196"/>
      <c r="T63" s="196"/>
      <c r="U63" s="196"/>
      <c r="V63" s="196"/>
      <c r="W63" s="196"/>
      <c r="X63" s="196"/>
      <c r="Y63" s="196"/>
      <c r="Z63" s="196"/>
      <c r="AA63" s="196"/>
      <c r="AB63" s="196"/>
      <c r="AC63" s="196"/>
      <c r="AD63" s="196"/>
      <c r="AE63" s="196"/>
      <c r="AF63" s="196"/>
      <c r="AG63" s="196"/>
      <c r="AH63" s="196"/>
      <c r="AI63" s="196"/>
      <c r="AJ63" s="196"/>
      <c r="AK63" s="196"/>
      <c r="AL63" s="196"/>
      <c r="AM63" s="196"/>
      <c r="AN63" s="196"/>
      <c r="AO63" s="196"/>
      <c r="AP63" s="6"/>
      <c r="AQ63" s="196"/>
      <c r="AR63" s="196"/>
      <c r="AS63" s="196"/>
      <c r="AT63" s="6"/>
      <c r="AU63" s="196"/>
      <c r="AV63" s="196"/>
      <c r="AW63" s="196"/>
      <c r="AX63" s="6"/>
      <c r="AY63" s="196"/>
      <c r="AZ63" s="196"/>
      <c r="BA63" s="196"/>
      <c r="BB63" s="6"/>
      <c r="BC63" s="196"/>
      <c r="BD63" s="196"/>
      <c r="BE63" s="196"/>
      <c r="BF63" s="6"/>
      <c r="BG63" s="196"/>
      <c r="BH63" s="196"/>
      <c r="BI63" s="196"/>
      <c r="BJ63" s="196"/>
      <c r="BK63" s="196"/>
      <c r="BL63" s="196"/>
      <c r="BM63" s="196"/>
      <c r="BN63" s="6"/>
      <c r="BO63" s="196"/>
      <c r="BP63" s="196"/>
      <c r="BQ63" s="196"/>
      <c r="BR63" s="6"/>
      <c r="BS63" s="196"/>
      <c r="BT63" s="196"/>
      <c r="BU63" s="196"/>
      <c r="BV63" s="196"/>
      <c r="BW63" s="196"/>
      <c r="BX63" s="196"/>
      <c r="BY63" s="196"/>
      <c r="BZ63" s="6"/>
      <c r="CA63" s="196"/>
      <c r="CB63" s="196"/>
      <c r="CC63" s="196"/>
      <c r="CD63" s="6"/>
      <c r="CE63" s="196"/>
      <c r="CF63" s="196"/>
      <c r="CG63" s="196"/>
      <c r="CH63" s="6"/>
      <c r="CI63" s="196"/>
      <c r="CJ63" s="196"/>
      <c r="CL63"/>
      <c r="CP63"/>
      <c r="CT63"/>
      <c r="CX63"/>
      <c r="DB63"/>
      <c r="DF63"/>
      <c r="DJ63"/>
      <c r="DR63"/>
      <c r="DV63"/>
      <c r="ED63"/>
      <c r="EH63"/>
      <c r="EL63"/>
      <c r="EP63"/>
      <c r="ET63"/>
      <c r="EX63"/>
      <c r="FB63"/>
      <c r="FF63"/>
      <c r="FJ63"/>
      <c r="FN63"/>
      <c r="FR63"/>
      <c r="FV63"/>
      <c r="FZ63"/>
      <c r="GD63"/>
      <c r="GH63"/>
      <c r="GL63"/>
      <c r="GP63"/>
      <c r="GT63"/>
      <c r="GX63"/>
      <c r="HB63"/>
      <c r="HF63"/>
      <c r="HJ63"/>
      <c r="HN63"/>
      <c r="HR63"/>
      <c r="HV63"/>
      <c r="HZ63"/>
      <c r="ID63"/>
      <c r="IH63"/>
      <c r="IL63"/>
      <c r="IP63"/>
      <c r="IQ63"/>
      <c r="IR63"/>
      <c r="IS63"/>
      <c r="IT63"/>
    </row>
    <row r="64" spans="1:254" ht="15.75" x14ac:dyDescent="0.25">
      <c r="A64" s="196"/>
      <c r="B64" s="196"/>
      <c r="C64" s="282" t="s">
        <v>308</v>
      </c>
      <c r="D64" s="287"/>
      <c r="E64" s="287"/>
      <c r="F64" s="287"/>
      <c r="G64" s="282" t="s">
        <v>308</v>
      </c>
      <c r="H64" s="287"/>
      <c r="I64" s="287"/>
      <c r="J64" s="287"/>
      <c r="K64" s="282" t="s">
        <v>308</v>
      </c>
      <c r="L64" s="287"/>
      <c r="M64" s="287"/>
      <c r="N64" s="287"/>
      <c r="O64" s="282" t="s">
        <v>308</v>
      </c>
      <c r="P64" s="287"/>
      <c r="Q64" s="287"/>
      <c r="R64" s="287"/>
      <c r="S64" s="282" t="s">
        <v>308</v>
      </c>
      <c r="T64" s="287"/>
      <c r="U64" s="287"/>
      <c r="V64" s="287"/>
      <c r="W64" s="282" t="s">
        <v>308</v>
      </c>
      <c r="X64" s="287"/>
      <c r="Y64" s="287"/>
      <c r="Z64" s="287"/>
      <c r="AA64" s="282" t="s">
        <v>308</v>
      </c>
      <c r="AB64" s="287"/>
      <c r="AC64" s="287"/>
      <c r="AD64" s="287"/>
      <c r="AE64" s="282" t="s">
        <v>308</v>
      </c>
      <c r="AF64" s="287"/>
      <c r="AG64" s="287"/>
      <c r="AH64" s="287"/>
      <c r="AI64" s="282" t="s">
        <v>308</v>
      </c>
      <c r="AJ64" s="287"/>
      <c r="AK64" s="287"/>
      <c r="AL64" s="287"/>
      <c r="AM64" s="282" t="s">
        <v>308</v>
      </c>
      <c r="AN64" s="287"/>
      <c r="AO64" s="287"/>
      <c r="AP64" s="541"/>
      <c r="AQ64" s="282" t="s">
        <v>308</v>
      </c>
      <c r="AR64" s="287"/>
      <c r="AS64" s="287"/>
      <c r="AT64" s="541"/>
      <c r="AU64" s="282" t="s">
        <v>308</v>
      </c>
      <c r="AV64" s="287"/>
      <c r="AW64" s="287"/>
      <c r="AX64" s="541"/>
      <c r="AY64" s="282" t="s">
        <v>308</v>
      </c>
      <c r="AZ64" s="287"/>
      <c r="BA64" s="287"/>
      <c r="BB64" s="287"/>
      <c r="BC64" s="282" t="s">
        <v>308</v>
      </c>
      <c r="BD64" s="287"/>
      <c r="BE64" s="287"/>
      <c r="BF64" s="541"/>
      <c r="BG64" s="282" t="s">
        <v>308</v>
      </c>
      <c r="BH64" s="287"/>
      <c r="BI64" s="287"/>
      <c r="BJ64" s="287"/>
      <c r="BK64" s="282" t="s">
        <v>308</v>
      </c>
      <c r="BL64" s="287"/>
      <c r="BM64" s="287"/>
      <c r="BN64" s="541"/>
      <c r="BO64" s="282" t="s">
        <v>308</v>
      </c>
      <c r="BP64" s="287"/>
      <c r="BQ64" s="287"/>
      <c r="BR64" s="541"/>
      <c r="BS64" s="282" t="s">
        <v>308</v>
      </c>
      <c r="BT64" s="287"/>
      <c r="BU64" s="287"/>
      <c r="BV64" s="287"/>
      <c r="BW64" s="282" t="s">
        <v>308</v>
      </c>
      <c r="BX64" s="287"/>
      <c r="BY64" s="287"/>
      <c r="BZ64" s="541"/>
      <c r="CA64" s="282" t="s">
        <v>308</v>
      </c>
      <c r="CB64" s="287"/>
      <c r="CC64" s="287"/>
      <c r="CD64" s="541"/>
      <c r="CE64" s="282" t="s">
        <v>308</v>
      </c>
      <c r="CF64" s="287"/>
      <c r="CG64" s="287"/>
      <c r="CH64" s="541"/>
      <c r="CI64" s="282" t="s">
        <v>308</v>
      </c>
      <c r="CJ64" s="287"/>
      <c r="CK64" s="287"/>
      <c r="CL64" s="541"/>
      <c r="CM64" s="282" t="s">
        <v>308</v>
      </c>
      <c r="CN64" s="287"/>
      <c r="CO64" s="287"/>
      <c r="CP64" s="541"/>
      <c r="CQ64" s="282" t="s">
        <v>308</v>
      </c>
      <c r="CR64" s="287"/>
      <c r="CS64" s="287"/>
      <c r="CT64" s="541"/>
      <c r="CU64" s="282" t="s">
        <v>308</v>
      </c>
      <c r="CV64" s="287"/>
      <c r="CW64" s="287"/>
      <c r="CX64" s="541"/>
      <c r="CY64" s="282" t="s">
        <v>308</v>
      </c>
      <c r="CZ64" s="287"/>
      <c r="DA64" s="287"/>
      <c r="DB64" s="541"/>
      <c r="DC64" s="282" t="s">
        <v>308</v>
      </c>
      <c r="DD64" s="287"/>
      <c r="DE64" s="287"/>
      <c r="DF64" s="541"/>
      <c r="DG64" s="282" t="s">
        <v>308</v>
      </c>
      <c r="DH64" s="287"/>
      <c r="DI64" s="287"/>
      <c r="DJ64" s="541"/>
      <c r="DK64" s="282" t="s">
        <v>308</v>
      </c>
      <c r="DL64" s="287"/>
      <c r="DM64" s="287"/>
      <c r="DN64" s="287"/>
      <c r="DO64" s="282" t="s">
        <v>308</v>
      </c>
      <c r="DP64" s="287"/>
      <c r="DQ64" s="287"/>
      <c r="DR64" s="541"/>
      <c r="DS64" s="282" t="s">
        <v>308</v>
      </c>
      <c r="DT64" s="287"/>
      <c r="DU64" s="287"/>
      <c r="DV64" s="541"/>
      <c r="DW64" s="282" t="s">
        <v>308</v>
      </c>
      <c r="DX64" s="287"/>
      <c r="DY64" s="287"/>
      <c r="DZ64" s="287"/>
      <c r="EA64" s="282" t="s">
        <v>308</v>
      </c>
      <c r="EB64" s="287"/>
      <c r="EC64" s="287"/>
      <c r="ED64" s="287"/>
      <c r="EE64" s="282" t="s">
        <v>308</v>
      </c>
      <c r="EF64" s="287"/>
      <c r="EG64" s="287"/>
      <c r="EH64" s="541"/>
      <c r="EI64" s="282" t="s">
        <v>308</v>
      </c>
      <c r="EJ64" s="287"/>
      <c r="EK64" s="287"/>
      <c r="EL64" s="541"/>
      <c r="EM64" s="282" t="s">
        <v>308</v>
      </c>
      <c r="EN64" s="287"/>
      <c r="EO64" s="287"/>
      <c r="EP64" s="541"/>
      <c r="EQ64" s="282" t="s">
        <v>308</v>
      </c>
      <c r="ER64" s="287"/>
      <c r="ES64" s="287"/>
      <c r="ET64" s="541"/>
      <c r="EU64" s="282" t="s">
        <v>308</v>
      </c>
      <c r="EV64" s="287"/>
      <c r="EW64" s="287"/>
      <c r="EX64" s="541"/>
      <c r="EY64" s="282" t="s">
        <v>308</v>
      </c>
      <c r="EZ64" s="287"/>
      <c r="FA64" s="287"/>
      <c r="FB64" s="541"/>
      <c r="FC64" s="282" t="s">
        <v>308</v>
      </c>
      <c r="FD64" s="287"/>
      <c r="FE64" s="287"/>
      <c r="FF64" s="541"/>
      <c r="FG64" s="282" t="s">
        <v>308</v>
      </c>
      <c r="FH64" s="287"/>
      <c r="FI64" s="287"/>
      <c r="FJ64" s="541"/>
      <c r="FK64" s="282" t="s">
        <v>308</v>
      </c>
      <c r="FL64" s="287"/>
      <c r="FM64" s="287"/>
      <c r="FN64" s="541"/>
      <c r="FO64" s="282" t="s">
        <v>308</v>
      </c>
      <c r="FP64" s="287"/>
      <c r="FQ64" s="287"/>
      <c r="FR64" s="541"/>
      <c r="FS64" s="282" t="s">
        <v>308</v>
      </c>
      <c r="FT64" s="287"/>
      <c r="FU64" s="287"/>
      <c r="FV64" s="541"/>
      <c r="FW64" s="282" t="s">
        <v>308</v>
      </c>
      <c r="FX64" s="287"/>
      <c r="FY64" s="287"/>
      <c r="FZ64" s="541"/>
      <c r="GA64" s="282" t="s">
        <v>308</v>
      </c>
      <c r="GB64" s="287"/>
      <c r="GC64" s="287"/>
      <c r="GD64" s="541"/>
      <c r="GE64" s="282" t="s">
        <v>308</v>
      </c>
      <c r="GF64" s="287"/>
      <c r="GG64" s="287"/>
      <c r="GH64" s="541"/>
      <c r="GI64" s="282" t="s">
        <v>308</v>
      </c>
      <c r="GJ64" s="287"/>
      <c r="GK64" s="287"/>
      <c r="GL64" s="541"/>
      <c r="GM64" s="282" t="s">
        <v>308</v>
      </c>
      <c r="GN64" s="287"/>
      <c r="GO64" s="287"/>
      <c r="GP64" s="541"/>
      <c r="GQ64" s="282" t="s">
        <v>308</v>
      </c>
      <c r="GR64" s="287"/>
      <c r="GS64" s="287"/>
      <c r="GT64" s="541"/>
      <c r="GU64" s="282" t="s">
        <v>308</v>
      </c>
      <c r="GV64" s="287"/>
      <c r="GW64" s="287"/>
      <c r="GX64" s="541"/>
      <c r="GY64" s="282" t="s">
        <v>308</v>
      </c>
      <c r="GZ64" s="287"/>
      <c r="HA64" s="287"/>
      <c r="HB64" s="541"/>
      <c r="HC64" s="282" t="s">
        <v>308</v>
      </c>
      <c r="HD64" s="287"/>
      <c r="HE64" s="287"/>
      <c r="HF64" s="541"/>
      <c r="HG64" s="282" t="s">
        <v>308</v>
      </c>
      <c r="HH64" s="287"/>
      <c r="HI64" s="287"/>
      <c r="HJ64" s="541"/>
      <c r="HK64" s="282" t="s">
        <v>308</v>
      </c>
      <c r="HL64" s="287"/>
      <c r="HM64" s="287"/>
      <c r="HN64" s="541"/>
      <c r="HO64" s="282" t="s">
        <v>308</v>
      </c>
      <c r="HP64" s="287"/>
      <c r="HQ64" s="287"/>
      <c r="HR64" s="541"/>
      <c r="HS64" s="282" t="s">
        <v>308</v>
      </c>
      <c r="HT64" s="287"/>
      <c r="HU64" s="287"/>
      <c r="HV64" s="541"/>
      <c r="HW64" s="282" t="s">
        <v>308</v>
      </c>
      <c r="HX64" s="287"/>
      <c r="HY64" s="287"/>
      <c r="HZ64" s="541"/>
      <c r="IA64" s="282" t="s">
        <v>308</v>
      </c>
      <c r="IB64" s="287"/>
      <c r="IC64" s="287"/>
      <c r="ID64" s="541"/>
      <c r="IE64" s="282" t="s">
        <v>308</v>
      </c>
      <c r="IF64" s="287"/>
      <c r="IG64" s="287"/>
      <c r="IH64" s="541"/>
      <c r="II64" s="282" t="s">
        <v>308</v>
      </c>
      <c r="IJ64" s="287"/>
      <c r="IK64" s="287"/>
      <c r="IL64" s="541"/>
      <c r="IM64" s="282" t="s">
        <v>308</v>
      </c>
      <c r="IN64" s="287"/>
      <c r="IO64" s="287"/>
      <c r="IP64" s="541"/>
      <c r="IQ64" s="83" t="s">
        <v>1562</v>
      </c>
      <c r="IR64" s="273"/>
      <c r="IS64" s="273"/>
      <c r="IT64" s="273"/>
    </row>
    <row r="65" spans="1:242" ht="15" x14ac:dyDescent="0.2">
      <c r="A65" s="196"/>
      <c r="B65" s="196"/>
      <c r="C65" s="196"/>
      <c r="D65" s="196"/>
      <c r="E65" s="196"/>
      <c r="F65" s="196"/>
      <c r="G65" s="196"/>
      <c r="H65" s="196"/>
      <c r="I65" s="196"/>
      <c r="J65" s="196"/>
      <c r="K65" s="196"/>
      <c r="L65" s="196"/>
      <c r="M65" s="196"/>
      <c r="N65" s="196"/>
      <c r="O65" s="196"/>
      <c r="P65" s="196"/>
      <c r="Q65" s="196"/>
      <c r="R65" s="196"/>
      <c r="S65" s="196"/>
      <c r="T65" s="196"/>
      <c r="U65" s="196"/>
      <c r="V65" s="196"/>
      <c r="W65" s="196"/>
      <c r="X65" s="196"/>
      <c r="Y65" s="196"/>
      <c r="Z65" s="196"/>
      <c r="AA65" s="196"/>
      <c r="AB65" s="196"/>
      <c r="AC65" s="196"/>
      <c r="AD65" s="196"/>
      <c r="AE65" s="196"/>
      <c r="AF65" s="196"/>
      <c r="AG65" s="196"/>
      <c r="AH65" s="196"/>
      <c r="AI65" s="196"/>
      <c r="AJ65" s="196"/>
      <c r="AK65" s="196"/>
      <c r="AL65" s="196"/>
      <c r="AM65" s="196"/>
      <c r="AN65" s="196"/>
      <c r="AO65" s="196"/>
      <c r="AP65" s="196"/>
      <c r="AQ65" s="196"/>
      <c r="AR65" s="196"/>
      <c r="AS65" s="196"/>
      <c r="AT65" s="196"/>
      <c r="AU65" s="196"/>
      <c r="AV65" s="196"/>
      <c r="AW65" s="196"/>
      <c r="AX65" s="196"/>
      <c r="AY65" s="196"/>
      <c r="AZ65" s="196"/>
      <c r="BA65" s="196"/>
      <c r="BB65" s="196"/>
      <c r="BC65" s="196"/>
      <c r="BD65" s="196"/>
      <c r="BE65" s="196"/>
      <c r="BF65" s="196"/>
      <c r="BG65" s="196"/>
      <c r="BH65" s="196"/>
      <c r="BI65" s="196"/>
      <c r="BJ65" s="196"/>
      <c r="BK65" s="196"/>
      <c r="BL65" s="196"/>
      <c r="BM65" s="196"/>
      <c r="BN65" s="196"/>
      <c r="BO65" s="196"/>
      <c r="BP65" s="196"/>
      <c r="BQ65" s="196"/>
      <c r="BR65" s="196"/>
      <c r="BS65" s="196"/>
      <c r="BT65" s="196"/>
      <c r="BU65" s="196"/>
      <c r="BV65" s="196"/>
      <c r="BW65" s="196"/>
      <c r="BX65" s="196"/>
      <c r="BY65" s="196"/>
      <c r="BZ65" s="6"/>
      <c r="CA65" s="196"/>
      <c r="CB65" s="196"/>
      <c r="CC65" s="196"/>
      <c r="CD65" s="196"/>
      <c r="CE65" s="196"/>
      <c r="CF65" s="196"/>
      <c r="CG65" s="196"/>
      <c r="CH65" s="196"/>
      <c r="CI65" s="196"/>
      <c r="CJ65" s="196"/>
      <c r="CP65"/>
      <c r="CT65"/>
      <c r="CX65"/>
      <c r="DB65"/>
      <c r="DJ65"/>
      <c r="EL65"/>
      <c r="EP65"/>
      <c r="ET65"/>
      <c r="EX65"/>
      <c r="FB65"/>
      <c r="FV65"/>
      <c r="FZ65"/>
      <c r="GL65"/>
      <c r="HF65"/>
      <c r="HJ65"/>
      <c r="IH65"/>
    </row>
    <row r="66" spans="1:242" ht="15" x14ac:dyDescent="0.2">
      <c r="A66" s="196"/>
      <c r="B66" s="196"/>
      <c r="C66" s="196"/>
      <c r="D66" s="196"/>
      <c r="E66" s="196"/>
      <c r="F66" s="196"/>
      <c r="G66" s="196"/>
      <c r="H66" s="196"/>
      <c r="I66" s="196"/>
      <c r="J66" s="196"/>
      <c r="K66" s="196"/>
      <c r="L66" s="196"/>
      <c r="M66" s="196"/>
      <c r="N66" s="196"/>
      <c r="O66" s="196"/>
      <c r="P66" s="196"/>
      <c r="Q66" s="196"/>
      <c r="R66" s="196"/>
      <c r="S66" s="196"/>
      <c r="T66" s="196"/>
      <c r="U66" s="196"/>
      <c r="V66" s="196"/>
      <c r="W66" s="196"/>
      <c r="X66" s="196"/>
      <c r="Y66" s="196"/>
      <c r="Z66" s="196"/>
      <c r="AA66" s="196"/>
      <c r="AB66" s="196"/>
      <c r="AC66" s="196"/>
      <c r="AD66" s="196"/>
      <c r="AE66" s="196"/>
      <c r="AF66" s="196"/>
      <c r="AG66" s="196"/>
      <c r="AH66" s="196"/>
      <c r="AI66" s="196"/>
      <c r="AJ66" s="196"/>
      <c r="AK66" s="196"/>
      <c r="AL66" s="196"/>
      <c r="AM66" s="196"/>
      <c r="AN66" s="196"/>
      <c r="AO66" s="196"/>
      <c r="AP66" s="196"/>
      <c r="AQ66" s="196"/>
      <c r="AR66" s="196"/>
      <c r="AS66" s="196"/>
      <c r="AT66" s="196"/>
      <c r="AU66" s="196"/>
      <c r="AV66" s="196"/>
      <c r="AW66" s="196"/>
      <c r="AX66" s="196"/>
      <c r="AY66" s="196"/>
      <c r="AZ66" s="196"/>
      <c r="BA66" s="196"/>
      <c r="BB66" s="196"/>
      <c r="BC66" s="196"/>
      <c r="BD66" s="196"/>
      <c r="BE66" s="196"/>
      <c r="BF66" s="196"/>
      <c r="BG66" s="196"/>
      <c r="BH66" s="196"/>
      <c r="BI66" s="196"/>
      <c r="BJ66" s="196"/>
      <c r="BK66" s="196"/>
      <c r="BL66" s="196"/>
      <c r="BM66" s="196"/>
      <c r="BN66" s="196"/>
      <c r="BO66" s="196"/>
      <c r="BP66" s="196"/>
      <c r="BQ66" s="196"/>
      <c r="BR66" s="196"/>
      <c r="BS66" s="196"/>
      <c r="BT66" s="196"/>
      <c r="BU66" s="196"/>
      <c r="BV66" s="196"/>
      <c r="BW66" s="196"/>
      <c r="BX66" s="196"/>
      <c r="BY66" s="196"/>
      <c r="BZ66" s="196"/>
      <c r="CA66" s="196"/>
      <c r="CB66" s="196"/>
      <c r="CC66" s="196"/>
      <c r="CD66" s="196"/>
      <c r="CE66" s="196"/>
      <c r="CF66" s="196"/>
      <c r="CG66" s="196"/>
      <c r="CH66" s="196"/>
      <c r="CI66" s="196"/>
      <c r="CJ66" s="196"/>
      <c r="EP66"/>
    </row>
    <row r="67" spans="1:242" ht="15" x14ac:dyDescent="0.2">
      <c r="A67" s="196"/>
      <c r="B67" s="196"/>
      <c r="C67" s="196"/>
      <c r="D67" s="196"/>
      <c r="E67" s="196"/>
      <c r="F67" s="196"/>
      <c r="G67" s="196"/>
      <c r="H67" s="196"/>
      <c r="I67" s="196"/>
      <c r="J67" s="196"/>
      <c r="K67" s="196"/>
      <c r="L67" s="196"/>
      <c r="M67" s="196"/>
      <c r="N67" s="196"/>
      <c r="O67" s="196"/>
      <c r="P67" s="196"/>
      <c r="Q67" s="196"/>
      <c r="R67" s="196"/>
      <c r="S67" s="196"/>
      <c r="T67" s="196"/>
      <c r="U67" s="196"/>
      <c r="V67" s="196"/>
      <c r="W67" s="196"/>
      <c r="X67" s="196"/>
      <c r="Y67" s="196"/>
      <c r="Z67" s="196"/>
      <c r="AA67" s="196"/>
      <c r="AB67" s="196"/>
      <c r="AC67" s="196"/>
      <c r="AD67" s="196"/>
      <c r="AE67" s="196"/>
      <c r="AF67" s="196"/>
      <c r="AG67" s="196"/>
      <c r="AH67" s="196"/>
      <c r="AI67" s="196"/>
      <c r="AJ67" s="196"/>
      <c r="AK67" s="196"/>
      <c r="AL67" s="196"/>
      <c r="AM67" s="196"/>
      <c r="AN67" s="196"/>
      <c r="AO67" s="196"/>
      <c r="AP67" s="196"/>
      <c r="AQ67" s="196"/>
      <c r="AR67" s="196"/>
      <c r="AS67" s="196"/>
      <c r="AT67" s="196"/>
      <c r="AU67" s="196"/>
      <c r="AV67" s="196"/>
      <c r="AW67" s="196"/>
      <c r="AX67" s="196"/>
      <c r="AY67" s="196"/>
      <c r="AZ67" s="196"/>
      <c r="BA67" s="196"/>
      <c r="BB67" s="196"/>
      <c r="BC67" s="196"/>
      <c r="BD67" s="196"/>
      <c r="BE67" s="196"/>
      <c r="BF67" s="196"/>
      <c r="BG67" s="196"/>
      <c r="BH67" s="196"/>
      <c r="BI67" s="196"/>
      <c r="BJ67" s="196"/>
      <c r="BK67" s="196"/>
      <c r="BL67" s="196"/>
      <c r="BM67" s="196"/>
      <c r="BN67" s="196"/>
      <c r="BO67" s="196"/>
      <c r="BP67" s="196"/>
      <c r="BQ67" s="196"/>
      <c r="BR67" s="196"/>
      <c r="BS67" s="196"/>
      <c r="BT67" s="196"/>
      <c r="BU67" s="196"/>
      <c r="BV67" s="196"/>
      <c r="BW67" s="196"/>
      <c r="BX67" s="196"/>
      <c r="BY67" s="196"/>
      <c r="BZ67" s="196"/>
      <c r="CA67" s="196"/>
      <c r="CB67" s="196"/>
      <c r="CC67" s="196"/>
      <c r="CD67" s="196"/>
      <c r="CE67" s="196"/>
      <c r="CF67" s="196"/>
      <c r="CG67" s="196"/>
      <c r="CH67" s="196"/>
      <c r="CI67" s="196"/>
      <c r="CJ67" s="196"/>
    </row>
    <row r="68" spans="1:242" ht="15" x14ac:dyDescent="0.2">
      <c r="A68" s="196"/>
      <c r="B68" s="196"/>
      <c r="C68" s="196"/>
      <c r="D68" s="196"/>
      <c r="E68" s="196"/>
      <c r="F68" s="196"/>
      <c r="G68" s="196"/>
      <c r="H68" s="196"/>
      <c r="I68" s="196"/>
      <c r="J68" s="196"/>
      <c r="K68" s="196"/>
      <c r="L68" s="196"/>
      <c r="M68" s="196"/>
      <c r="N68" s="196"/>
      <c r="O68" s="196"/>
      <c r="P68" s="196"/>
      <c r="Q68" s="196"/>
      <c r="R68" s="196"/>
      <c r="S68" s="196"/>
      <c r="T68" s="196"/>
      <c r="U68" s="196"/>
      <c r="V68" s="196"/>
      <c r="W68" s="196"/>
      <c r="X68" s="196"/>
      <c r="Y68" s="196"/>
      <c r="Z68" s="196"/>
      <c r="AA68" s="196"/>
      <c r="AB68" s="196"/>
      <c r="AC68" s="196"/>
      <c r="AD68" s="196"/>
      <c r="AE68" s="196"/>
      <c r="AF68" s="196"/>
      <c r="AG68" s="196"/>
      <c r="AH68" s="196"/>
      <c r="AI68" s="196"/>
      <c r="AJ68" s="196"/>
      <c r="AK68" s="196"/>
      <c r="AL68" s="196"/>
      <c r="AM68" s="196"/>
      <c r="AN68" s="196"/>
      <c r="AO68" s="196"/>
      <c r="AP68" s="196"/>
      <c r="AQ68" s="196"/>
      <c r="AR68" s="196"/>
      <c r="AS68" s="196"/>
      <c r="AT68" s="196"/>
      <c r="AU68" s="196"/>
      <c r="AV68" s="196"/>
      <c r="AW68" s="196"/>
      <c r="AX68" s="196"/>
      <c r="AY68" s="196"/>
      <c r="AZ68" s="196"/>
      <c r="BA68" s="196"/>
      <c r="BB68" s="196"/>
      <c r="BC68" s="196"/>
      <c r="BD68" s="196"/>
      <c r="BE68" s="196"/>
      <c r="BF68" s="196"/>
      <c r="BG68" s="196"/>
      <c r="BH68" s="196"/>
      <c r="BI68" s="196"/>
      <c r="BJ68" s="196"/>
      <c r="BK68" s="196"/>
      <c r="BL68" s="196"/>
      <c r="BM68" s="196"/>
      <c r="BN68" s="196"/>
      <c r="BO68" s="196"/>
      <c r="BP68" s="196"/>
      <c r="BQ68" s="196"/>
      <c r="BR68" s="196"/>
      <c r="BS68" s="196"/>
      <c r="BT68" s="196"/>
      <c r="BU68" s="196"/>
      <c r="BV68" s="196"/>
      <c r="BW68" s="196"/>
      <c r="BX68" s="196"/>
      <c r="BY68" s="196"/>
      <c r="BZ68" s="196"/>
      <c r="CA68" s="196"/>
      <c r="CB68" s="196"/>
      <c r="CC68" s="196"/>
      <c r="CD68" s="196"/>
      <c r="CE68" s="196"/>
      <c r="CF68" s="196"/>
      <c r="CG68" s="196"/>
      <c r="CH68" s="196"/>
      <c r="CI68" s="196"/>
      <c r="CJ68" s="196"/>
    </row>
    <row r="69" spans="1:242" ht="15" x14ac:dyDescent="0.2">
      <c r="A69" s="196"/>
      <c r="B69" s="196"/>
      <c r="C69" s="196"/>
      <c r="D69" s="196"/>
      <c r="E69" s="196"/>
      <c r="F69" s="196"/>
      <c r="G69" s="196"/>
      <c r="H69" s="196"/>
      <c r="I69" s="196"/>
      <c r="J69" s="196"/>
      <c r="K69" s="196"/>
      <c r="L69" s="196"/>
      <c r="M69" s="196"/>
      <c r="N69" s="196"/>
      <c r="O69" s="196"/>
      <c r="P69" s="196"/>
      <c r="Q69" s="196"/>
      <c r="R69" s="196"/>
      <c r="S69" s="196"/>
      <c r="T69" s="196"/>
      <c r="U69" s="196"/>
      <c r="V69" s="196"/>
      <c r="W69" s="196"/>
      <c r="X69" s="196"/>
      <c r="Y69" s="196"/>
      <c r="Z69" s="196"/>
      <c r="AA69" s="196"/>
      <c r="AB69" s="196"/>
      <c r="AC69" s="196"/>
      <c r="AD69" s="196"/>
      <c r="AE69" s="196"/>
      <c r="AF69" s="196"/>
      <c r="AG69" s="196"/>
      <c r="AH69" s="196"/>
      <c r="AI69" s="196"/>
      <c r="AJ69" s="196"/>
      <c r="AK69" s="196"/>
      <c r="AL69" s="196"/>
      <c r="AM69" s="196"/>
      <c r="AN69" s="196"/>
      <c r="AO69" s="196"/>
      <c r="AP69" s="196"/>
      <c r="AQ69" s="196"/>
      <c r="AR69" s="196"/>
      <c r="AS69" s="196"/>
      <c r="AT69" s="196"/>
      <c r="AU69" s="196"/>
      <c r="AV69" s="196"/>
      <c r="AW69" s="196"/>
      <c r="AX69" s="196"/>
      <c r="AY69" s="196"/>
      <c r="AZ69" s="196"/>
      <c r="BA69" s="196"/>
      <c r="BB69" s="196"/>
      <c r="BC69" s="196"/>
      <c r="BD69" s="196"/>
      <c r="BE69" s="196"/>
      <c r="BF69" s="196"/>
      <c r="BG69" s="196"/>
      <c r="BH69" s="196"/>
      <c r="BI69" s="196"/>
      <c r="BJ69" s="196"/>
      <c r="BK69" s="196"/>
      <c r="BL69" s="196"/>
      <c r="BM69" s="196"/>
      <c r="BN69" s="196"/>
      <c r="BO69" s="196"/>
      <c r="BP69" s="196"/>
      <c r="BQ69" s="196"/>
      <c r="BR69" s="196"/>
      <c r="BS69" s="196"/>
      <c r="BT69" s="196"/>
      <c r="BU69" s="196"/>
      <c r="BV69" s="196"/>
      <c r="BW69" s="196"/>
      <c r="BX69" s="196"/>
      <c r="BY69" s="196"/>
      <c r="BZ69" s="196"/>
      <c r="CA69" s="196"/>
      <c r="CB69" s="196"/>
      <c r="CC69" s="196"/>
      <c r="CD69" s="196"/>
      <c r="CE69" s="196"/>
      <c r="CF69" s="196"/>
      <c r="CG69" s="196"/>
      <c r="CH69" s="196"/>
      <c r="CI69" s="196"/>
      <c r="CJ69" s="196"/>
    </row>
    <row r="70" spans="1:242" ht="15" x14ac:dyDescent="0.2">
      <c r="A70" s="196"/>
      <c r="B70" s="196"/>
      <c r="C70" s="196"/>
      <c r="D70" s="196"/>
      <c r="E70" s="196"/>
      <c r="F70" s="196"/>
      <c r="G70" s="196"/>
      <c r="H70" s="196"/>
      <c r="I70" s="196"/>
      <c r="J70" s="196"/>
      <c r="K70" s="196"/>
      <c r="L70" s="196"/>
      <c r="M70" s="196"/>
      <c r="N70" s="196"/>
      <c r="O70" s="196"/>
      <c r="P70" s="196"/>
      <c r="Q70" s="196"/>
      <c r="R70" s="196"/>
      <c r="S70" s="196"/>
      <c r="T70" s="196"/>
      <c r="U70" s="196"/>
      <c r="V70" s="196"/>
      <c r="W70" s="196"/>
      <c r="X70" s="196"/>
      <c r="Y70" s="196"/>
      <c r="Z70" s="196"/>
      <c r="AA70" s="196"/>
      <c r="AB70" s="196"/>
      <c r="AC70" s="196"/>
      <c r="AD70" s="196"/>
      <c r="AE70" s="196"/>
      <c r="AF70" s="196"/>
      <c r="AG70" s="196"/>
      <c r="AH70" s="196"/>
      <c r="AI70" s="196"/>
      <c r="AJ70" s="196"/>
      <c r="AK70" s="196"/>
      <c r="AL70" s="196"/>
      <c r="AM70" s="196"/>
      <c r="AN70" s="196"/>
      <c r="AO70" s="196"/>
      <c r="AP70" s="196"/>
      <c r="AQ70" s="196"/>
      <c r="AR70" s="196"/>
      <c r="AS70" s="196"/>
      <c r="AT70" s="196"/>
      <c r="AU70" s="196"/>
      <c r="AV70" s="196"/>
      <c r="AW70" s="196"/>
      <c r="AX70" s="196"/>
      <c r="AY70" s="196"/>
      <c r="AZ70" s="196"/>
      <c r="BA70" s="196"/>
      <c r="BB70" s="196"/>
      <c r="BC70" s="196"/>
      <c r="BD70" s="196"/>
      <c r="BE70" s="196"/>
      <c r="BF70" s="196"/>
      <c r="BG70" s="196"/>
      <c r="BH70" s="196"/>
      <c r="BI70" s="196"/>
      <c r="BJ70" s="196"/>
      <c r="BK70" s="196"/>
      <c r="BL70" s="196"/>
      <c r="BM70" s="196"/>
      <c r="BN70" s="196"/>
      <c r="BO70" s="196"/>
      <c r="BP70" s="196"/>
      <c r="BQ70" s="196"/>
      <c r="BR70" s="196"/>
      <c r="BS70" s="196"/>
      <c r="BT70" s="196"/>
      <c r="BU70" s="196"/>
      <c r="BV70" s="196"/>
      <c r="BW70" s="196"/>
      <c r="BX70" s="196"/>
      <c r="BY70" s="196"/>
      <c r="BZ70" s="196"/>
      <c r="CA70" s="196"/>
      <c r="CB70" s="196"/>
      <c r="CC70" s="196"/>
      <c r="CD70" s="196"/>
      <c r="CE70" s="196"/>
      <c r="CF70" s="196"/>
      <c r="CG70" s="196"/>
      <c r="CH70" s="196"/>
      <c r="CI70" s="196"/>
      <c r="CJ70" s="196"/>
    </row>
    <row r="71" spans="1:242" ht="15" x14ac:dyDescent="0.2">
      <c r="A71" s="196"/>
      <c r="B71" s="196"/>
      <c r="C71" s="196"/>
      <c r="D71" s="196"/>
      <c r="E71" s="196"/>
      <c r="F71" s="196"/>
      <c r="G71" s="196"/>
      <c r="H71" s="196"/>
      <c r="I71" s="196"/>
      <c r="J71" s="196"/>
      <c r="K71" s="196"/>
      <c r="L71" s="196"/>
      <c r="M71" s="196"/>
      <c r="N71" s="196"/>
      <c r="O71" s="196"/>
      <c r="P71" s="196"/>
      <c r="Q71" s="196"/>
      <c r="R71" s="196"/>
      <c r="S71" s="196"/>
      <c r="T71" s="196"/>
      <c r="U71" s="196"/>
      <c r="V71" s="196"/>
      <c r="W71" s="196"/>
      <c r="X71" s="196"/>
      <c r="Y71" s="196"/>
      <c r="Z71" s="196"/>
      <c r="AA71" s="196"/>
      <c r="AB71" s="196"/>
      <c r="AC71" s="196"/>
      <c r="AD71" s="196"/>
      <c r="AE71" s="196"/>
      <c r="AF71" s="196"/>
      <c r="AG71" s="196"/>
      <c r="AH71" s="196"/>
      <c r="AI71" s="196"/>
      <c r="AJ71" s="196"/>
      <c r="AK71" s="196"/>
      <c r="AL71" s="196"/>
      <c r="AM71" s="196"/>
      <c r="AN71" s="196"/>
      <c r="AO71" s="196"/>
      <c r="AP71" s="196"/>
      <c r="AQ71" s="196"/>
      <c r="AR71" s="196"/>
      <c r="AS71" s="196"/>
      <c r="AT71" s="196"/>
      <c r="AU71" s="196"/>
      <c r="AV71" s="196"/>
      <c r="AW71" s="196"/>
      <c r="AX71" s="196"/>
      <c r="AY71" s="196"/>
      <c r="AZ71" s="196"/>
      <c r="BA71" s="196"/>
      <c r="BB71" s="196"/>
      <c r="BC71" s="196"/>
      <c r="BD71" s="196"/>
      <c r="BE71" s="196"/>
      <c r="BF71" s="196"/>
      <c r="BG71" s="196"/>
      <c r="BH71" s="196"/>
      <c r="BI71" s="196"/>
      <c r="BJ71" s="196"/>
      <c r="BK71" s="196"/>
      <c r="BL71" s="196"/>
      <c r="BM71" s="196"/>
      <c r="BN71" s="196"/>
      <c r="BO71" s="196"/>
      <c r="BP71" s="196"/>
      <c r="BQ71" s="196"/>
      <c r="BR71" s="196"/>
      <c r="BS71" s="196"/>
      <c r="BT71" s="196"/>
      <c r="BU71" s="196"/>
      <c r="BV71" s="196"/>
      <c r="BW71" s="196"/>
      <c r="BX71" s="196"/>
      <c r="BY71" s="196"/>
      <c r="BZ71" s="196"/>
      <c r="CA71" s="196"/>
      <c r="CB71" s="196"/>
      <c r="CC71" s="196"/>
      <c r="CD71" s="196"/>
      <c r="CE71" s="196"/>
      <c r="CF71" s="196"/>
      <c r="CG71" s="196"/>
      <c r="CH71" s="196"/>
      <c r="CI71" s="196"/>
      <c r="CJ71" s="196"/>
    </row>
    <row r="72" spans="1:242" ht="15" x14ac:dyDescent="0.2">
      <c r="A72" s="196"/>
      <c r="B72" s="196"/>
      <c r="C72" s="196"/>
      <c r="D72" s="196"/>
      <c r="E72" s="196"/>
      <c r="F72" s="196"/>
      <c r="G72" s="196"/>
      <c r="H72" s="196"/>
      <c r="I72" s="196"/>
      <c r="J72" s="196"/>
      <c r="K72" s="196"/>
      <c r="L72" s="196"/>
      <c r="M72" s="196"/>
      <c r="N72" s="196"/>
      <c r="O72" s="196"/>
      <c r="P72" s="196"/>
      <c r="Q72" s="196"/>
      <c r="R72" s="196"/>
      <c r="S72" s="196"/>
      <c r="T72" s="196"/>
      <c r="U72" s="196"/>
      <c r="V72" s="196"/>
      <c r="W72" s="196"/>
      <c r="X72" s="196"/>
      <c r="Y72" s="196"/>
      <c r="Z72" s="196"/>
      <c r="AA72" s="196"/>
      <c r="AB72" s="196"/>
      <c r="AC72" s="196"/>
      <c r="AD72" s="196"/>
      <c r="AE72" s="196"/>
      <c r="AF72" s="196"/>
      <c r="AG72" s="196"/>
      <c r="AH72" s="196"/>
      <c r="AI72" s="196"/>
      <c r="AJ72" s="196"/>
      <c r="AK72" s="196"/>
      <c r="AL72" s="196"/>
      <c r="AM72" s="196"/>
      <c r="AN72" s="196"/>
      <c r="AO72" s="196"/>
      <c r="AP72" s="196"/>
      <c r="AQ72" s="196"/>
      <c r="AR72" s="196"/>
      <c r="AS72" s="196"/>
      <c r="AT72" s="196"/>
      <c r="AU72" s="196"/>
      <c r="AV72" s="196"/>
      <c r="AW72" s="196"/>
      <c r="AX72" s="196"/>
      <c r="AY72" s="196"/>
      <c r="AZ72" s="196"/>
      <c r="BA72" s="196"/>
      <c r="BB72" s="196"/>
      <c r="BC72" s="196"/>
      <c r="BD72" s="196"/>
      <c r="BE72" s="196"/>
      <c r="BF72" s="196"/>
      <c r="BG72" s="196"/>
      <c r="BH72" s="196"/>
      <c r="BI72" s="196"/>
      <c r="BJ72" s="196"/>
      <c r="BK72" s="196"/>
      <c r="BL72" s="196"/>
      <c r="BM72" s="196"/>
      <c r="BN72" s="196"/>
      <c r="BO72" s="196"/>
      <c r="BP72" s="196"/>
      <c r="BQ72" s="196"/>
      <c r="BR72" s="196"/>
      <c r="BS72" s="196"/>
      <c r="BT72" s="196"/>
      <c r="BU72" s="196"/>
      <c r="BV72" s="196"/>
      <c r="BW72" s="196"/>
      <c r="BX72" s="196"/>
      <c r="BY72" s="196"/>
      <c r="BZ72" s="196"/>
      <c r="CA72" s="196"/>
      <c r="CB72" s="196"/>
      <c r="CC72" s="196"/>
      <c r="CD72" s="196"/>
      <c r="CE72" s="196"/>
      <c r="CF72" s="196"/>
      <c r="CG72" s="196"/>
      <c r="CH72" s="196"/>
      <c r="CI72" s="196"/>
      <c r="CJ72" s="196"/>
    </row>
    <row r="73" spans="1:242" ht="15" x14ac:dyDescent="0.2">
      <c r="A73" s="196"/>
      <c r="B73" s="196"/>
      <c r="C73" s="196"/>
      <c r="D73" s="196"/>
      <c r="E73" s="196"/>
      <c r="F73" s="196"/>
      <c r="G73" s="196"/>
      <c r="H73" s="196"/>
      <c r="I73" s="196"/>
      <c r="J73" s="196"/>
      <c r="K73" s="196"/>
      <c r="L73" s="196"/>
      <c r="M73" s="196"/>
      <c r="N73" s="196"/>
      <c r="O73" s="196"/>
      <c r="P73" s="196"/>
      <c r="Q73" s="196"/>
      <c r="R73" s="196"/>
      <c r="S73" s="196"/>
      <c r="T73" s="196"/>
      <c r="U73" s="196"/>
      <c r="V73" s="196"/>
      <c r="W73" s="196"/>
      <c r="X73" s="196"/>
      <c r="Y73" s="196"/>
      <c r="Z73" s="196"/>
      <c r="AA73" s="196"/>
      <c r="AB73" s="196"/>
      <c r="AC73" s="196"/>
      <c r="AD73" s="196"/>
      <c r="AE73" s="196"/>
      <c r="AF73" s="196"/>
      <c r="AG73" s="196"/>
      <c r="AH73" s="196"/>
      <c r="AI73" s="196"/>
      <c r="AJ73" s="196"/>
      <c r="AK73" s="196"/>
      <c r="AL73" s="196"/>
      <c r="AM73" s="196"/>
      <c r="AN73" s="196"/>
      <c r="AO73" s="196"/>
      <c r="AP73" s="196"/>
      <c r="AQ73" s="196"/>
      <c r="AR73" s="196"/>
      <c r="AS73" s="196"/>
      <c r="AT73" s="196"/>
      <c r="AU73" s="196"/>
      <c r="AV73" s="196"/>
      <c r="AW73" s="196"/>
      <c r="AX73" s="196"/>
      <c r="AY73" s="196"/>
      <c r="AZ73" s="196"/>
      <c r="BA73" s="196"/>
      <c r="BB73" s="196"/>
      <c r="BC73" s="196"/>
      <c r="BD73" s="196"/>
      <c r="BE73" s="196"/>
      <c r="BF73" s="196"/>
      <c r="BG73" s="196"/>
      <c r="BH73" s="196"/>
      <c r="BI73" s="196"/>
      <c r="BJ73" s="196"/>
      <c r="BK73" s="196"/>
      <c r="BL73" s="196"/>
      <c r="BM73" s="196"/>
      <c r="BN73" s="196"/>
      <c r="BO73" s="196"/>
      <c r="BP73" s="196"/>
      <c r="BQ73" s="196"/>
      <c r="BR73" s="196"/>
      <c r="BS73" s="196"/>
      <c r="BT73" s="196"/>
      <c r="BU73" s="196"/>
      <c r="BV73" s="196"/>
      <c r="BW73" s="196"/>
      <c r="BX73" s="196"/>
      <c r="BY73" s="196"/>
      <c r="BZ73" s="196"/>
      <c r="CA73" s="196"/>
      <c r="CB73" s="196"/>
      <c r="CC73" s="196"/>
      <c r="CD73" s="196"/>
      <c r="CE73" s="196"/>
      <c r="CF73" s="196"/>
      <c r="CG73" s="196"/>
      <c r="CH73" s="196"/>
      <c r="CI73" s="196"/>
      <c r="CJ73" s="196"/>
    </row>
    <row r="74" spans="1:242" ht="15" x14ac:dyDescent="0.2">
      <c r="A74" s="196"/>
      <c r="B74" s="196"/>
      <c r="C74" s="196"/>
      <c r="D74" s="196"/>
      <c r="E74" s="196"/>
      <c r="F74" s="196"/>
      <c r="G74" s="196"/>
      <c r="H74" s="196"/>
      <c r="I74" s="196"/>
      <c r="J74" s="196"/>
      <c r="K74" s="196"/>
      <c r="L74" s="196"/>
      <c r="M74" s="196"/>
      <c r="N74" s="196"/>
      <c r="O74" s="196"/>
      <c r="P74" s="196"/>
      <c r="Q74" s="196"/>
      <c r="R74" s="196"/>
      <c r="S74" s="196"/>
      <c r="T74" s="196"/>
      <c r="U74" s="196"/>
      <c r="V74" s="196"/>
      <c r="W74" s="196"/>
      <c r="X74" s="196"/>
      <c r="Y74" s="196"/>
      <c r="Z74" s="196"/>
      <c r="AA74" s="196"/>
      <c r="AB74" s="196"/>
      <c r="AC74" s="196"/>
      <c r="AD74" s="196"/>
      <c r="AE74" s="196"/>
      <c r="AF74" s="196"/>
      <c r="AG74" s="196"/>
      <c r="AH74" s="196"/>
      <c r="AI74" s="196"/>
      <c r="AJ74" s="196"/>
      <c r="AK74" s="196"/>
      <c r="AL74" s="196"/>
      <c r="AM74" s="196"/>
      <c r="AN74" s="196"/>
      <c r="AO74" s="196"/>
      <c r="AP74" s="196"/>
      <c r="AQ74" s="196"/>
      <c r="AR74" s="196"/>
      <c r="AS74" s="196"/>
      <c r="AT74" s="196"/>
      <c r="AU74" s="196"/>
      <c r="AV74" s="196"/>
      <c r="AW74" s="196"/>
      <c r="AX74" s="196"/>
      <c r="AY74" s="196"/>
      <c r="AZ74" s="196"/>
      <c r="BA74" s="196"/>
      <c r="BB74" s="196"/>
      <c r="BC74" s="196"/>
      <c r="BD74" s="196"/>
      <c r="BE74" s="196"/>
      <c r="BF74" s="196"/>
      <c r="BG74" s="196"/>
      <c r="BH74" s="196"/>
      <c r="BI74" s="196"/>
      <c r="BJ74" s="196"/>
      <c r="BK74" s="196"/>
      <c r="BL74" s="196"/>
      <c r="BM74" s="196"/>
      <c r="BN74" s="196"/>
      <c r="BO74" s="196"/>
      <c r="BP74" s="196"/>
      <c r="BQ74" s="196"/>
      <c r="BR74" s="196"/>
      <c r="BS74" s="196"/>
      <c r="BT74" s="196"/>
      <c r="BU74" s="196"/>
      <c r="BV74" s="196"/>
      <c r="BW74" s="196"/>
      <c r="BX74" s="196"/>
      <c r="BY74" s="196"/>
      <c r="BZ74" s="196"/>
      <c r="CA74" s="196"/>
      <c r="CB74" s="196"/>
      <c r="CC74" s="196"/>
      <c r="CD74" s="196"/>
      <c r="CE74" s="196"/>
      <c r="CF74" s="196"/>
      <c r="CG74" s="196"/>
      <c r="CH74" s="196"/>
      <c r="CI74" s="196"/>
      <c r="CJ74" s="196"/>
    </row>
    <row r="75" spans="1:242" ht="15" x14ac:dyDescent="0.2">
      <c r="A75" s="196"/>
      <c r="B75" s="196"/>
      <c r="C75" s="196"/>
      <c r="D75" s="196"/>
      <c r="E75" s="196"/>
      <c r="F75" s="196"/>
      <c r="G75" s="196"/>
      <c r="H75" s="196"/>
      <c r="I75" s="196"/>
      <c r="J75" s="196"/>
      <c r="K75" s="196"/>
      <c r="L75" s="196"/>
      <c r="M75" s="196"/>
      <c r="N75" s="196"/>
      <c r="O75" s="196"/>
      <c r="P75" s="196"/>
      <c r="Q75" s="196"/>
      <c r="R75" s="196"/>
      <c r="S75" s="196"/>
      <c r="T75" s="196"/>
      <c r="U75" s="196"/>
      <c r="V75" s="196"/>
      <c r="W75" s="196"/>
      <c r="X75" s="196"/>
      <c r="Y75" s="196"/>
      <c r="Z75" s="196"/>
      <c r="AA75" s="196"/>
      <c r="AB75" s="196"/>
      <c r="AC75" s="196"/>
      <c r="AD75" s="196"/>
      <c r="AE75" s="196"/>
      <c r="AF75" s="196"/>
      <c r="AG75" s="196"/>
      <c r="AH75" s="196"/>
      <c r="AI75" s="196"/>
      <c r="AJ75" s="196"/>
      <c r="AK75" s="196"/>
      <c r="AL75" s="196"/>
      <c r="AM75" s="196"/>
      <c r="AN75" s="196"/>
      <c r="AO75" s="196"/>
      <c r="AP75" s="196"/>
      <c r="AQ75" s="196"/>
      <c r="AR75" s="196"/>
      <c r="AS75" s="196"/>
      <c r="AT75" s="196"/>
      <c r="AU75" s="196"/>
      <c r="AV75" s="196"/>
      <c r="AW75" s="196"/>
      <c r="AX75" s="196"/>
      <c r="AY75" s="196"/>
      <c r="AZ75" s="196"/>
      <c r="BA75" s="196"/>
      <c r="BB75" s="196"/>
      <c r="BC75" s="196"/>
      <c r="BD75" s="196"/>
      <c r="BE75" s="196"/>
      <c r="BF75" s="196"/>
      <c r="BG75" s="196"/>
      <c r="BH75" s="196"/>
      <c r="BI75" s="196"/>
      <c r="BJ75" s="196"/>
      <c r="BK75" s="196"/>
      <c r="BL75" s="196"/>
      <c r="BM75" s="196"/>
      <c r="BN75" s="196"/>
      <c r="BO75" s="196"/>
      <c r="BP75" s="196"/>
      <c r="BQ75" s="196"/>
      <c r="BR75" s="196"/>
      <c r="BS75" s="196"/>
      <c r="BT75" s="196"/>
      <c r="BU75" s="196"/>
      <c r="BV75" s="196"/>
      <c r="BW75" s="196"/>
      <c r="BX75" s="196"/>
      <c r="BY75" s="196"/>
      <c r="BZ75" s="196"/>
      <c r="CA75" s="196"/>
      <c r="CB75" s="196"/>
      <c r="CC75" s="196"/>
      <c r="CD75" s="196"/>
      <c r="CE75" s="196"/>
      <c r="CF75" s="196"/>
      <c r="CG75" s="196"/>
      <c r="CH75" s="196"/>
      <c r="CI75" s="196"/>
      <c r="CJ75" s="196"/>
    </row>
    <row r="76" spans="1:242" ht="15" x14ac:dyDescent="0.2">
      <c r="A76" s="196"/>
      <c r="B76" s="196"/>
      <c r="C76" s="196"/>
      <c r="D76" s="196"/>
      <c r="E76" s="196"/>
      <c r="F76" s="196"/>
      <c r="G76" s="196"/>
      <c r="H76" s="196"/>
      <c r="I76" s="196"/>
      <c r="J76" s="196"/>
      <c r="K76" s="196"/>
      <c r="L76" s="196"/>
      <c r="M76" s="196"/>
      <c r="N76" s="196"/>
      <c r="O76" s="196"/>
      <c r="P76" s="196"/>
      <c r="Q76" s="196"/>
      <c r="R76" s="196"/>
      <c r="S76" s="196"/>
      <c r="T76" s="196"/>
      <c r="U76" s="196"/>
      <c r="V76" s="196"/>
      <c r="W76" s="196"/>
      <c r="X76" s="196"/>
      <c r="Y76" s="196"/>
      <c r="Z76" s="196"/>
      <c r="AA76" s="196"/>
      <c r="AB76" s="196"/>
      <c r="AC76" s="196"/>
      <c r="AD76" s="196"/>
      <c r="AE76" s="196"/>
      <c r="AF76" s="196"/>
      <c r="AG76" s="196"/>
      <c r="AH76" s="196"/>
      <c r="AI76" s="196"/>
      <c r="AJ76" s="196"/>
      <c r="AK76" s="196"/>
      <c r="AL76" s="196"/>
      <c r="AM76" s="196"/>
      <c r="AN76" s="196"/>
      <c r="AO76" s="196"/>
      <c r="AP76" s="196"/>
      <c r="AQ76" s="196"/>
      <c r="AR76" s="196"/>
      <c r="AS76" s="196"/>
      <c r="AT76" s="196"/>
      <c r="AU76" s="196"/>
      <c r="AV76" s="196"/>
      <c r="AW76" s="196"/>
      <c r="AX76" s="196"/>
      <c r="AY76" s="196"/>
      <c r="AZ76" s="196"/>
      <c r="BA76" s="196"/>
      <c r="BB76" s="196"/>
      <c r="BC76" s="196"/>
      <c r="BD76" s="196"/>
      <c r="BE76" s="196"/>
      <c r="BF76" s="196"/>
      <c r="BG76" s="196"/>
      <c r="BH76" s="196"/>
      <c r="BI76" s="196"/>
      <c r="BJ76" s="196"/>
      <c r="BK76" s="196"/>
      <c r="BL76" s="196"/>
      <c r="BM76" s="196"/>
      <c r="BN76" s="196"/>
      <c r="BO76" s="196"/>
      <c r="BP76" s="196"/>
      <c r="BQ76" s="196"/>
      <c r="BR76" s="196"/>
      <c r="BS76" s="196"/>
      <c r="BT76" s="196"/>
      <c r="BU76" s="196"/>
      <c r="BV76" s="196"/>
      <c r="BW76" s="196"/>
      <c r="BX76" s="196"/>
      <c r="BY76" s="196"/>
      <c r="BZ76" s="196"/>
      <c r="CA76" s="196"/>
      <c r="CB76" s="196"/>
      <c r="CC76" s="196"/>
      <c r="CD76" s="196"/>
      <c r="CE76" s="196"/>
      <c r="CF76" s="196"/>
      <c r="CG76" s="196"/>
      <c r="CH76" s="196"/>
      <c r="CI76" s="196"/>
      <c r="CJ76" s="196"/>
    </row>
    <row r="77" spans="1:242" ht="15" x14ac:dyDescent="0.2">
      <c r="A77" s="196"/>
      <c r="B77" s="196"/>
      <c r="C77" s="196"/>
      <c r="D77" s="196"/>
      <c r="E77" s="196"/>
      <c r="F77" s="196"/>
      <c r="G77" s="196"/>
      <c r="H77" s="196"/>
      <c r="I77" s="196"/>
      <c r="J77" s="196"/>
      <c r="K77" s="196"/>
      <c r="L77" s="196"/>
      <c r="M77" s="196"/>
      <c r="N77" s="196"/>
      <c r="O77" s="196"/>
      <c r="P77" s="196"/>
      <c r="Q77" s="196"/>
      <c r="R77" s="196"/>
      <c r="S77" s="196"/>
      <c r="T77" s="196"/>
      <c r="U77" s="196"/>
      <c r="V77" s="196"/>
      <c r="W77" s="196"/>
      <c r="X77" s="196"/>
      <c r="Y77" s="196"/>
      <c r="Z77" s="196"/>
      <c r="AA77" s="196"/>
      <c r="AB77" s="196"/>
      <c r="AC77" s="196"/>
      <c r="AD77" s="196"/>
      <c r="AE77" s="196"/>
      <c r="AF77" s="196"/>
      <c r="AG77" s="196"/>
      <c r="AH77" s="196"/>
      <c r="AI77" s="196"/>
      <c r="AJ77" s="196"/>
      <c r="AK77" s="196"/>
      <c r="AL77" s="196"/>
      <c r="AM77" s="196"/>
      <c r="AN77" s="196"/>
      <c r="AO77" s="196"/>
      <c r="AP77" s="196"/>
      <c r="AQ77" s="196"/>
      <c r="AR77" s="196"/>
      <c r="AS77" s="196"/>
      <c r="AT77" s="196"/>
      <c r="AU77" s="196"/>
      <c r="AV77" s="196"/>
      <c r="AW77" s="196"/>
      <c r="AX77" s="196"/>
      <c r="AY77" s="196"/>
      <c r="AZ77" s="196"/>
      <c r="BA77" s="196"/>
      <c r="BB77" s="196"/>
      <c r="BC77" s="196"/>
      <c r="BD77" s="196"/>
      <c r="BE77" s="196"/>
      <c r="BF77" s="196"/>
      <c r="BG77" s="196"/>
      <c r="BH77" s="196"/>
      <c r="BI77" s="196"/>
      <c r="BJ77" s="196"/>
      <c r="BK77" s="196"/>
      <c r="BL77" s="196"/>
      <c r="BM77" s="196"/>
      <c r="BN77" s="196"/>
      <c r="BO77" s="196"/>
      <c r="BP77" s="196"/>
      <c r="BQ77" s="196"/>
      <c r="BR77" s="196"/>
      <c r="BS77" s="196"/>
      <c r="BT77" s="196"/>
      <c r="BU77" s="196"/>
      <c r="BV77" s="196"/>
      <c r="BW77" s="196"/>
      <c r="BX77" s="196"/>
      <c r="BY77" s="196"/>
      <c r="BZ77" s="196"/>
      <c r="CA77" s="196"/>
      <c r="CB77" s="196"/>
      <c r="CC77" s="196"/>
      <c r="CD77" s="196"/>
      <c r="CE77" s="196"/>
      <c r="CF77" s="196"/>
      <c r="CG77" s="196"/>
      <c r="CH77" s="196"/>
      <c r="CI77" s="196"/>
      <c r="CJ77" s="196"/>
    </row>
    <row r="78" spans="1:242" ht="15" x14ac:dyDescent="0.2">
      <c r="A78" s="196"/>
      <c r="B78" s="196"/>
      <c r="C78" s="196"/>
      <c r="D78" s="196"/>
      <c r="E78" s="196"/>
      <c r="F78" s="196"/>
      <c r="G78" s="196"/>
      <c r="H78" s="196"/>
      <c r="I78" s="196"/>
      <c r="J78" s="196"/>
      <c r="K78" s="196"/>
      <c r="L78" s="196"/>
      <c r="M78" s="196"/>
      <c r="N78" s="196"/>
      <c r="O78" s="196"/>
      <c r="P78" s="196"/>
      <c r="Q78" s="196"/>
      <c r="R78" s="196"/>
      <c r="S78" s="196"/>
      <c r="T78" s="196"/>
      <c r="U78" s="196"/>
      <c r="V78" s="196"/>
      <c r="W78" s="196"/>
      <c r="X78" s="196"/>
      <c r="Y78" s="196"/>
      <c r="Z78" s="196"/>
      <c r="AA78" s="196"/>
      <c r="AB78" s="196"/>
      <c r="AC78" s="196"/>
      <c r="AD78" s="196"/>
      <c r="AE78" s="196"/>
      <c r="AF78" s="196"/>
      <c r="AG78" s="196"/>
      <c r="AH78" s="196"/>
      <c r="AI78" s="196"/>
      <c r="AJ78" s="196"/>
      <c r="AK78" s="196"/>
      <c r="AL78" s="196"/>
      <c r="AM78" s="196"/>
      <c r="AN78" s="196"/>
      <c r="AO78" s="196"/>
      <c r="AP78" s="196"/>
      <c r="AQ78" s="196"/>
      <c r="AR78" s="196"/>
      <c r="AS78" s="196"/>
      <c r="AT78" s="196"/>
      <c r="AU78" s="196"/>
      <c r="AV78" s="196"/>
      <c r="AW78" s="196"/>
      <c r="AX78" s="196"/>
      <c r="AY78" s="196"/>
      <c r="AZ78" s="196"/>
      <c r="BA78" s="196"/>
      <c r="BB78" s="196"/>
      <c r="BC78" s="196"/>
      <c r="BD78" s="196"/>
      <c r="BE78" s="196"/>
      <c r="BF78" s="196"/>
      <c r="BG78" s="196"/>
      <c r="BH78" s="196"/>
      <c r="BI78" s="196"/>
      <c r="BJ78" s="196"/>
      <c r="BK78" s="196"/>
      <c r="BL78" s="196"/>
      <c r="BM78" s="196"/>
      <c r="BN78" s="196"/>
      <c r="BO78" s="196"/>
      <c r="BP78" s="196"/>
      <c r="BQ78" s="196"/>
      <c r="BR78" s="196"/>
      <c r="BS78" s="196"/>
      <c r="BT78" s="196"/>
      <c r="BU78" s="196"/>
      <c r="BV78" s="196"/>
      <c r="BW78" s="196"/>
      <c r="BX78" s="196"/>
      <c r="BY78" s="196"/>
      <c r="BZ78" s="196"/>
      <c r="CA78" s="196"/>
      <c r="CB78" s="196"/>
      <c r="CC78" s="196"/>
      <c r="CD78" s="196"/>
      <c r="CE78" s="196"/>
      <c r="CF78" s="196"/>
      <c r="CG78" s="196"/>
      <c r="CH78" s="196"/>
      <c r="CI78" s="196"/>
      <c r="CJ78" s="196"/>
    </row>
    <row r="79" spans="1:242" ht="15" x14ac:dyDescent="0.2">
      <c r="A79" s="196"/>
      <c r="B79" s="196"/>
      <c r="C79" s="196"/>
      <c r="D79" s="196"/>
      <c r="E79" s="196"/>
      <c r="F79" s="196"/>
      <c r="G79" s="196"/>
      <c r="H79" s="196"/>
      <c r="I79" s="196"/>
      <c r="J79" s="196"/>
      <c r="K79" s="196"/>
      <c r="L79" s="196"/>
      <c r="M79" s="196"/>
      <c r="N79" s="196"/>
      <c r="O79" s="196"/>
      <c r="P79" s="196"/>
      <c r="Q79" s="196"/>
      <c r="R79" s="196"/>
      <c r="S79" s="196"/>
      <c r="T79" s="196"/>
      <c r="U79" s="196"/>
      <c r="V79" s="196"/>
      <c r="W79" s="196"/>
      <c r="X79" s="196"/>
      <c r="Y79" s="196"/>
      <c r="Z79" s="196"/>
      <c r="AA79" s="196"/>
      <c r="AB79" s="196"/>
      <c r="AC79" s="196"/>
      <c r="AD79" s="196"/>
      <c r="AE79" s="196"/>
      <c r="AF79" s="196"/>
      <c r="AG79" s="196"/>
      <c r="AH79" s="196"/>
      <c r="AI79" s="196"/>
      <c r="AJ79" s="196"/>
      <c r="AK79" s="196"/>
      <c r="AL79" s="196"/>
      <c r="AM79" s="196"/>
      <c r="AN79" s="196"/>
      <c r="AO79" s="196"/>
      <c r="AP79" s="196"/>
      <c r="AQ79" s="196"/>
      <c r="AR79" s="196"/>
      <c r="AS79" s="196"/>
      <c r="AT79" s="196"/>
      <c r="AU79" s="196"/>
      <c r="AV79" s="196"/>
      <c r="AW79" s="196"/>
      <c r="AX79" s="196"/>
      <c r="AY79" s="196"/>
      <c r="AZ79" s="196"/>
      <c r="BA79" s="196"/>
      <c r="BB79" s="196"/>
      <c r="BC79" s="196"/>
      <c r="BD79" s="196"/>
      <c r="BE79" s="196"/>
      <c r="BF79" s="196"/>
      <c r="BG79" s="196"/>
      <c r="BH79" s="196"/>
      <c r="BI79" s="196"/>
      <c r="BJ79" s="196"/>
      <c r="BK79" s="196"/>
      <c r="BL79" s="196"/>
      <c r="BM79" s="196"/>
      <c r="BN79" s="196"/>
      <c r="BO79" s="196"/>
      <c r="BP79" s="196"/>
      <c r="BQ79" s="196"/>
      <c r="BR79" s="196"/>
      <c r="BS79" s="196"/>
      <c r="BT79" s="196"/>
      <c r="BU79" s="196"/>
      <c r="BV79" s="196"/>
      <c r="BW79" s="196"/>
      <c r="BX79" s="196"/>
      <c r="BY79" s="196"/>
      <c r="BZ79" s="196"/>
      <c r="CA79" s="196"/>
      <c r="CB79" s="196"/>
      <c r="CC79" s="196"/>
      <c r="CD79" s="196"/>
      <c r="CE79" s="196"/>
      <c r="CF79" s="196"/>
      <c r="CG79" s="196"/>
      <c r="CH79" s="196"/>
      <c r="CI79" s="196"/>
      <c r="CJ79" s="196"/>
    </row>
    <row r="80" spans="1:242" ht="15" x14ac:dyDescent="0.2">
      <c r="A80" s="196"/>
      <c r="B80" s="196"/>
      <c r="C80" s="196"/>
      <c r="D80" s="196"/>
      <c r="E80" s="196"/>
      <c r="F80" s="196"/>
      <c r="G80" s="196"/>
      <c r="H80" s="196"/>
      <c r="I80" s="196"/>
      <c r="J80" s="196"/>
      <c r="K80" s="196"/>
      <c r="L80" s="196"/>
      <c r="M80" s="196"/>
      <c r="N80" s="196"/>
      <c r="O80" s="196"/>
      <c r="P80" s="196"/>
      <c r="Q80" s="196"/>
      <c r="R80" s="196"/>
      <c r="S80" s="196"/>
      <c r="T80" s="196"/>
      <c r="U80" s="196"/>
      <c r="V80" s="196"/>
      <c r="W80" s="196"/>
      <c r="X80" s="196"/>
      <c r="Y80" s="196"/>
      <c r="Z80" s="196"/>
      <c r="AA80" s="196"/>
      <c r="AB80" s="196"/>
      <c r="AC80" s="196"/>
      <c r="AD80" s="196"/>
      <c r="AE80" s="196"/>
      <c r="AF80" s="196"/>
      <c r="AG80" s="196"/>
      <c r="AH80" s="196"/>
      <c r="AI80" s="196"/>
      <c r="AJ80" s="196"/>
      <c r="AK80" s="196"/>
      <c r="AL80" s="196"/>
      <c r="AM80" s="196"/>
      <c r="AN80" s="196"/>
      <c r="AO80" s="196"/>
      <c r="AP80" s="196"/>
      <c r="AQ80" s="196"/>
      <c r="AR80" s="196"/>
      <c r="AS80" s="196"/>
      <c r="AT80" s="196"/>
      <c r="AU80" s="196"/>
      <c r="AV80" s="196"/>
      <c r="AW80" s="196"/>
      <c r="AX80" s="196"/>
      <c r="AY80" s="196"/>
      <c r="AZ80" s="196"/>
      <c r="BA80" s="196"/>
      <c r="BB80" s="196"/>
      <c r="BC80" s="196"/>
      <c r="BD80" s="196"/>
      <c r="BE80" s="196"/>
      <c r="BF80" s="196"/>
      <c r="BG80" s="196"/>
      <c r="BH80" s="196"/>
      <c r="BI80" s="196"/>
      <c r="BJ80" s="196"/>
      <c r="BK80" s="196"/>
      <c r="BL80" s="196"/>
      <c r="BM80" s="196"/>
      <c r="BN80" s="196"/>
      <c r="BO80" s="196"/>
      <c r="BP80" s="196"/>
      <c r="BQ80" s="196"/>
      <c r="BR80" s="196"/>
      <c r="BS80" s="196"/>
      <c r="BT80" s="196"/>
      <c r="BU80" s="196"/>
      <c r="BV80" s="196"/>
      <c r="BW80" s="196"/>
      <c r="BX80" s="196"/>
      <c r="BY80" s="196"/>
      <c r="BZ80" s="196"/>
      <c r="CA80" s="196"/>
      <c r="CB80" s="196"/>
      <c r="CC80" s="196"/>
      <c r="CD80" s="196"/>
      <c r="CE80" s="196"/>
      <c r="CF80" s="196"/>
      <c r="CG80" s="196"/>
      <c r="CH80" s="196"/>
      <c r="CI80" s="196"/>
      <c r="CJ80" s="196"/>
    </row>
    <row r="81" spans="1:88" ht="15" x14ac:dyDescent="0.2">
      <c r="A81" s="196"/>
      <c r="B81" s="196"/>
      <c r="C81" s="196"/>
      <c r="D81" s="196"/>
      <c r="E81" s="196"/>
      <c r="F81" s="196"/>
      <c r="G81" s="196"/>
      <c r="H81" s="196"/>
      <c r="I81" s="196"/>
      <c r="J81" s="196"/>
      <c r="K81" s="196"/>
      <c r="L81" s="196"/>
      <c r="M81" s="196"/>
      <c r="N81" s="196"/>
      <c r="O81" s="196"/>
      <c r="P81" s="196"/>
      <c r="Q81" s="196"/>
      <c r="R81" s="196"/>
      <c r="S81" s="196"/>
      <c r="T81" s="196"/>
      <c r="U81" s="196"/>
      <c r="V81" s="196"/>
      <c r="W81" s="196"/>
      <c r="X81" s="196"/>
      <c r="Y81" s="196"/>
      <c r="Z81" s="196"/>
      <c r="AA81" s="196"/>
      <c r="AB81" s="196"/>
      <c r="AC81" s="196"/>
      <c r="AD81" s="196"/>
      <c r="AE81" s="196"/>
      <c r="AF81" s="196"/>
      <c r="AG81" s="196"/>
      <c r="AH81" s="196"/>
      <c r="AI81" s="196"/>
      <c r="AJ81" s="196"/>
      <c r="AK81" s="196"/>
      <c r="AL81" s="196"/>
      <c r="AM81" s="196"/>
      <c r="AN81" s="196"/>
      <c r="AO81" s="196"/>
      <c r="AP81" s="196"/>
      <c r="AQ81" s="196"/>
      <c r="AR81" s="196"/>
      <c r="AS81" s="196"/>
      <c r="AT81" s="196"/>
      <c r="AU81" s="196"/>
      <c r="AV81" s="196"/>
      <c r="AW81" s="196"/>
      <c r="AX81" s="196"/>
      <c r="AY81" s="196"/>
      <c r="AZ81" s="196"/>
      <c r="BA81" s="196"/>
      <c r="BB81" s="196"/>
      <c r="BC81" s="196"/>
      <c r="BD81" s="196"/>
      <c r="BE81" s="196"/>
      <c r="BF81" s="196"/>
      <c r="BG81" s="196"/>
      <c r="BH81" s="196"/>
      <c r="BI81" s="196"/>
      <c r="BJ81" s="196"/>
      <c r="BK81" s="196"/>
      <c r="BL81" s="196"/>
      <c r="BM81" s="196"/>
      <c r="BN81" s="196"/>
      <c r="BO81" s="196"/>
      <c r="BP81" s="196"/>
      <c r="BQ81" s="196"/>
      <c r="BR81" s="196"/>
      <c r="BS81" s="196"/>
      <c r="BT81" s="196"/>
      <c r="BU81" s="196"/>
      <c r="BV81" s="196"/>
      <c r="BW81" s="196"/>
      <c r="BX81" s="196"/>
      <c r="BY81" s="196"/>
      <c r="BZ81" s="196"/>
      <c r="CA81" s="196"/>
      <c r="CB81" s="196"/>
      <c r="CC81" s="196"/>
      <c r="CD81" s="196"/>
      <c r="CE81" s="196"/>
      <c r="CF81" s="196"/>
      <c r="CG81" s="196"/>
      <c r="CH81" s="196"/>
      <c r="CI81" s="196"/>
      <c r="CJ81" s="196"/>
    </row>
    <row r="82" spans="1:88" ht="15" x14ac:dyDescent="0.2">
      <c r="A82" s="196"/>
      <c r="B82" s="196"/>
      <c r="C82" s="196"/>
      <c r="D82" s="196"/>
      <c r="E82" s="196"/>
      <c r="F82" s="196"/>
      <c r="G82" s="196"/>
      <c r="H82" s="196"/>
      <c r="I82" s="196"/>
      <c r="J82" s="196"/>
      <c r="K82" s="196"/>
      <c r="L82" s="196"/>
      <c r="M82" s="196"/>
      <c r="N82" s="196"/>
      <c r="O82" s="196"/>
      <c r="P82" s="196"/>
      <c r="Q82" s="196"/>
      <c r="R82" s="196"/>
      <c r="S82" s="196"/>
      <c r="T82" s="196"/>
      <c r="U82" s="196"/>
      <c r="V82" s="196"/>
      <c r="W82" s="196"/>
      <c r="X82" s="196"/>
      <c r="Y82" s="196"/>
      <c r="Z82" s="196"/>
      <c r="AA82" s="196"/>
      <c r="AB82" s="196"/>
      <c r="AC82" s="196"/>
      <c r="AD82" s="196"/>
      <c r="AE82" s="196"/>
      <c r="AF82" s="196"/>
      <c r="AG82" s="196"/>
      <c r="AH82" s="196"/>
      <c r="AI82" s="196"/>
      <c r="AJ82" s="196"/>
      <c r="AK82" s="196"/>
      <c r="AL82" s="196"/>
      <c r="AM82" s="196"/>
      <c r="AN82" s="196"/>
      <c r="AO82" s="196"/>
      <c r="AP82" s="196"/>
      <c r="AQ82" s="196"/>
      <c r="AR82" s="196"/>
      <c r="AS82" s="196"/>
      <c r="AT82" s="196"/>
      <c r="AU82" s="196"/>
      <c r="AV82" s="196"/>
      <c r="AW82" s="196"/>
      <c r="AX82" s="196"/>
      <c r="AY82" s="196"/>
      <c r="AZ82" s="196"/>
      <c r="BA82" s="196"/>
      <c r="BB82" s="196"/>
      <c r="BC82" s="196"/>
      <c r="BD82" s="196"/>
      <c r="BE82" s="196"/>
      <c r="BF82" s="196"/>
      <c r="BG82" s="196"/>
      <c r="BH82" s="196"/>
      <c r="BI82" s="196"/>
      <c r="BJ82" s="196"/>
      <c r="BK82" s="196"/>
      <c r="BL82" s="196"/>
      <c r="BM82" s="196"/>
      <c r="BN82" s="196"/>
      <c r="BO82" s="196"/>
      <c r="BP82" s="196"/>
      <c r="BQ82" s="196"/>
      <c r="BR82" s="196"/>
      <c r="BS82" s="196"/>
      <c r="BT82" s="196"/>
      <c r="BU82" s="196"/>
      <c r="BV82" s="196"/>
      <c r="BW82" s="196"/>
      <c r="BX82" s="196"/>
      <c r="BY82" s="196"/>
      <c r="BZ82" s="196"/>
      <c r="CA82" s="196"/>
      <c r="CB82" s="196"/>
      <c r="CC82" s="196"/>
      <c r="CD82" s="196"/>
      <c r="CE82" s="196"/>
      <c r="CF82" s="196"/>
      <c r="CG82" s="196"/>
      <c r="CH82" s="196"/>
      <c r="CI82" s="196"/>
      <c r="CJ82" s="196"/>
    </row>
    <row r="83" spans="1:88" ht="15" x14ac:dyDescent="0.2">
      <c r="A83" s="196"/>
      <c r="B83" s="196"/>
      <c r="C83" s="196"/>
      <c r="D83" s="196"/>
      <c r="E83" s="196"/>
      <c r="F83" s="196"/>
      <c r="G83" s="196"/>
      <c r="H83" s="196"/>
      <c r="I83" s="196"/>
      <c r="J83" s="196"/>
      <c r="K83" s="196"/>
      <c r="L83" s="196"/>
      <c r="M83" s="196"/>
      <c r="N83" s="196"/>
      <c r="O83" s="196"/>
      <c r="P83" s="196"/>
      <c r="Q83" s="196"/>
      <c r="R83" s="196"/>
      <c r="S83" s="196"/>
      <c r="T83" s="196"/>
      <c r="U83" s="196"/>
      <c r="V83" s="196"/>
      <c r="W83" s="196"/>
      <c r="X83" s="196"/>
      <c r="Y83" s="196"/>
      <c r="Z83" s="196"/>
      <c r="AA83" s="196"/>
      <c r="AB83" s="196"/>
      <c r="AC83" s="196"/>
      <c r="AD83" s="196"/>
      <c r="AE83" s="196"/>
      <c r="AF83" s="196"/>
      <c r="AG83" s="196"/>
      <c r="AH83" s="196"/>
      <c r="AI83" s="196"/>
      <c r="AJ83" s="196"/>
      <c r="AK83" s="196"/>
      <c r="AL83" s="196"/>
      <c r="AM83" s="196"/>
      <c r="AN83" s="196"/>
      <c r="AO83" s="196"/>
      <c r="AP83" s="196"/>
      <c r="AQ83" s="196"/>
      <c r="AR83" s="196"/>
      <c r="AS83" s="196"/>
      <c r="AT83" s="196"/>
      <c r="AU83" s="196"/>
      <c r="AV83" s="196"/>
      <c r="AW83" s="196"/>
      <c r="AX83" s="196"/>
      <c r="AY83" s="196"/>
      <c r="AZ83" s="196"/>
      <c r="BA83" s="196"/>
      <c r="BB83" s="196"/>
      <c r="BC83" s="196"/>
      <c r="BD83" s="196"/>
      <c r="BE83" s="196"/>
      <c r="BF83" s="196"/>
      <c r="BG83" s="196"/>
      <c r="BH83" s="196"/>
      <c r="BI83" s="196"/>
      <c r="BJ83" s="196"/>
      <c r="BK83" s="196"/>
      <c r="BL83" s="196"/>
      <c r="BM83" s="196"/>
      <c r="BN83" s="196"/>
      <c r="BO83" s="196"/>
      <c r="BP83" s="196"/>
      <c r="BQ83" s="196"/>
      <c r="BR83" s="196"/>
      <c r="BS83" s="196"/>
      <c r="BT83" s="196"/>
      <c r="BU83" s="196"/>
      <c r="BV83" s="196"/>
      <c r="BW83" s="196"/>
      <c r="BX83" s="196"/>
      <c r="BY83" s="196"/>
      <c r="BZ83" s="196"/>
      <c r="CA83" s="196"/>
      <c r="CB83" s="196"/>
      <c r="CC83" s="196"/>
      <c r="CD83" s="196"/>
      <c r="CE83" s="196"/>
      <c r="CF83" s="196"/>
      <c r="CG83" s="196"/>
      <c r="CH83" s="196"/>
      <c r="CI83" s="196"/>
      <c r="CJ83" s="196"/>
    </row>
    <row r="84" spans="1:88" ht="15" x14ac:dyDescent="0.2">
      <c r="A84" s="196"/>
      <c r="B84" s="196"/>
      <c r="C84" s="196"/>
      <c r="D84" s="196"/>
      <c r="E84" s="196"/>
      <c r="F84" s="196"/>
      <c r="G84" s="196"/>
      <c r="H84" s="196"/>
      <c r="I84" s="196"/>
      <c r="J84" s="196"/>
      <c r="K84" s="196"/>
      <c r="L84" s="196"/>
      <c r="M84" s="196"/>
      <c r="N84" s="196"/>
      <c r="O84" s="196"/>
      <c r="P84" s="196"/>
      <c r="Q84" s="196"/>
      <c r="R84" s="196"/>
      <c r="S84" s="196"/>
      <c r="T84" s="196"/>
      <c r="U84" s="196"/>
      <c r="V84" s="196"/>
      <c r="W84" s="196"/>
      <c r="X84" s="196"/>
      <c r="Y84" s="196"/>
      <c r="Z84" s="196"/>
      <c r="AA84" s="196"/>
      <c r="AB84" s="196"/>
      <c r="AC84" s="196"/>
      <c r="AD84" s="196"/>
      <c r="AE84" s="196"/>
      <c r="AF84" s="196"/>
      <c r="AG84" s="196"/>
      <c r="AH84" s="196"/>
      <c r="AI84" s="196"/>
      <c r="AJ84" s="196"/>
      <c r="AK84" s="196"/>
      <c r="AL84" s="196"/>
      <c r="AM84" s="196"/>
      <c r="AN84" s="196"/>
      <c r="AO84" s="196"/>
      <c r="AP84" s="196"/>
      <c r="AQ84" s="196"/>
      <c r="AR84" s="196"/>
      <c r="AS84" s="196"/>
      <c r="AT84" s="196"/>
      <c r="AU84" s="196"/>
      <c r="AV84" s="196"/>
      <c r="AW84" s="196"/>
      <c r="AX84" s="196"/>
      <c r="AY84" s="196"/>
      <c r="AZ84" s="196"/>
      <c r="BA84" s="196"/>
      <c r="BB84" s="196"/>
      <c r="BC84" s="196"/>
      <c r="BD84" s="196"/>
      <c r="BE84" s="196"/>
      <c r="BF84" s="196"/>
      <c r="BG84" s="196"/>
      <c r="BH84" s="196"/>
      <c r="BI84" s="196"/>
      <c r="BJ84" s="196"/>
      <c r="BK84" s="196"/>
      <c r="BL84" s="196"/>
      <c r="BM84" s="196"/>
      <c r="BN84" s="196"/>
      <c r="BO84" s="196"/>
      <c r="BP84" s="196"/>
      <c r="BQ84" s="196"/>
      <c r="BR84" s="196"/>
      <c r="BS84" s="196"/>
      <c r="BT84" s="196"/>
      <c r="BU84" s="196"/>
      <c r="BV84" s="196"/>
      <c r="BW84" s="196"/>
      <c r="BX84" s="196"/>
      <c r="BY84" s="196"/>
      <c r="BZ84" s="196"/>
      <c r="CA84" s="196"/>
      <c r="CB84" s="196"/>
      <c r="CC84" s="196"/>
      <c r="CD84" s="196"/>
      <c r="CE84" s="196"/>
      <c r="CF84" s="196"/>
      <c r="CG84" s="196"/>
      <c r="CH84" s="196"/>
      <c r="CI84" s="196"/>
      <c r="CJ84" s="196"/>
    </row>
    <row r="85" spans="1:88" ht="15" x14ac:dyDescent="0.2">
      <c r="A85" s="196"/>
      <c r="B85" s="196"/>
      <c r="C85" s="196"/>
      <c r="D85" s="196"/>
      <c r="E85" s="196"/>
      <c r="F85" s="196"/>
      <c r="G85" s="196"/>
      <c r="H85" s="196"/>
      <c r="I85" s="196"/>
      <c r="J85" s="196"/>
      <c r="K85" s="196"/>
      <c r="L85" s="196"/>
      <c r="M85" s="196"/>
      <c r="N85" s="196"/>
      <c r="O85" s="196"/>
      <c r="P85" s="196"/>
      <c r="Q85" s="196"/>
      <c r="R85" s="196"/>
      <c r="S85" s="196"/>
      <c r="T85" s="196"/>
      <c r="U85" s="196"/>
      <c r="V85" s="196"/>
      <c r="W85" s="196"/>
      <c r="X85" s="196"/>
      <c r="Y85" s="196"/>
      <c r="Z85" s="196"/>
      <c r="AA85" s="196"/>
      <c r="AB85" s="196"/>
      <c r="AC85" s="196"/>
      <c r="AD85" s="196"/>
      <c r="AE85" s="196"/>
      <c r="AF85" s="196"/>
      <c r="AG85" s="196"/>
      <c r="AH85" s="196"/>
      <c r="AI85" s="196"/>
      <c r="AJ85" s="196"/>
      <c r="AK85" s="196"/>
      <c r="AL85" s="196"/>
      <c r="AM85" s="196"/>
      <c r="AN85" s="196"/>
      <c r="AO85" s="196"/>
      <c r="AP85" s="196"/>
      <c r="AQ85" s="196"/>
      <c r="AR85" s="196"/>
      <c r="AS85" s="196"/>
      <c r="AT85" s="196"/>
      <c r="AU85" s="196"/>
      <c r="AV85" s="196"/>
      <c r="AW85" s="196"/>
      <c r="AX85" s="196"/>
      <c r="AY85" s="196"/>
      <c r="AZ85" s="196"/>
      <c r="BA85" s="196"/>
      <c r="BB85" s="196"/>
      <c r="BC85" s="196"/>
      <c r="BD85" s="196"/>
      <c r="BE85" s="196"/>
      <c r="BF85" s="196"/>
      <c r="BG85" s="196"/>
      <c r="BH85" s="196"/>
      <c r="BI85" s="196"/>
      <c r="BJ85" s="196"/>
      <c r="BK85" s="196"/>
      <c r="BL85" s="196"/>
      <c r="BM85" s="196"/>
      <c r="BN85" s="196"/>
      <c r="BO85" s="196"/>
      <c r="BP85" s="196"/>
      <c r="BQ85" s="196"/>
      <c r="BR85" s="196"/>
      <c r="BS85" s="196"/>
      <c r="BT85" s="196"/>
      <c r="BU85" s="196"/>
      <c r="BV85" s="196"/>
      <c r="BW85" s="196"/>
      <c r="BX85" s="196"/>
      <c r="BY85" s="196"/>
      <c r="BZ85" s="196"/>
      <c r="CA85" s="196"/>
      <c r="CB85" s="196"/>
      <c r="CC85" s="196"/>
      <c r="CD85" s="196"/>
      <c r="CE85" s="196"/>
      <c r="CF85" s="196"/>
      <c r="CG85" s="196"/>
      <c r="CH85" s="196"/>
      <c r="CI85" s="196"/>
      <c r="CJ85" s="196"/>
    </row>
    <row r="86" spans="1:88" ht="15" x14ac:dyDescent="0.2">
      <c r="A86" s="196"/>
      <c r="B86" s="196"/>
      <c r="C86" s="196"/>
      <c r="D86" s="196"/>
      <c r="E86" s="196"/>
      <c r="F86" s="196"/>
      <c r="G86" s="196"/>
      <c r="H86" s="196"/>
      <c r="I86" s="196"/>
      <c r="J86" s="196"/>
      <c r="K86" s="196"/>
      <c r="L86" s="196"/>
      <c r="M86" s="196"/>
      <c r="N86" s="196"/>
      <c r="O86" s="196"/>
      <c r="P86" s="196"/>
      <c r="Q86" s="196"/>
      <c r="R86" s="196"/>
      <c r="S86" s="196"/>
      <c r="T86" s="196"/>
      <c r="U86" s="196"/>
      <c r="V86" s="196"/>
      <c r="W86" s="196"/>
      <c r="X86" s="196"/>
      <c r="Y86" s="196"/>
      <c r="Z86" s="196"/>
      <c r="AA86" s="196"/>
      <c r="AB86" s="196"/>
      <c r="AC86" s="196"/>
      <c r="AD86" s="196"/>
      <c r="AE86" s="196"/>
      <c r="AF86" s="196"/>
      <c r="AG86" s="196"/>
      <c r="AH86" s="196"/>
      <c r="AI86" s="196"/>
      <c r="AJ86" s="196"/>
      <c r="AK86" s="196"/>
      <c r="AL86" s="196"/>
      <c r="AM86" s="196"/>
      <c r="AN86" s="196"/>
      <c r="AO86" s="196"/>
      <c r="AP86" s="196"/>
      <c r="AQ86" s="196"/>
      <c r="AR86" s="196"/>
      <c r="AS86" s="196"/>
      <c r="AT86" s="196"/>
      <c r="AU86" s="196"/>
      <c r="AV86" s="196"/>
      <c r="AW86" s="196"/>
      <c r="AX86" s="196"/>
      <c r="AY86" s="196"/>
      <c r="AZ86" s="196"/>
      <c r="BA86" s="196"/>
      <c r="BB86" s="196"/>
      <c r="BC86" s="196"/>
      <c r="BD86" s="196"/>
      <c r="BE86" s="196"/>
      <c r="BF86" s="196"/>
      <c r="BG86" s="196"/>
      <c r="BH86" s="196"/>
      <c r="BI86" s="196"/>
      <c r="BJ86" s="196"/>
      <c r="BK86" s="196"/>
      <c r="BL86" s="196"/>
      <c r="BM86" s="196"/>
      <c r="BN86" s="196"/>
      <c r="BO86" s="196"/>
      <c r="BP86" s="196"/>
      <c r="BQ86" s="196"/>
      <c r="BR86" s="196"/>
      <c r="BS86" s="196"/>
      <c r="BT86" s="196"/>
      <c r="BU86" s="196"/>
      <c r="BV86" s="196"/>
      <c r="BW86" s="196"/>
      <c r="BX86" s="196"/>
      <c r="BY86" s="196"/>
      <c r="BZ86" s="196"/>
      <c r="CA86" s="196"/>
      <c r="CB86" s="196"/>
      <c r="CC86" s="196"/>
      <c r="CD86" s="196"/>
      <c r="CE86" s="196"/>
      <c r="CF86" s="196"/>
      <c r="CG86" s="196"/>
      <c r="CH86" s="196"/>
      <c r="CI86" s="196"/>
      <c r="CJ86" s="196"/>
    </row>
    <row r="87" spans="1:88" ht="15" x14ac:dyDescent="0.2">
      <c r="A87" s="196"/>
      <c r="B87" s="196"/>
      <c r="C87" s="196"/>
      <c r="D87" s="196"/>
      <c r="E87" s="196"/>
      <c r="F87" s="196"/>
      <c r="G87" s="196"/>
      <c r="H87" s="196"/>
      <c r="I87" s="196"/>
      <c r="J87" s="196"/>
      <c r="K87" s="196"/>
      <c r="L87" s="196"/>
      <c r="M87" s="196"/>
      <c r="N87" s="196"/>
      <c r="O87" s="196"/>
      <c r="P87" s="196"/>
      <c r="Q87" s="196"/>
      <c r="R87" s="196"/>
      <c r="S87" s="196"/>
      <c r="T87" s="196"/>
      <c r="U87" s="196"/>
      <c r="V87" s="196"/>
      <c r="W87" s="196"/>
      <c r="X87" s="196"/>
      <c r="Y87" s="196"/>
      <c r="Z87" s="196"/>
      <c r="AA87" s="196"/>
      <c r="AB87" s="196"/>
      <c r="AC87" s="196"/>
      <c r="AD87" s="196"/>
      <c r="AE87" s="196"/>
      <c r="AF87" s="196"/>
      <c r="AG87" s="196"/>
      <c r="AH87" s="196"/>
      <c r="AI87" s="196"/>
      <c r="AJ87" s="196"/>
      <c r="AK87" s="196"/>
      <c r="AL87" s="196"/>
      <c r="AM87" s="196"/>
      <c r="AN87" s="196"/>
      <c r="AO87" s="196"/>
      <c r="AP87" s="196"/>
      <c r="AQ87" s="196"/>
      <c r="AR87" s="196"/>
      <c r="AS87" s="196"/>
      <c r="AT87" s="196"/>
      <c r="AU87" s="196"/>
      <c r="AV87" s="196"/>
      <c r="AW87" s="196"/>
      <c r="AX87" s="196"/>
      <c r="AY87" s="196"/>
      <c r="AZ87" s="196"/>
      <c r="BA87" s="196"/>
      <c r="BB87" s="196"/>
      <c r="BC87" s="196"/>
      <c r="BD87" s="196"/>
      <c r="BE87" s="196"/>
      <c r="BF87" s="196"/>
      <c r="BG87" s="196"/>
      <c r="BH87" s="196"/>
      <c r="BI87" s="196"/>
      <c r="BJ87" s="196"/>
      <c r="BK87" s="196"/>
      <c r="BL87" s="196"/>
      <c r="BM87" s="196"/>
      <c r="BN87" s="196"/>
      <c r="BO87" s="196"/>
      <c r="BP87" s="196"/>
      <c r="BQ87" s="196"/>
      <c r="BR87" s="196"/>
      <c r="BS87" s="196"/>
      <c r="BT87" s="196"/>
      <c r="BU87" s="196"/>
      <c r="BV87" s="196"/>
      <c r="BW87" s="196"/>
      <c r="BX87" s="196"/>
      <c r="BY87" s="196"/>
      <c r="BZ87" s="196"/>
      <c r="CA87" s="196"/>
      <c r="CB87" s="196"/>
      <c r="CC87" s="196"/>
      <c r="CD87" s="196"/>
      <c r="CE87" s="196"/>
      <c r="CF87" s="196"/>
      <c r="CG87" s="196"/>
      <c r="CH87" s="196"/>
      <c r="CI87" s="196"/>
      <c r="CJ87" s="196"/>
    </row>
    <row r="88" spans="1:88" ht="15" x14ac:dyDescent="0.2">
      <c r="A88" s="196"/>
      <c r="B88" s="196"/>
      <c r="C88" s="196"/>
      <c r="D88" s="196"/>
      <c r="E88" s="196"/>
      <c r="F88" s="196"/>
      <c r="G88" s="196"/>
      <c r="H88" s="196"/>
      <c r="I88" s="196"/>
      <c r="J88" s="196"/>
      <c r="K88" s="196"/>
      <c r="L88" s="196"/>
      <c r="M88" s="196"/>
      <c r="N88" s="196"/>
      <c r="O88" s="196"/>
      <c r="P88" s="196"/>
      <c r="Q88" s="196"/>
      <c r="R88" s="196"/>
      <c r="S88" s="196"/>
      <c r="T88" s="196"/>
      <c r="U88" s="196"/>
      <c r="V88" s="196"/>
      <c r="W88" s="196"/>
      <c r="X88" s="196"/>
      <c r="Y88" s="196"/>
      <c r="Z88" s="196"/>
      <c r="AA88" s="196"/>
      <c r="AB88" s="196"/>
      <c r="AC88" s="196"/>
      <c r="AD88" s="196"/>
      <c r="AE88" s="196"/>
      <c r="AF88" s="196"/>
      <c r="AG88" s="196"/>
      <c r="AH88" s="196"/>
      <c r="AI88" s="196"/>
      <c r="AJ88" s="196"/>
      <c r="AK88" s="196"/>
      <c r="AL88" s="196"/>
      <c r="AM88" s="196"/>
      <c r="AN88" s="196"/>
      <c r="AO88" s="196"/>
      <c r="AP88" s="196"/>
      <c r="AQ88" s="196"/>
      <c r="AR88" s="196"/>
      <c r="AS88" s="196"/>
      <c r="AT88" s="196"/>
      <c r="AU88" s="196"/>
      <c r="AV88" s="196"/>
      <c r="AW88" s="196"/>
      <c r="AX88" s="196"/>
      <c r="AY88" s="196"/>
      <c r="AZ88" s="196"/>
      <c r="BA88" s="196"/>
      <c r="BB88" s="196"/>
      <c r="BC88" s="196"/>
      <c r="BD88" s="196"/>
      <c r="BE88" s="196"/>
      <c r="BF88" s="196"/>
      <c r="BG88" s="196"/>
      <c r="BH88" s="196"/>
      <c r="BI88" s="196"/>
      <c r="BJ88" s="196"/>
      <c r="BK88" s="196"/>
      <c r="BL88" s="196"/>
      <c r="BM88" s="196"/>
      <c r="BN88" s="196"/>
      <c r="BO88" s="196"/>
      <c r="BP88" s="196"/>
      <c r="BQ88" s="196"/>
      <c r="BR88" s="196"/>
      <c r="BS88" s="196"/>
      <c r="BT88" s="196"/>
      <c r="BU88" s="196"/>
      <c r="BV88" s="196"/>
      <c r="BW88" s="196"/>
      <c r="BX88" s="196"/>
      <c r="BY88" s="196"/>
      <c r="BZ88" s="196"/>
      <c r="CA88" s="196"/>
      <c r="CB88" s="196"/>
      <c r="CC88" s="196"/>
      <c r="CD88" s="196"/>
      <c r="CE88" s="196"/>
      <c r="CF88" s="196"/>
      <c r="CG88" s="196"/>
      <c r="CH88" s="196"/>
      <c r="CI88" s="196"/>
      <c r="CJ88" s="196"/>
    </row>
    <row r="89" spans="1:88" ht="15" x14ac:dyDescent="0.2">
      <c r="A89" s="196"/>
      <c r="B89" s="196"/>
      <c r="C89" s="196"/>
      <c r="D89" s="196"/>
      <c r="E89" s="196"/>
      <c r="F89" s="196"/>
      <c r="G89" s="196"/>
      <c r="H89" s="196"/>
      <c r="I89" s="196"/>
      <c r="J89" s="196"/>
      <c r="K89" s="196"/>
      <c r="L89" s="196"/>
      <c r="M89" s="196"/>
      <c r="N89" s="196"/>
      <c r="O89" s="196"/>
      <c r="P89" s="196"/>
      <c r="Q89" s="196"/>
      <c r="R89" s="196"/>
      <c r="S89" s="196"/>
      <c r="T89" s="196"/>
      <c r="U89" s="196"/>
      <c r="V89" s="196"/>
      <c r="W89" s="196"/>
      <c r="X89" s="196"/>
      <c r="Y89" s="196"/>
      <c r="Z89" s="196"/>
      <c r="AA89" s="196"/>
      <c r="AB89" s="196"/>
      <c r="AC89" s="196"/>
      <c r="AD89" s="196"/>
      <c r="AE89" s="196"/>
      <c r="AF89" s="196"/>
      <c r="AG89" s="196"/>
      <c r="AH89" s="196"/>
      <c r="AI89" s="196"/>
      <c r="AJ89" s="196"/>
      <c r="AK89" s="196"/>
      <c r="AL89" s="196"/>
      <c r="AM89" s="196"/>
      <c r="AN89" s="196"/>
      <c r="AO89" s="196"/>
      <c r="AP89" s="196"/>
      <c r="AQ89" s="196"/>
      <c r="AR89" s="196"/>
      <c r="AS89" s="196"/>
      <c r="AT89" s="196"/>
      <c r="AU89" s="196"/>
      <c r="AV89" s="196"/>
      <c r="AW89" s="196"/>
      <c r="AX89" s="196"/>
      <c r="AY89" s="196"/>
      <c r="AZ89" s="196"/>
      <c r="BA89" s="196"/>
      <c r="BB89" s="196"/>
      <c r="BC89" s="196"/>
      <c r="BD89" s="196"/>
      <c r="BE89" s="196"/>
      <c r="BF89" s="196"/>
      <c r="BG89" s="196"/>
      <c r="BH89" s="196"/>
      <c r="BI89" s="196"/>
      <c r="BJ89" s="196"/>
      <c r="BK89" s="196"/>
      <c r="BL89" s="196"/>
      <c r="BM89" s="196"/>
      <c r="BN89" s="196"/>
      <c r="BO89" s="196"/>
      <c r="BP89" s="196"/>
      <c r="BQ89" s="196"/>
      <c r="BR89" s="196"/>
      <c r="BS89" s="196"/>
      <c r="BT89" s="196"/>
      <c r="BU89" s="196"/>
      <c r="BV89" s="196"/>
      <c r="BW89" s="196"/>
      <c r="BX89" s="196"/>
      <c r="BY89" s="196"/>
      <c r="BZ89" s="196"/>
      <c r="CA89" s="196"/>
      <c r="CB89" s="196"/>
      <c r="CC89" s="196"/>
      <c r="CD89" s="196"/>
      <c r="CE89" s="196"/>
      <c r="CF89" s="196"/>
      <c r="CG89" s="196"/>
      <c r="CH89" s="196"/>
      <c r="CI89" s="196"/>
      <c r="CJ89" s="196"/>
    </row>
    <row r="90" spans="1:88" ht="15" x14ac:dyDescent="0.2">
      <c r="A90" s="196"/>
      <c r="B90" s="196"/>
      <c r="C90" s="196"/>
      <c r="D90" s="196"/>
      <c r="E90" s="196"/>
      <c r="F90" s="196"/>
      <c r="G90" s="196"/>
      <c r="H90" s="196"/>
      <c r="I90" s="196"/>
      <c r="J90" s="196"/>
      <c r="K90" s="196"/>
      <c r="L90" s="196"/>
      <c r="M90" s="196"/>
      <c r="N90" s="196"/>
      <c r="O90" s="196"/>
      <c r="P90" s="196"/>
      <c r="Q90" s="196"/>
      <c r="R90" s="196"/>
      <c r="S90" s="196"/>
      <c r="T90" s="196"/>
      <c r="U90" s="196"/>
      <c r="V90" s="196"/>
      <c r="W90" s="196"/>
      <c r="X90" s="196"/>
      <c r="Y90" s="196"/>
      <c r="Z90" s="196"/>
      <c r="AA90" s="196"/>
      <c r="AB90" s="196"/>
      <c r="AC90" s="196"/>
      <c r="AD90" s="196"/>
      <c r="AE90" s="196"/>
      <c r="AF90" s="196"/>
      <c r="AG90" s="196"/>
      <c r="AH90" s="196"/>
      <c r="AI90" s="196"/>
      <c r="AJ90" s="196"/>
      <c r="AK90" s="196"/>
      <c r="AL90" s="196"/>
      <c r="AM90" s="196"/>
      <c r="AN90" s="196"/>
      <c r="AO90" s="196"/>
      <c r="AP90" s="196"/>
      <c r="AQ90" s="196"/>
      <c r="AR90" s="196"/>
      <c r="AS90" s="196"/>
      <c r="AT90" s="196"/>
      <c r="AU90" s="196"/>
      <c r="AV90" s="196"/>
      <c r="AW90" s="196"/>
      <c r="AX90" s="196"/>
      <c r="AY90" s="196"/>
      <c r="AZ90" s="196"/>
      <c r="BA90" s="196"/>
      <c r="BB90" s="196"/>
      <c r="BC90" s="196"/>
      <c r="BD90" s="196"/>
      <c r="BE90" s="196"/>
      <c r="BF90" s="196"/>
      <c r="BG90" s="196"/>
      <c r="BH90" s="196"/>
      <c r="BI90" s="196"/>
      <c r="BJ90" s="196"/>
      <c r="BK90" s="196"/>
      <c r="BL90" s="196"/>
      <c r="BM90" s="196"/>
      <c r="BN90" s="196"/>
      <c r="BO90" s="196"/>
      <c r="BP90" s="196"/>
      <c r="BQ90" s="196"/>
      <c r="BR90" s="196"/>
      <c r="BS90" s="196"/>
      <c r="BT90" s="196"/>
      <c r="BU90" s="196"/>
      <c r="BV90" s="196"/>
      <c r="BW90" s="196"/>
      <c r="BX90" s="196"/>
      <c r="BY90" s="196"/>
      <c r="BZ90" s="196"/>
      <c r="CA90" s="196"/>
      <c r="CB90" s="196"/>
      <c r="CC90" s="196"/>
      <c r="CD90" s="196"/>
      <c r="CE90" s="196"/>
      <c r="CF90" s="196"/>
      <c r="CG90" s="196"/>
      <c r="CH90" s="196"/>
      <c r="CI90" s="196"/>
      <c r="CJ90" s="196"/>
    </row>
    <row r="91" spans="1:88" ht="15" x14ac:dyDescent="0.2">
      <c r="A91" s="196"/>
      <c r="B91" s="196"/>
      <c r="C91" s="196"/>
      <c r="D91" s="196"/>
      <c r="E91" s="196"/>
      <c r="F91" s="196"/>
      <c r="G91" s="196"/>
      <c r="H91" s="196"/>
      <c r="I91" s="196"/>
      <c r="J91" s="196"/>
      <c r="K91" s="196"/>
      <c r="L91" s="196"/>
      <c r="M91" s="196"/>
      <c r="N91" s="196"/>
      <c r="O91" s="196"/>
      <c r="P91" s="196"/>
      <c r="Q91" s="196"/>
      <c r="R91" s="196"/>
      <c r="S91" s="196"/>
      <c r="T91" s="196"/>
      <c r="U91" s="196"/>
      <c r="V91" s="196"/>
      <c r="W91" s="196"/>
      <c r="X91" s="196"/>
      <c r="Y91" s="196"/>
      <c r="Z91" s="196"/>
      <c r="AA91" s="196"/>
      <c r="AB91" s="196"/>
      <c r="AC91" s="196"/>
      <c r="AD91" s="196"/>
      <c r="AE91" s="196"/>
      <c r="AF91" s="196"/>
      <c r="AG91" s="196"/>
      <c r="AH91" s="196"/>
      <c r="AI91" s="196"/>
      <c r="AJ91" s="196"/>
      <c r="AK91" s="196"/>
      <c r="AL91" s="196"/>
      <c r="AM91" s="196"/>
      <c r="AN91" s="196"/>
      <c r="AO91" s="196"/>
      <c r="AP91" s="196"/>
      <c r="AQ91" s="196"/>
      <c r="AR91" s="196"/>
      <c r="AS91" s="196"/>
      <c r="AT91" s="196"/>
      <c r="AU91" s="196"/>
      <c r="AV91" s="196"/>
      <c r="AW91" s="196"/>
      <c r="AX91" s="196"/>
      <c r="AY91" s="196"/>
      <c r="AZ91" s="196"/>
      <c r="BA91" s="196"/>
      <c r="BB91" s="196"/>
      <c r="BC91" s="196"/>
      <c r="BD91" s="196"/>
      <c r="BE91" s="196"/>
      <c r="BF91" s="196"/>
      <c r="BG91" s="196"/>
      <c r="BH91" s="196"/>
      <c r="BI91" s="196"/>
      <c r="BJ91" s="196"/>
      <c r="BK91" s="196"/>
      <c r="BL91" s="196"/>
      <c r="BM91" s="196"/>
      <c r="BN91" s="196"/>
      <c r="BO91" s="196"/>
      <c r="BP91" s="196"/>
      <c r="BQ91" s="196"/>
      <c r="BR91" s="196"/>
      <c r="BS91" s="196"/>
      <c r="BT91" s="196"/>
      <c r="BU91" s="196"/>
      <c r="BV91" s="196"/>
      <c r="BW91" s="196"/>
      <c r="BX91" s="196"/>
      <c r="BY91" s="196"/>
      <c r="BZ91" s="196"/>
      <c r="CA91" s="196"/>
      <c r="CB91" s="196"/>
      <c r="CC91" s="196"/>
      <c r="CD91" s="196"/>
      <c r="CE91" s="196"/>
      <c r="CF91" s="196"/>
      <c r="CG91" s="196"/>
      <c r="CH91" s="196"/>
      <c r="CI91" s="196"/>
      <c r="CJ91" s="196"/>
    </row>
    <row r="92" spans="1:88" ht="15" x14ac:dyDescent="0.2">
      <c r="A92" s="196"/>
      <c r="B92" s="196"/>
      <c r="C92" s="196"/>
      <c r="D92" s="196"/>
      <c r="E92" s="196"/>
      <c r="F92" s="196"/>
      <c r="G92" s="196"/>
      <c r="H92" s="196"/>
      <c r="I92" s="196"/>
      <c r="J92" s="196"/>
      <c r="K92" s="196"/>
      <c r="L92" s="196"/>
      <c r="M92" s="196"/>
      <c r="N92" s="196"/>
      <c r="O92" s="196"/>
      <c r="P92" s="196"/>
      <c r="Q92" s="196"/>
      <c r="R92" s="196"/>
      <c r="S92" s="196"/>
      <c r="T92" s="196"/>
      <c r="U92" s="196"/>
      <c r="V92" s="196"/>
      <c r="W92" s="196"/>
      <c r="X92" s="196"/>
      <c r="Y92" s="196"/>
      <c r="Z92" s="196"/>
      <c r="AA92" s="196"/>
      <c r="AB92" s="196"/>
      <c r="AC92" s="196"/>
      <c r="AD92" s="196"/>
      <c r="AE92" s="196"/>
      <c r="AF92" s="196"/>
      <c r="AG92" s="196"/>
      <c r="AH92" s="196"/>
      <c r="AI92" s="196"/>
      <c r="AJ92" s="196"/>
      <c r="AK92" s="196"/>
      <c r="AL92" s="196"/>
      <c r="AM92" s="196"/>
      <c r="AN92" s="196"/>
      <c r="AO92" s="196"/>
      <c r="AP92" s="196"/>
      <c r="AQ92" s="196"/>
      <c r="AR92" s="196"/>
      <c r="AS92" s="196"/>
      <c r="AT92" s="196"/>
      <c r="AU92" s="196"/>
      <c r="AV92" s="196"/>
      <c r="AW92" s="196"/>
      <c r="AX92" s="196"/>
      <c r="AY92" s="196"/>
      <c r="AZ92" s="196"/>
      <c r="BA92" s="196"/>
      <c r="BB92" s="196"/>
      <c r="BC92" s="196"/>
      <c r="BD92" s="196"/>
      <c r="BE92" s="196"/>
      <c r="BF92" s="196"/>
      <c r="BG92" s="196"/>
      <c r="BH92" s="196"/>
      <c r="BI92" s="196"/>
      <c r="BJ92" s="196"/>
      <c r="BK92" s="196"/>
      <c r="BL92" s="196"/>
      <c r="BM92" s="196"/>
      <c r="BN92" s="196"/>
      <c r="BO92" s="196"/>
      <c r="BP92" s="196"/>
      <c r="BQ92" s="196"/>
      <c r="BR92" s="196"/>
      <c r="BS92" s="196"/>
      <c r="BT92" s="196"/>
      <c r="BU92" s="196"/>
      <c r="BV92" s="196"/>
      <c r="BW92" s="196"/>
      <c r="BX92" s="196"/>
      <c r="BY92" s="196"/>
      <c r="BZ92" s="196"/>
      <c r="CA92" s="196"/>
      <c r="CB92" s="196"/>
      <c r="CC92" s="196"/>
      <c r="CD92" s="196"/>
      <c r="CE92" s="196"/>
      <c r="CF92" s="196"/>
      <c r="CG92" s="196"/>
      <c r="CH92" s="196"/>
      <c r="CI92" s="196"/>
      <c r="CJ92" s="196"/>
    </row>
    <row r="93" spans="1:88" ht="15" x14ac:dyDescent="0.2">
      <c r="A93" s="196"/>
      <c r="B93" s="196"/>
      <c r="C93" s="196"/>
      <c r="D93" s="196"/>
      <c r="E93" s="196"/>
      <c r="F93" s="196"/>
      <c r="G93" s="196"/>
      <c r="H93" s="196"/>
      <c r="I93" s="196"/>
      <c r="J93" s="196"/>
      <c r="K93" s="196"/>
      <c r="L93" s="196"/>
      <c r="M93" s="196"/>
      <c r="N93" s="196"/>
      <c r="O93" s="196"/>
      <c r="P93" s="196"/>
      <c r="Q93" s="196"/>
      <c r="R93" s="196"/>
      <c r="S93" s="196"/>
      <c r="T93" s="196"/>
      <c r="U93" s="196"/>
      <c r="V93" s="196"/>
      <c r="W93" s="196"/>
      <c r="X93" s="196"/>
      <c r="Y93" s="196"/>
      <c r="Z93" s="196"/>
      <c r="AA93" s="196"/>
      <c r="AB93" s="196"/>
      <c r="AC93" s="196"/>
      <c r="AD93" s="196"/>
      <c r="AE93" s="196"/>
      <c r="AF93" s="196"/>
      <c r="AG93" s="196"/>
      <c r="AH93" s="196"/>
      <c r="AI93" s="196"/>
      <c r="AJ93" s="196"/>
      <c r="AK93" s="196"/>
      <c r="AL93" s="196"/>
      <c r="AM93" s="196"/>
      <c r="AN93" s="196"/>
      <c r="AO93" s="196"/>
      <c r="AP93" s="196"/>
      <c r="AQ93" s="196"/>
      <c r="AR93" s="196"/>
      <c r="AS93" s="196"/>
      <c r="AT93" s="196"/>
      <c r="AU93" s="196"/>
      <c r="AV93" s="196"/>
      <c r="AW93" s="196"/>
      <c r="AX93" s="196"/>
      <c r="AY93" s="196"/>
      <c r="AZ93" s="196"/>
      <c r="BA93" s="196"/>
      <c r="BB93" s="196"/>
      <c r="BC93" s="196"/>
      <c r="BD93" s="196"/>
      <c r="BE93" s="196"/>
      <c r="BF93" s="196"/>
      <c r="BG93" s="196"/>
      <c r="BH93" s="196"/>
      <c r="BI93" s="196"/>
      <c r="BJ93" s="196"/>
      <c r="BK93" s="196"/>
      <c r="BL93" s="196"/>
      <c r="BM93" s="196"/>
      <c r="BN93" s="196"/>
      <c r="BO93" s="196"/>
      <c r="BP93" s="196"/>
      <c r="BQ93" s="196"/>
      <c r="BR93" s="196"/>
      <c r="BS93" s="196"/>
      <c r="BT93" s="196"/>
      <c r="BU93" s="196"/>
      <c r="BV93" s="196"/>
      <c r="BW93" s="196"/>
      <c r="BX93" s="196"/>
      <c r="BY93" s="196"/>
      <c r="BZ93" s="196"/>
      <c r="CA93" s="196"/>
      <c r="CB93" s="196"/>
      <c r="CC93" s="196"/>
      <c r="CD93" s="196"/>
      <c r="CE93" s="196"/>
      <c r="CF93" s="196"/>
      <c r="CG93" s="196"/>
      <c r="CH93" s="196"/>
      <c r="CI93" s="196"/>
      <c r="CJ93" s="196"/>
    </row>
    <row r="94" spans="1:88" ht="15" x14ac:dyDescent="0.2">
      <c r="A94" s="196"/>
      <c r="B94" s="196"/>
      <c r="C94" s="196"/>
      <c r="D94" s="196"/>
      <c r="E94" s="196"/>
      <c r="F94" s="196"/>
      <c r="G94" s="196"/>
      <c r="H94" s="196"/>
      <c r="I94" s="196"/>
      <c r="J94" s="196"/>
      <c r="K94" s="196"/>
      <c r="L94" s="196"/>
      <c r="M94" s="196"/>
      <c r="N94" s="196"/>
      <c r="O94" s="196"/>
      <c r="P94" s="196"/>
      <c r="Q94" s="196"/>
      <c r="R94" s="196"/>
      <c r="S94" s="196"/>
      <c r="T94" s="196"/>
      <c r="U94" s="196"/>
      <c r="V94" s="196"/>
      <c r="W94" s="196"/>
      <c r="X94" s="196"/>
      <c r="Y94" s="196"/>
      <c r="Z94" s="196"/>
      <c r="AA94" s="196"/>
      <c r="AB94" s="196"/>
      <c r="AC94" s="196"/>
      <c r="AD94" s="196"/>
      <c r="AE94" s="196"/>
      <c r="AF94" s="196"/>
      <c r="AG94" s="196"/>
      <c r="AH94" s="196"/>
      <c r="AI94" s="196"/>
      <c r="AJ94" s="196"/>
      <c r="AK94" s="196"/>
      <c r="AL94" s="196"/>
      <c r="AM94" s="196"/>
      <c r="AN94" s="196"/>
      <c r="AO94" s="196"/>
      <c r="AP94" s="196"/>
      <c r="AQ94" s="196"/>
      <c r="AR94" s="196"/>
      <c r="AS94" s="196"/>
      <c r="AT94" s="196"/>
      <c r="AU94" s="196"/>
      <c r="AV94" s="196"/>
      <c r="AW94" s="196"/>
      <c r="AX94" s="196"/>
      <c r="AY94" s="196"/>
      <c r="AZ94" s="196"/>
      <c r="BA94" s="196"/>
      <c r="BB94" s="196"/>
      <c r="BC94" s="196"/>
      <c r="BD94" s="196"/>
      <c r="BE94" s="196"/>
      <c r="BF94" s="196"/>
      <c r="BG94" s="196"/>
      <c r="BH94" s="196"/>
      <c r="BI94" s="196"/>
      <c r="BJ94" s="196"/>
      <c r="BK94" s="196"/>
      <c r="BL94" s="196"/>
      <c r="BM94" s="196"/>
      <c r="BN94" s="196"/>
      <c r="BO94" s="196"/>
      <c r="BP94" s="196"/>
      <c r="BQ94" s="196"/>
      <c r="BR94" s="196"/>
      <c r="BS94" s="196"/>
      <c r="BT94" s="196"/>
      <c r="BU94" s="196"/>
      <c r="BV94" s="196"/>
      <c r="BW94" s="196"/>
      <c r="BX94" s="196"/>
      <c r="BY94" s="196"/>
      <c r="BZ94" s="196"/>
      <c r="CA94" s="196"/>
      <c r="CB94" s="196"/>
      <c r="CC94" s="196"/>
      <c r="CD94" s="196"/>
      <c r="CE94" s="196"/>
      <c r="CF94" s="196"/>
      <c r="CG94" s="196"/>
      <c r="CH94" s="196"/>
      <c r="CI94" s="196"/>
      <c r="CJ94" s="196"/>
    </row>
    <row r="95" spans="1:88" ht="15" x14ac:dyDescent="0.2">
      <c r="A95" s="196"/>
      <c r="B95" s="196"/>
      <c r="C95" s="196"/>
      <c r="D95" s="196"/>
      <c r="E95" s="196"/>
      <c r="F95" s="196"/>
      <c r="G95" s="196"/>
      <c r="H95" s="196"/>
      <c r="I95" s="196"/>
      <c r="J95" s="196"/>
      <c r="K95" s="196"/>
      <c r="L95" s="196"/>
      <c r="M95" s="196"/>
      <c r="N95" s="196"/>
      <c r="O95" s="196"/>
      <c r="P95" s="196"/>
      <c r="Q95" s="196"/>
      <c r="R95" s="196"/>
      <c r="S95" s="196"/>
      <c r="T95" s="196"/>
      <c r="U95" s="196"/>
      <c r="V95" s="196"/>
      <c r="W95" s="196"/>
      <c r="X95" s="196"/>
      <c r="Y95" s="196"/>
      <c r="Z95" s="196"/>
      <c r="AA95" s="196"/>
      <c r="AB95" s="196"/>
      <c r="AC95" s="196"/>
      <c r="AD95" s="196"/>
      <c r="AE95" s="196"/>
      <c r="AF95" s="196"/>
      <c r="AG95" s="196"/>
      <c r="AH95" s="196"/>
      <c r="AI95" s="196"/>
      <c r="AJ95" s="196"/>
      <c r="AK95" s="196"/>
      <c r="AL95" s="196"/>
      <c r="AM95" s="196"/>
      <c r="AN95" s="196"/>
      <c r="AO95" s="196"/>
      <c r="AP95" s="196"/>
      <c r="AQ95" s="196"/>
      <c r="AR95" s="196"/>
      <c r="AS95" s="196"/>
      <c r="AT95" s="196"/>
      <c r="AU95" s="196"/>
      <c r="AV95" s="196"/>
      <c r="AW95" s="196"/>
      <c r="AX95" s="196"/>
      <c r="AY95" s="196"/>
      <c r="AZ95" s="196"/>
      <c r="BA95" s="196"/>
      <c r="BB95" s="196"/>
      <c r="BC95" s="196"/>
      <c r="BD95" s="196"/>
      <c r="BE95" s="196"/>
      <c r="BF95" s="196"/>
      <c r="BG95" s="196"/>
      <c r="BH95" s="196"/>
      <c r="BI95" s="196"/>
      <c r="BJ95" s="196"/>
      <c r="BK95" s="196"/>
      <c r="BL95" s="196"/>
      <c r="BM95" s="196"/>
      <c r="BN95" s="196"/>
      <c r="BO95" s="196"/>
      <c r="BP95" s="196"/>
      <c r="BQ95" s="196"/>
      <c r="BR95" s="196"/>
      <c r="BS95" s="196"/>
      <c r="BT95" s="196"/>
      <c r="BU95" s="196"/>
      <c r="BV95" s="196"/>
      <c r="BW95" s="196"/>
      <c r="BX95" s="196"/>
      <c r="BY95" s="196"/>
      <c r="BZ95" s="196"/>
      <c r="CA95" s="196"/>
      <c r="CB95" s="196"/>
      <c r="CC95" s="196"/>
      <c r="CD95" s="196"/>
      <c r="CE95" s="196"/>
      <c r="CF95" s="196"/>
      <c r="CG95" s="196"/>
      <c r="CH95" s="196"/>
      <c r="CI95" s="196"/>
      <c r="CJ95" s="196"/>
    </row>
    <row r="96" spans="1:88" ht="15" x14ac:dyDescent="0.2">
      <c r="A96" s="196"/>
      <c r="B96" s="196"/>
      <c r="C96" s="196"/>
      <c r="D96" s="196"/>
      <c r="E96" s="196"/>
      <c r="F96" s="196"/>
      <c r="G96" s="196"/>
      <c r="H96" s="196"/>
      <c r="I96" s="196"/>
      <c r="J96" s="196"/>
      <c r="K96" s="196"/>
      <c r="L96" s="196"/>
      <c r="M96" s="196"/>
      <c r="N96" s="196"/>
      <c r="O96" s="196"/>
      <c r="P96" s="196"/>
      <c r="Q96" s="196"/>
      <c r="R96" s="196"/>
      <c r="S96" s="196"/>
      <c r="T96" s="196"/>
      <c r="U96" s="196"/>
      <c r="V96" s="196"/>
      <c r="W96" s="196"/>
      <c r="X96" s="196"/>
      <c r="Y96" s="196"/>
      <c r="Z96" s="196"/>
      <c r="AA96" s="196"/>
      <c r="AB96" s="196"/>
      <c r="AC96" s="196"/>
      <c r="AD96" s="196"/>
      <c r="AE96" s="196"/>
      <c r="AF96" s="196"/>
      <c r="AG96" s="196"/>
      <c r="AH96" s="196"/>
      <c r="AI96" s="196"/>
      <c r="AJ96" s="196"/>
      <c r="AK96" s="196"/>
      <c r="AL96" s="196"/>
      <c r="AM96" s="196"/>
      <c r="AN96" s="196"/>
      <c r="AO96" s="196"/>
      <c r="AP96" s="196"/>
      <c r="AQ96" s="196"/>
      <c r="AR96" s="196"/>
      <c r="AS96" s="196"/>
      <c r="AT96" s="196"/>
      <c r="AU96" s="196"/>
      <c r="AV96" s="196"/>
      <c r="AW96" s="196"/>
      <c r="AX96" s="196"/>
      <c r="AY96" s="196"/>
      <c r="AZ96" s="196"/>
      <c r="BA96" s="196"/>
      <c r="BB96" s="196"/>
      <c r="BC96" s="196"/>
      <c r="BD96" s="196"/>
      <c r="BE96" s="196"/>
      <c r="BF96" s="196"/>
      <c r="BG96" s="196"/>
      <c r="BH96" s="196"/>
      <c r="BI96" s="196"/>
      <c r="BJ96" s="196"/>
      <c r="BK96" s="196"/>
      <c r="BL96" s="196"/>
      <c r="BM96" s="196"/>
      <c r="BN96" s="196"/>
      <c r="BO96" s="196"/>
      <c r="BP96" s="196"/>
      <c r="BQ96" s="196"/>
      <c r="BR96" s="196"/>
      <c r="BS96" s="196"/>
      <c r="BT96" s="196"/>
      <c r="BU96" s="196"/>
      <c r="BV96" s="196"/>
      <c r="BW96" s="196"/>
      <c r="BX96" s="196"/>
      <c r="BY96" s="196"/>
      <c r="BZ96" s="196"/>
      <c r="CA96" s="196"/>
      <c r="CB96" s="196"/>
      <c r="CC96" s="196"/>
      <c r="CD96" s="196"/>
      <c r="CE96" s="196"/>
      <c r="CF96" s="196"/>
      <c r="CG96" s="196"/>
      <c r="CH96" s="196"/>
      <c r="CI96" s="196"/>
      <c r="CJ96" s="196"/>
    </row>
    <row r="97" spans="1:88" ht="15" x14ac:dyDescent="0.2">
      <c r="A97" s="196"/>
      <c r="B97" s="196"/>
      <c r="C97" s="196"/>
      <c r="D97" s="196"/>
      <c r="E97" s="196"/>
      <c r="F97" s="196"/>
      <c r="G97" s="196"/>
      <c r="H97" s="196"/>
      <c r="I97" s="196"/>
      <c r="J97" s="196"/>
      <c r="K97" s="196"/>
      <c r="L97" s="196"/>
      <c r="M97" s="196"/>
      <c r="N97" s="196"/>
      <c r="O97" s="196"/>
      <c r="P97" s="196"/>
      <c r="Q97" s="196"/>
      <c r="R97" s="196"/>
      <c r="S97" s="196"/>
      <c r="T97" s="196"/>
      <c r="U97" s="196"/>
      <c r="V97" s="196"/>
      <c r="W97" s="196"/>
      <c r="X97" s="196"/>
      <c r="Y97" s="196"/>
      <c r="Z97" s="196"/>
      <c r="AA97" s="196"/>
      <c r="AB97" s="196"/>
      <c r="AC97" s="196"/>
      <c r="AD97" s="196"/>
      <c r="AE97" s="196"/>
      <c r="AF97" s="196"/>
      <c r="AG97" s="196"/>
      <c r="AH97" s="196"/>
      <c r="AI97" s="196"/>
      <c r="AJ97" s="196"/>
      <c r="AK97" s="196"/>
      <c r="AL97" s="196"/>
      <c r="AM97" s="196"/>
      <c r="AN97" s="196"/>
      <c r="AO97" s="196"/>
      <c r="AP97" s="196"/>
      <c r="AQ97" s="196"/>
      <c r="AR97" s="196"/>
      <c r="AS97" s="196"/>
      <c r="AT97" s="196"/>
      <c r="AU97" s="196"/>
      <c r="AV97" s="196"/>
      <c r="AW97" s="196"/>
      <c r="AX97" s="196"/>
      <c r="AY97" s="196"/>
      <c r="AZ97" s="196"/>
      <c r="BA97" s="196"/>
      <c r="BB97" s="196"/>
      <c r="BC97" s="196"/>
      <c r="BD97" s="196"/>
      <c r="BE97" s="196"/>
      <c r="BF97" s="196"/>
      <c r="BG97" s="196"/>
      <c r="BH97" s="196"/>
      <c r="BI97" s="196"/>
      <c r="BJ97" s="196"/>
      <c r="BK97" s="196"/>
      <c r="BL97" s="196"/>
      <c r="BM97" s="196"/>
      <c r="BN97" s="196"/>
      <c r="BO97" s="196"/>
      <c r="BP97" s="196"/>
      <c r="BQ97" s="196"/>
      <c r="BR97" s="196"/>
      <c r="BS97" s="196"/>
      <c r="BT97" s="196"/>
      <c r="BU97" s="196"/>
      <c r="BV97" s="196"/>
      <c r="BW97" s="196"/>
      <c r="BX97" s="196"/>
      <c r="BY97" s="196"/>
      <c r="BZ97" s="196"/>
      <c r="CA97" s="196"/>
      <c r="CB97" s="196"/>
      <c r="CC97" s="196"/>
      <c r="CD97" s="196"/>
      <c r="CE97" s="196"/>
      <c r="CF97" s="196"/>
      <c r="CG97" s="196"/>
      <c r="CH97" s="196"/>
      <c r="CI97" s="196"/>
      <c r="CJ97" s="196"/>
    </row>
    <row r="98" spans="1:88" ht="15" x14ac:dyDescent="0.2">
      <c r="A98" s="196"/>
      <c r="B98" s="196"/>
      <c r="C98" s="196"/>
      <c r="D98" s="196"/>
      <c r="E98" s="196"/>
      <c r="F98" s="196"/>
      <c r="G98" s="196"/>
      <c r="H98" s="196"/>
      <c r="I98" s="196"/>
      <c r="J98" s="196"/>
      <c r="K98" s="196"/>
      <c r="L98" s="196"/>
      <c r="M98" s="196"/>
      <c r="N98" s="196"/>
      <c r="O98" s="196"/>
      <c r="P98" s="196"/>
      <c r="Q98" s="196"/>
      <c r="R98" s="196"/>
      <c r="S98" s="196"/>
      <c r="T98" s="196"/>
      <c r="U98" s="196"/>
      <c r="V98" s="196"/>
      <c r="W98" s="196"/>
      <c r="X98" s="196"/>
      <c r="Y98" s="196"/>
      <c r="Z98" s="196"/>
      <c r="AA98" s="196"/>
      <c r="AB98" s="196"/>
      <c r="AC98" s="196"/>
      <c r="AD98" s="196"/>
      <c r="AE98" s="196"/>
      <c r="AF98" s="196"/>
      <c r="AG98" s="196"/>
      <c r="AH98" s="196"/>
      <c r="AI98" s="196"/>
      <c r="AJ98" s="196"/>
      <c r="AK98" s="196"/>
      <c r="AL98" s="196"/>
      <c r="AM98" s="196"/>
      <c r="AN98" s="196"/>
      <c r="AO98" s="196"/>
      <c r="AP98" s="196"/>
      <c r="AQ98" s="196"/>
      <c r="AR98" s="196"/>
      <c r="AS98" s="196"/>
      <c r="AT98" s="196"/>
      <c r="AU98" s="196"/>
      <c r="AV98" s="196"/>
      <c r="AW98" s="196"/>
      <c r="AX98" s="196"/>
      <c r="AY98" s="196"/>
      <c r="AZ98" s="196"/>
      <c r="BA98" s="196"/>
      <c r="BB98" s="196"/>
      <c r="BC98" s="196"/>
      <c r="BD98" s="196"/>
      <c r="BE98" s="196"/>
      <c r="BF98" s="196"/>
      <c r="BG98" s="196"/>
      <c r="BH98" s="196"/>
      <c r="BI98" s="196"/>
      <c r="BJ98" s="196"/>
      <c r="BK98" s="196"/>
      <c r="BL98" s="196"/>
      <c r="BM98" s="196"/>
      <c r="BN98" s="196"/>
      <c r="BO98" s="196"/>
      <c r="BP98" s="196"/>
      <c r="BQ98" s="196"/>
      <c r="BR98" s="196"/>
      <c r="BS98" s="196"/>
      <c r="BT98" s="196"/>
      <c r="BU98" s="196"/>
      <c r="BV98" s="196"/>
      <c r="BW98" s="196"/>
      <c r="BX98" s="196"/>
      <c r="BY98" s="196"/>
      <c r="BZ98" s="196"/>
      <c r="CA98" s="196"/>
      <c r="CB98" s="196"/>
      <c r="CC98" s="196"/>
      <c r="CD98" s="196"/>
      <c r="CE98" s="196"/>
      <c r="CF98" s="196"/>
      <c r="CG98" s="196"/>
      <c r="CH98" s="196"/>
      <c r="CI98" s="196"/>
      <c r="CJ98" s="196"/>
    </row>
    <row r="99" spans="1:88" ht="15" x14ac:dyDescent="0.2">
      <c r="A99" s="196"/>
      <c r="B99" s="196"/>
      <c r="C99" s="196"/>
      <c r="D99" s="196"/>
      <c r="E99" s="196"/>
      <c r="F99" s="196"/>
      <c r="G99" s="196"/>
      <c r="H99" s="196"/>
      <c r="I99" s="196"/>
      <c r="J99" s="196"/>
      <c r="K99" s="196"/>
      <c r="L99" s="196"/>
      <c r="M99" s="196"/>
      <c r="N99" s="196"/>
      <c r="O99" s="196"/>
      <c r="P99" s="196"/>
      <c r="Q99" s="196"/>
      <c r="R99" s="196"/>
      <c r="S99" s="196"/>
      <c r="T99" s="196"/>
      <c r="U99" s="196"/>
      <c r="V99" s="196"/>
      <c r="W99" s="196"/>
      <c r="X99" s="196"/>
      <c r="Y99" s="196"/>
      <c r="Z99" s="196"/>
      <c r="AA99" s="196"/>
      <c r="AB99" s="196"/>
      <c r="AC99" s="196"/>
      <c r="AD99" s="196"/>
      <c r="AE99" s="196"/>
      <c r="AF99" s="196"/>
      <c r="AG99" s="196"/>
      <c r="AH99" s="196"/>
      <c r="AI99" s="196"/>
      <c r="AJ99" s="196"/>
      <c r="AK99" s="196"/>
      <c r="AL99" s="196"/>
      <c r="AM99" s="196"/>
      <c r="AN99" s="196"/>
      <c r="AO99" s="196"/>
      <c r="AP99" s="196"/>
      <c r="AQ99" s="196"/>
      <c r="AR99" s="196"/>
      <c r="AS99" s="196"/>
      <c r="AT99" s="196"/>
      <c r="AU99" s="196"/>
      <c r="AV99" s="196"/>
      <c r="AW99" s="196"/>
      <c r="AX99" s="196"/>
      <c r="AY99" s="196"/>
      <c r="AZ99" s="196"/>
      <c r="BA99" s="196"/>
      <c r="BB99" s="196"/>
      <c r="BC99" s="196"/>
      <c r="BD99" s="196"/>
      <c r="BE99" s="196"/>
      <c r="BF99" s="196"/>
      <c r="BG99" s="196"/>
      <c r="BH99" s="196"/>
      <c r="BI99" s="196"/>
      <c r="BJ99" s="196"/>
      <c r="BK99" s="196"/>
      <c r="BL99" s="196"/>
      <c r="BM99" s="196"/>
      <c r="BN99" s="196"/>
      <c r="BO99" s="196"/>
      <c r="BP99" s="196"/>
      <c r="BQ99" s="196"/>
      <c r="BR99" s="196"/>
      <c r="BS99" s="196"/>
      <c r="BT99" s="196"/>
      <c r="BU99" s="196"/>
      <c r="BV99" s="196"/>
      <c r="BW99" s="196"/>
      <c r="BX99" s="196"/>
      <c r="BY99" s="196"/>
      <c r="BZ99" s="196"/>
      <c r="CA99" s="196"/>
      <c r="CB99" s="196"/>
      <c r="CC99" s="196"/>
      <c r="CD99" s="196"/>
      <c r="CE99" s="196"/>
      <c r="CF99" s="196"/>
      <c r="CG99" s="196"/>
      <c r="CH99" s="196"/>
      <c r="CI99" s="196"/>
      <c r="CJ99" s="196"/>
    </row>
    <row r="100" spans="1:88" ht="15" x14ac:dyDescent="0.2">
      <c r="A100" s="196"/>
      <c r="B100" s="196"/>
      <c r="C100" s="196"/>
      <c r="D100" s="196"/>
      <c r="E100" s="196"/>
      <c r="F100" s="196"/>
      <c r="G100" s="196"/>
      <c r="H100" s="196"/>
      <c r="I100" s="196"/>
      <c r="J100" s="196"/>
      <c r="K100" s="196"/>
      <c r="L100" s="196"/>
      <c r="M100" s="196"/>
      <c r="N100" s="196"/>
      <c r="O100" s="196"/>
      <c r="P100" s="196"/>
      <c r="Q100" s="196"/>
      <c r="R100" s="196"/>
      <c r="S100" s="196"/>
      <c r="T100" s="196"/>
      <c r="U100" s="196"/>
      <c r="V100" s="196"/>
      <c r="W100" s="196"/>
      <c r="X100" s="196"/>
      <c r="Y100" s="196"/>
      <c r="Z100" s="196"/>
      <c r="AA100" s="196"/>
      <c r="AB100" s="196"/>
      <c r="AC100" s="196"/>
      <c r="AD100" s="196"/>
      <c r="AE100" s="196"/>
      <c r="AF100" s="196"/>
      <c r="AG100" s="196"/>
      <c r="AH100" s="196"/>
      <c r="AI100" s="196"/>
      <c r="AJ100" s="196"/>
      <c r="AK100" s="196"/>
      <c r="AL100" s="196"/>
      <c r="AM100" s="196"/>
      <c r="AN100" s="196"/>
      <c r="AO100" s="196"/>
      <c r="AP100" s="196"/>
      <c r="AQ100" s="196"/>
      <c r="AR100" s="196"/>
      <c r="AS100" s="196"/>
      <c r="AT100" s="196"/>
      <c r="AU100" s="196"/>
      <c r="AV100" s="196"/>
      <c r="AW100" s="196"/>
      <c r="AX100" s="196"/>
      <c r="AY100" s="196"/>
      <c r="AZ100" s="196"/>
      <c r="BA100" s="196"/>
      <c r="BB100" s="196"/>
      <c r="BC100" s="196"/>
      <c r="BD100" s="196"/>
      <c r="BE100" s="196"/>
      <c r="BF100" s="196"/>
      <c r="BG100" s="196"/>
      <c r="BH100" s="196"/>
      <c r="BI100" s="196"/>
      <c r="BJ100" s="196"/>
      <c r="BK100" s="196"/>
      <c r="BL100" s="196"/>
      <c r="BM100" s="196"/>
      <c r="BN100" s="196"/>
      <c r="BO100" s="196"/>
      <c r="BP100" s="196"/>
      <c r="BQ100" s="196"/>
      <c r="BR100" s="196"/>
      <c r="BS100" s="196"/>
      <c r="BT100" s="196"/>
      <c r="BU100" s="196"/>
      <c r="BV100" s="196"/>
      <c r="BW100" s="196"/>
      <c r="BX100" s="196"/>
      <c r="BY100" s="196"/>
      <c r="BZ100" s="196"/>
      <c r="CA100" s="196"/>
      <c r="CB100" s="196"/>
      <c r="CC100" s="196"/>
      <c r="CD100" s="196"/>
      <c r="CE100" s="196"/>
      <c r="CF100" s="196"/>
      <c r="CG100" s="196"/>
      <c r="CH100" s="196"/>
      <c r="CI100" s="196"/>
      <c r="CJ100" s="196"/>
    </row>
    <row r="101" spans="1:88" ht="15" x14ac:dyDescent="0.2">
      <c r="A101" s="196"/>
      <c r="B101" s="196"/>
      <c r="C101" s="196"/>
      <c r="D101" s="196"/>
      <c r="E101" s="196"/>
      <c r="F101" s="196"/>
      <c r="G101" s="196"/>
      <c r="H101" s="196"/>
      <c r="I101" s="196"/>
      <c r="J101" s="196"/>
      <c r="K101" s="196"/>
      <c r="L101" s="196"/>
      <c r="M101" s="196"/>
      <c r="N101" s="196"/>
      <c r="O101" s="196"/>
      <c r="P101" s="196"/>
      <c r="Q101" s="196"/>
      <c r="R101" s="196"/>
      <c r="S101" s="196"/>
      <c r="T101" s="196"/>
      <c r="U101" s="196"/>
      <c r="V101" s="196"/>
      <c r="W101" s="196"/>
      <c r="X101" s="196"/>
      <c r="Y101" s="196"/>
      <c r="Z101" s="196"/>
      <c r="AA101" s="196"/>
      <c r="AB101" s="196"/>
      <c r="AC101" s="196"/>
      <c r="AD101" s="196"/>
      <c r="AE101" s="196"/>
      <c r="AF101" s="196"/>
      <c r="AG101" s="196"/>
      <c r="AH101" s="196"/>
      <c r="AI101" s="196"/>
      <c r="AJ101" s="196"/>
      <c r="AK101" s="196"/>
      <c r="AL101" s="196"/>
      <c r="AM101" s="196"/>
      <c r="AN101" s="196"/>
      <c r="AO101" s="196"/>
      <c r="AP101" s="196"/>
      <c r="AQ101" s="196"/>
      <c r="AR101" s="196"/>
      <c r="AS101" s="196"/>
      <c r="AT101" s="196"/>
      <c r="AU101" s="196"/>
      <c r="AV101" s="196"/>
      <c r="AW101" s="196"/>
      <c r="AX101" s="196"/>
      <c r="AY101" s="196"/>
      <c r="AZ101" s="196"/>
      <c r="BA101" s="196"/>
      <c r="BB101" s="196"/>
      <c r="BC101" s="196"/>
      <c r="BD101" s="196"/>
      <c r="BE101" s="196"/>
      <c r="BF101" s="196"/>
      <c r="BG101" s="196"/>
      <c r="BH101" s="196"/>
      <c r="BI101" s="196"/>
      <c r="BJ101" s="196"/>
      <c r="BK101" s="196"/>
      <c r="BL101" s="196"/>
      <c r="BM101" s="196"/>
      <c r="BN101" s="196"/>
      <c r="BO101" s="196"/>
      <c r="BP101" s="196"/>
      <c r="BQ101" s="196"/>
      <c r="BR101" s="196"/>
      <c r="BS101" s="196"/>
      <c r="BT101" s="196"/>
      <c r="BU101" s="196"/>
      <c r="BV101" s="196"/>
      <c r="BW101" s="196"/>
      <c r="BX101" s="196"/>
      <c r="BY101" s="196"/>
      <c r="BZ101" s="196"/>
      <c r="CA101" s="196"/>
      <c r="CB101" s="196"/>
      <c r="CC101" s="196"/>
      <c r="CD101" s="196"/>
      <c r="CE101" s="196"/>
      <c r="CF101" s="196"/>
      <c r="CG101" s="196"/>
      <c r="CH101" s="196"/>
      <c r="CI101" s="196"/>
      <c r="CJ101" s="196"/>
    </row>
    <row r="102" spans="1:88" ht="15" x14ac:dyDescent="0.2">
      <c r="A102" s="196"/>
      <c r="B102" s="196"/>
      <c r="C102" s="196"/>
      <c r="D102" s="196"/>
      <c r="E102" s="196"/>
      <c r="F102" s="196"/>
      <c r="G102" s="196"/>
      <c r="H102" s="196"/>
      <c r="I102" s="196"/>
      <c r="J102" s="196"/>
      <c r="K102" s="196"/>
      <c r="L102" s="196"/>
      <c r="M102" s="196"/>
      <c r="N102" s="196"/>
      <c r="O102" s="196"/>
      <c r="P102" s="196"/>
      <c r="Q102" s="196"/>
      <c r="R102" s="196"/>
      <c r="S102" s="196"/>
      <c r="T102" s="196"/>
      <c r="U102" s="196"/>
      <c r="V102" s="196"/>
      <c r="W102" s="196"/>
      <c r="X102" s="196"/>
      <c r="Y102" s="196"/>
      <c r="Z102" s="196"/>
      <c r="AA102" s="196"/>
      <c r="AB102" s="196"/>
      <c r="AC102" s="196"/>
      <c r="AD102" s="196"/>
      <c r="AE102" s="196"/>
      <c r="AF102" s="196"/>
      <c r="AG102" s="196"/>
      <c r="AH102" s="196"/>
      <c r="AI102" s="196"/>
      <c r="AJ102" s="196"/>
      <c r="AK102" s="196"/>
      <c r="AL102" s="196"/>
      <c r="AM102" s="196"/>
      <c r="AN102" s="196"/>
      <c r="AO102" s="196"/>
      <c r="AP102" s="196"/>
      <c r="AQ102" s="196"/>
      <c r="AR102" s="196"/>
      <c r="AS102" s="196"/>
      <c r="AT102" s="196"/>
      <c r="AU102" s="196"/>
      <c r="AV102" s="196"/>
      <c r="AW102" s="196"/>
      <c r="AX102" s="196"/>
      <c r="AY102" s="196"/>
      <c r="AZ102" s="196"/>
      <c r="BA102" s="196"/>
      <c r="BB102" s="196"/>
      <c r="BC102" s="196"/>
      <c r="BD102" s="196"/>
      <c r="BE102" s="196"/>
      <c r="BF102" s="196"/>
      <c r="BG102" s="196"/>
      <c r="BH102" s="196"/>
      <c r="BI102" s="196"/>
      <c r="BJ102" s="196"/>
      <c r="BK102" s="196"/>
      <c r="BL102" s="196"/>
      <c r="BM102" s="196"/>
      <c r="BN102" s="196"/>
      <c r="BO102" s="196"/>
      <c r="BP102" s="196"/>
      <c r="BQ102" s="196"/>
      <c r="BR102" s="196"/>
      <c r="BS102" s="196"/>
      <c r="BT102" s="196"/>
      <c r="BU102" s="196"/>
      <c r="BV102" s="196"/>
      <c r="BW102" s="196"/>
      <c r="BX102" s="196"/>
      <c r="BY102" s="196"/>
      <c r="BZ102" s="196"/>
      <c r="CA102" s="196"/>
      <c r="CB102" s="196"/>
      <c r="CC102" s="196"/>
      <c r="CD102" s="196"/>
      <c r="CE102" s="196"/>
      <c r="CF102" s="196"/>
      <c r="CG102" s="196"/>
      <c r="CH102" s="196"/>
      <c r="CI102" s="196"/>
      <c r="CJ102" s="196"/>
    </row>
    <row r="103" spans="1:88" ht="15" x14ac:dyDescent="0.2">
      <c r="A103" s="196"/>
      <c r="B103" s="196"/>
      <c r="C103" s="196"/>
      <c r="D103" s="196"/>
      <c r="E103" s="196"/>
      <c r="F103" s="196"/>
      <c r="G103" s="196"/>
      <c r="H103" s="196"/>
      <c r="I103" s="196"/>
      <c r="J103" s="196"/>
      <c r="K103" s="196"/>
      <c r="L103" s="196"/>
      <c r="M103" s="196"/>
      <c r="N103" s="196"/>
      <c r="O103" s="196"/>
      <c r="P103" s="196"/>
      <c r="Q103" s="196"/>
      <c r="R103" s="196"/>
      <c r="S103" s="196"/>
      <c r="T103" s="196"/>
      <c r="U103" s="196"/>
      <c r="V103" s="196"/>
      <c r="W103" s="196"/>
      <c r="X103" s="196"/>
      <c r="Y103" s="196"/>
      <c r="Z103" s="196"/>
      <c r="AA103" s="196"/>
      <c r="AB103" s="196"/>
      <c r="AC103" s="196"/>
      <c r="AD103" s="196"/>
      <c r="AE103" s="196"/>
      <c r="AF103" s="196"/>
      <c r="AG103" s="196"/>
      <c r="AH103" s="196"/>
      <c r="AI103" s="196"/>
      <c r="AJ103" s="196"/>
      <c r="AK103" s="196"/>
      <c r="AL103" s="196"/>
      <c r="AM103" s="196"/>
      <c r="AN103" s="196"/>
      <c r="AO103" s="196"/>
      <c r="AP103" s="196"/>
      <c r="AQ103" s="196"/>
      <c r="AR103" s="196"/>
      <c r="AS103" s="196"/>
      <c r="AT103" s="196"/>
      <c r="AU103" s="196"/>
      <c r="AV103" s="196"/>
      <c r="AW103" s="196"/>
      <c r="AX103" s="196"/>
      <c r="AY103" s="196"/>
      <c r="AZ103" s="196"/>
      <c r="BA103" s="196"/>
      <c r="BB103" s="196"/>
      <c r="BC103" s="196"/>
      <c r="BD103" s="196"/>
      <c r="BE103" s="196"/>
      <c r="BF103" s="196"/>
      <c r="BG103" s="196"/>
      <c r="BH103" s="196"/>
      <c r="BI103" s="196"/>
      <c r="BJ103" s="196"/>
      <c r="BK103" s="196"/>
      <c r="BL103" s="196"/>
      <c r="BM103" s="196"/>
      <c r="BN103" s="196"/>
      <c r="BO103" s="196"/>
      <c r="BP103" s="196"/>
      <c r="BQ103" s="196"/>
      <c r="BR103" s="196"/>
      <c r="BS103" s="196"/>
      <c r="BT103" s="196"/>
      <c r="BU103" s="196"/>
      <c r="BV103" s="196"/>
      <c r="BW103" s="196"/>
      <c r="BX103" s="196"/>
      <c r="BY103" s="196"/>
      <c r="BZ103" s="196"/>
      <c r="CA103" s="196"/>
      <c r="CB103" s="196"/>
      <c r="CC103" s="196"/>
      <c r="CD103" s="196"/>
      <c r="CE103" s="196"/>
      <c r="CF103" s="196"/>
      <c r="CG103" s="196"/>
      <c r="CH103" s="196"/>
      <c r="CI103" s="196"/>
      <c r="CJ103" s="196"/>
    </row>
    <row r="104" spans="1:88" ht="15" x14ac:dyDescent="0.2">
      <c r="A104" s="196"/>
      <c r="B104" s="196"/>
      <c r="C104" s="196"/>
      <c r="D104" s="196"/>
      <c r="E104" s="196"/>
      <c r="F104" s="196"/>
      <c r="G104" s="196"/>
      <c r="H104" s="196"/>
      <c r="I104" s="196"/>
      <c r="J104" s="196"/>
      <c r="K104" s="196"/>
      <c r="L104" s="196"/>
      <c r="M104" s="196"/>
      <c r="N104" s="196"/>
      <c r="O104" s="196"/>
      <c r="P104" s="196"/>
      <c r="Q104" s="196"/>
      <c r="R104" s="196"/>
      <c r="S104" s="196"/>
      <c r="T104" s="196"/>
      <c r="U104" s="196"/>
      <c r="V104" s="196"/>
      <c r="W104" s="196"/>
      <c r="X104" s="196"/>
      <c r="Y104" s="196"/>
      <c r="Z104" s="196"/>
      <c r="AA104" s="196"/>
      <c r="AB104" s="196"/>
      <c r="AC104" s="196"/>
      <c r="AD104" s="196"/>
      <c r="AE104" s="196"/>
      <c r="AF104" s="196"/>
      <c r="AG104" s="196"/>
      <c r="AH104" s="196"/>
      <c r="AI104" s="196"/>
      <c r="AJ104" s="196"/>
      <c r="AK104" s="196"/>
      <c r="AL104" s="196"/>
      <c r="AM104" s="196"/>
      <c r="AN104" s="196"/>
      <c r="AO104" s="196"/>
      <c r="AP104" s="196"/>
      <c r="AQ104" s="196"/>
      <c r="AR104" s="196"/>
      <c r="AS104" s="196"/>
      <c r="AT104" s="196"/>
      <c r="AU104" s="196"/>
      <c r="AV104" s="196"/>
      <c r="AW104" s="196"/>
      <c r="AX104" s="196"/>
      <c r="AY104" s="196"/>
      <c r="AZ104" s="196"/>
      <c r="BA104" s="196"/>
      <c r="BB104" s="196"/>
      <c r="BC104" s="196"/>
      <c r="BD104" s="196"/>
      <c r="BE104" s="196"/>
      <c r="BF104" s="196"/>
      <c r="BG104" s="196"/>
      <c r="BH104" s="196"/>
      <c r="BI104" s="196"/>
      <c r="BJ104" s="196"/>
      <c r="BK104" s="196"/>
      <c r="BL104" s="196"/>
      <c r="BM104" s="196"/>
      <c r="BN104" s="196"/>
      <c r="BO104" s="196"/>
      <c r="BP104" s="196"/>
      <c r="BQ104" s="196"/>
      <c r="BR104" s="196"/>
      <c r="BS104" s="196"/>
      <c r="BT104" s="196"/>
      <c r="BU104" s="196"/>
      <c r="BV104" s="196"/>
      <c r="BW104" s="196"/>
      <c r="BX104" s="196"/>
      <c r="BY104" s="196"/>
      <c r="BZ104" s="196"/>
      <c r="CA104" s="196"/>
      <c r="CB104" s="196"/>
      <c r="CC104" s="196"/>
      <c r="CD104" s="196"/>
      <c r="CE104" s="196"/>
      <c r="CF104" s="196"/>
      <c r="CG104" s="196"/>
      <c r="CH104" s="196"/>
      <c r="CI104" s="196"/>
      <c r="CJ104" s="196"/>
    </row>
    <row r="105" spans="1:88" ht="15" x14ac:dyDescent="0.2">
      <c r="A105" s="196"/>
      <c r="B105" s="196"/>
      <c r="C105" s="196"/>
      <c r="D105" s="196"/>
      <c r="E105" s="196"/>
      <c r="F105" s="196"/>
      <c r="G105" s="196"/>
      <c r="H105" s="196"/>
      <c r="I105" s="196"/>
      <c r="J105" s="196"/>
      <c r="K105" s="196"/>
      <c r="L105" s="196"/>
      <c r="M105" s="196"/>
      <c r="N105" s="196"/>
      <c r="O105" s="196"/>
      <c r="P105" s="196"/>
      <c r="Q105" s="196"/>
      <c r="R105" s="196"/>
      <c r="S105" s="196"/>
      <c r="T105" s="196"/>
      <c r="U105" s="196"/>
      <c r="V105" s="196"/>
      <c r="W105" s="196"/>
      <c r="X105" s="196"/>
      <c r="Y105" s="196"/>
      <c r="Z105" s="196"/>
      <c r="AA105" s="196"/>
      <c r="AB105" s="196"/>
      <c r="AC105" s="196"/>
      <c r="AD105" s="196"/>
      <c r="AE105" s="196"/>
      <c r="AF105" s="196"/>
      <c r="AG105" s="196"/>
      <c r="AH105" s="196"/>
      <c r="AI105" s="196"/>
      <c r="AJ105" s="196"/>
      <c r="AK105" s="196"/>
      <c r="AL105" s="196"/>
      <c r="AM105" s="196"/>
      <c r="AN105" s="196"/>
      <c r="AO105" s="196"/>
      <c r="AP105" s="196"/>
      <c r="AQ105" s="196"/>
      <c r="AR105" s="196"/>
      <c r="AS105" s="196"/>
      <c r="AT105" s="196"/>
      <c r="AU105" s="196"/>
      <c r="AV105" s="196"/>
      <c r="AW105" s="196"/>
      <c r="AX105" s="196"/>
      <c r="AY105" s="196"/>
      <c r="AZ105" s="196"/>
      <c r="BA105" s="196"/>
      <c r="BB105" s="196"/>
      <c r="BC105" s="196"/>
      <c r="BD105" s="196"/>
      <c r="BE105" s="196"/>
      <c r="BF105" s="196"/>
      <c r="BG105" s="196"/>
      <c r="BH105" s="196"/>
      <c r="BI105" s="196"/>
      <c r="BJ105" s="196"/>
      <c r="BK105" s="196"/>
      <c r="BL105" s="196"/>
      <c r="BM105" s="196"/>
      <c r="BN105" s="196"/>
      <c r="BO105" s="196"/>
      <c r="BP105" s="196"/>
      <c r="BQ105" s="196"/>
      <c r="BR105" s="196"/>
      <c r="BS105" s="196"/>
      <c r="BT105" s="196"/>
      <c r="BU105" s="196"/>
      <c r="BV105" s="196"/>
      <c r="BW105" s="196"/>
      <c r="BX105" s="196"/>
      <c r="BY105" s="196"/>
      <c r="BZ105" s="196"/>
      <c r="CA105" s="196"/>
      <c r="CB105" s="196"/>
      <c r="CC105" s="196"/>
      <c r="CD105" s="196"/>
      <c r="CE105" s="196"/>
      <c r="CF105" s="196"/>
      <c r="CG105" s="196"/>
      <c r="CH105" s="196"/>
      <c r="CI105" s="196"/>
      <c r="CJ105" s="196"/>
    </row>
    <row r="106" spans="1:88" ht="15" x14ac:dyDescent="0.2">
      <c r="A106" s="196"/>
      <c r="B106" s="196"/>
      <c r="C106" s="196"/>
      <c r="D106" s="196"/>
      <c r="E106" s="196"/>
      <c r="F106" s="196"/>
      <c r="G106" s="196"/>
      <c r="H106" s="196"/>
      <c r="I106" s="196"/>
      <c r="J106" s="196"/>
      <c r="K106" s="196"/>
      <c r="L106" s="196"/>
      <c r="M106" s="196"/>
      <c r="N106" s="196"/>
      <c r="O106" s="196"/>
      <c r="P106" s="196"/>
      <c r="Q106" s="196"/>
      <c r="R106" s="196"/>
      <c r="S106" s="196"/>
      <c r="T106" s="196"/>
      <c r="U106" s="196"/>
      <c r="V106" s="196"/>
      <c r="W106" s="196"/>
      <c r="X106" s="196"/>
      <c r="Y106" s="196"/>
      <c r="Z106" s="196"/>
      <c r="AA106" s="196"/>
      <c r="AB106" s="196"/>
      <c r="AC106" s="196"/>
      <c r="AD106" s="196"/>
      <c r="AE106" s="196"/>
      <c r="AF106" s="196"/>
      <c r="AG106" s="196"/>
      <c r="AH106" s="196"/>
      <c r="AI106" s="196"/>
      <c r="AJ106" s="196"/>
      <c r="AK106" s="196"/>
      <c r="AL106" s="196"/>
      <c r="AM106" s="196"/>
      <c r="AN106" s="196"/>
      <c r="AO106" s="196"/>
      <c r="AP106" s="196"/>
      <c r="AQ106" s="196"/>
      <c r="AR106" s="196"/>
      <c r="AS106" s="196"/>
      <c r="AT106" s="196"/>
      <c r="AU106" s="196"/>
      <c r="AV106" s="196"/>
      <c r="AW106" s="196"/>
      <c r="AX106" s="196"/>
      <c r="AY106" s="196"/>
      <c r="AZ106" s="196"/>
      <c r="BA106" s="196"/>
      <c r="BB106" s="196"/>
      <c r="BC106" s="196"/>
      <c r="BD106" s="196"/>
      <c r="BE106" s="196"/>
      <c r="BF106" s="196"/>
      <c r="BG106" s="196"/>
      <c r="BH106" s="196"/>
      <c r="BI106" s="196"/>
      <c r="BJ106" s="196"/>
      <c r="BK106" s="196"/>
      <c r="BL106" s="196"/>
      <c r="BM106" s="196"/>
      <c r="BN106" s="196"/>
      <c r="BO106" s="196"/>
      <c r="BP106" s="196"/>
      <c r="BQ106" s="196"/>
      <c r="BR106" s="196"/>
      <c r="BS106" s="196"/>
      <c r="BT106" s="196"/>
      <c r="BU106" s="196"/>
      <c r="BV106" s="196"/>
      <c r="BW106" s="196"/>
      <c r="BX106" s="196"/>
      <c r="BY106" s="196"/>
      <c r="BZ106" s="196"/>
      <c r="CA106" s="196"/>
      <c r="CB106" s="196"/>
      <c r="CC106" s="196"/>
      <c r="CD106" s="196"/>
      <c r="CE106" s="196"/>
      <c r="CF106" s="196"/>
      <c r="CG106" s="196"/>
      <c r="CH106" s="196"/>
      <c r="CI106" s="196"/>
      <c r="CJ106" s="196"/>
    </row>
    <row r="107" spans="1:88" ht="15" x14ac:dyDescent="0.2">
      <c r="A107" s="196"/>
      <c r="B107" s="196"/>
      <c r="C107" s="196"/>
      <c r="D107" s="196"/>
      <c r="E107" s="196"/>
      <c r="F107" s="196"/>
      <c r="G107" s="196"/>
      <c r="H107" s="196"/>
      <c r="I107" s="196"/>
      <c r="J107" s="196"/>
      <c r="K107" s="196"/>
      <c r="L107" s="196"/>
      <c r="M107" s="196"/>
      <c r="N107" s="196"/>
      <c r="O107" s="196"/>
      <c r="P107" s="196"/>
      <c r="Q107" s="196"/>
      <c r="R107" s="196"/>
      <c r="S107" s="196"/>
      <c r="T107" s="196"/>
      <c r="U107" s="196"/>
      <c r="V107" s="196"/>
      <c r="W107" s="196"/>
      <c r="X107" s="196"/>
      <c r="Y107" s="196"/>
      <c r="Z107" s="196"/>
      <c r="AA107" s="196"/>
      <c r="AB107" s="196"/>
      <c r="AC107" s="196"/>
      <c r="AD107" s="196"/>
      <c r="AE107" s="196"/>
      <c r="AF107" s="196"/>
      <c r="AG107" s="196"/>
      <c r="AH107" s="196"/>
      <c r="AI107" s="196"/>
      <c r="AJ107" s="196"/>
      <c r="AK107" s="196"/>
      <c r="AL107" s="196"/>
      <c r="AM107" s="196"/>
      <c r="AN107" s="196"/>
      <c r="AO107" s="196"/>
      <c r="AP107" s="196"/>
      <c r="AQ107" s="196"/>
      <c r="AR107" s="196"/>
      <c r="AS107" s="196"/>
      <c r="AT107" s="196"/>
      <c r="AU107" s="196"/>
      <c r="AV107" s="196"/>
      <c r="AW107" s="196"/>
      <c r="AX107" s="196"/>
      <c r="AY107" s="196"/>
      <c r="AZ107" s="196"/>
      <c r="BA107" s="196"/>
      <c r="BB107" s="196"/>
      <c r="BC107" s="196"/>
      <c r="BD107" s="196"/>
      <c r="BE107" s="196"/>
      <c r="BF107" s="196"/>
      <c r="BG107" s="196"/>
      <c r="BH107" s="196"/>
      <c r="BI107" s="196"/>
      <c r="BJ107" s="196"/>
      <c r="BK107" s="196"/>
      <c r="BL107" s="196"/>
      <c r="BM107" s="196"/>
      <c r="BN107" s="196"/>
      <c r="BO107" s="196"/>
      <c r="BP107" s="196"/>
      <c r="BQ107" s="196"/>
      <c r="BR107" s="196"/>
      <c r="BS107" s="196"/>
      <c r="BT107" s="196"/>
      <c r="BU107" s="196"/>
      <c r="BV107" s="196"/>
      <c r="BW107" s="196"/>
      <c r="BX107" s="196"/>
      <c r="BY107" s="196"/>
      <c r="BZ107" s="196"/>
      <c r="CA107" s="196"/>
      <c r="CB107" s="196"/>
      <c r="CC107" s="196"/>
      <c r="CD107" s="196"/>
      <c r="CE107" s="196"/>
      <c r="CF107" s="196"/>
      <c r="CG107" s="196"/>
      <c r="CH107" s="196"/>
      <c r="CI107" s="196"/>
      <c r="CJ107" s="196"/>
    </row>
    <row r="108" spans="1:88" ht="15" x14ac:dyDescent="0.2">
      <c r="A108" s="196"/>
      <c r="B108" s="196"/>
      <c r="C108" s="196"/>
      <c r="D108" s="196"/>
      <c r="E108" s="196"/>
      <c r="F108" s="196"/>
      <c r="G108" s="196"/>
      <c r="H108" s="196"/>
      <c r="I108" s="196"/>
      <c r="J108" s="196"/>
      <c r="K108" s="196"/>
      <c r="L108" s="196"/>
      <c r="M108" s="196"/>
      <c r="N108" s="196"/>
      <c r="O108" s="196"/>
      <c r="P108" s="196"/>
      <c r="Q108" s="196"/>
      <c r="R108" s="196"/>
      <c r="S108" s="196"/>
      <c r="T108" s="196"/>
      <c r="U108" s="196"/>
      <c r="V108" s="196"/>
      <c r="W108" s="196"/>
      <c r="X108" s="196"/>
      <c r="Y108" s="196"/>
      <c r="Z108" s="196"/>
      <c r="AA108" s="196"/>
      <c r="AB108" s="196"/>
      <c r="AC108" s="196"/>
      <c r="AD108" s="196"/>
      <c r="AE108" s="196"/>
      <c r="AF108" s="196"/>
      <c r="AG108" s="196"/>
      <c r="AH108" s="196"/>
      <c r="AI108" s="196"/>
      <c r="AJ108" s="196"/>
      <c r="AK108" s="196"/>
      <c r="AL108" s="196"/>
      <c r="AM108" s="196"/>
      <c r="AN108" s="196"/>
      <c r="AO108" s="196"/>
      <c r="AP108" s="196"/>
      <c r="AQ108" s="196"/>
      <c r="AR108" s="196"/>
      <c r="AS108" s="196"/>
      <c r="AT108" s="196"/>
      <c r="AU108" s="196"/>
      <c r="AV108" s="196"/>
      <c r="AW108" s="196"/>
      <c r="AX108" s="196"/>
      <c r="AY108" s="196"/>
      <c r="AZ108" s="196"/>
      <c r="BA108" s="196"/>
      <c r="BB108" s="196"/>
      <c r="BC108" s="196"/>
      <c r="BD108" s="196"/>
      <c r="BE108" s="196"/>
      <c r="BF108" s="196"/>
      <c r="BG108" s="196"/>
      <c r="BH108" s="196"/>
      <c r="BI108" s="196"/>
      <c r="BJ108" s="196"/>
      <c r="BK108" s="196"/>
      <c r="BL108" s="196"/>
      <c r="BM108" s="196"/>
      <c r="BN108" s="196"/>
      <c r="BO108" s="196"/>
      <c r="BP108" s="196"/>
      <c r="BQ108" s="196"/>
      <c r="BR108" s="196"/>
      <c r="BS108" s="196"/>
      <c r="BT108" s="196"/>
      <c r="BU108" s="196"/>
      <c r="BV108" s="196"/>
      <c r="BW108" s="196"/>
      <c r="BX108" s="196"/>
      <c r="BY108" s="196"/>
      <c r="BZ108" s="196"/>
      <c r="CA108" s="196"/>
      <c r="CB108" s="196"/>
      <c r="CC108" s="196"/>
      <c r="CD108" s="196"/>
      <c r="CE108" s="196"/>
      <c r="CF108" s="196"/>
      <c r="CG108" s="196"/>
      <c r="CH108" s="196"/>
      <c r="CI108" s="196"/>
      <c r="CJ108" s="196"/>
    </row>
    <row r="109" spans="1:88" ht="15" x14ac:dyDescent="0.2">
      <c r="A109" s="196"/>
      <c r="B109" s="196"/>
      <c r="C109" s="196"/>
      <c r="D109" s="196"/>
      <c r="E109" s="196"/>
      <c r="F109" s="196"/>
      <c r="G109" s="196"/>
      <c r="H109" s="196"/>
      <c r="I109" s="196"/>
      <c r="J109" s="196"/>
      <c r="K109" s="196"/>
      <c r="L109" s="196"/>
      <c r="M109" s="196"/>
      <c r="N109" s="196"/>
      <c r="O109" s="196"/>
      <c r="P109" s="196"/>
      <c r="Q109" s="196"/>
      <c r="R109" s="196"/>
      <c r="S109" s="196"/>
      <c r="T109" s="196"/>
      <c r="U109" s="196"/>
      <c r="V109" s="196"/>
      <c r="W109" s="196"/>
      <c r="X109" s="196"/>
      <c r="Y109" s="196"/>
      <c r="Z109" s="196"/>
      <c r="AA109" s="196"/>
      <c r="AB109" s="196"/>
      <c r="AC109" s="196"/>
      <c r="AD109" s="196"/>
      <c r="AE109" s="196"/>
      <c r="AF109" s="196"/>
      <c r="AG109" s="196"/>
      <c r="AH109" s="196"/>
      <c r="AI109" s="196"/>
      <c r="AJ109" s="196"/>
      <c r="AK109" s="196"/>
      <c r="AL109" s="196"/>
      <c r="AM109" s="196"/>
      <c r="AN109" s="196"/>
      <c r="AO109" s="196"/>
      <c r="AP109" s="196"/>
      <c r="AQ109" s="196"/>
      <c r="AR109" s="196"/>
      <c r="AS109" s="196"/>
      <c r="AT109" s="196"/>
      <c r="AU109" s="196"/>
      <c r="AV109" s="196"/>
      <c r="AW109" s="196"/>
      <c r="AX109" s="196"/>
      <c r="AY109" s="196"/>
      <c r="AZ109" s="196"/>
      <c r="BA109" s="196"/>
      <c r="BB109" s="196"/>
      <c r="BC109" s="196"/>
      <c r="BD109" s="196"/>
      <c r="BE109" s="196"/>
      <c r="BF109" s="196"/>
      <c r="BG109" s="196"/>
      <c r="BH109" s="196"/>
      <c r="BI109" s="196"/>
      <c r="BJ109" s="196"/>
      <c r="BK109" s="196"/>
      <c r="BL109" s="196"/>
      <c r="BM109" s="196"/>
      <c r="BN109" s="196"/>
      <c r="BO109" s="196"/>
      <c r="BP109" s="196"/>
      <c r="BQ109" s="196"/>
      <c r="BR109" s="196"/>
      <c r="BS109" s="196"/>
      <c r="BT109" s="196"/>
      <c r="BU109" s="196"/>
      <c r="BV109" s="196"/>
      <c r="BW109" s="196"/>
      <c r="BX109" s="196"/>
      <c r="BY109" s="196"/>
      <c r="BZ109" s="196"/>
      <c r="CA109" s="196"/>
      <c r="CB109" s="196"/>
      <c r="CC109" s="196"/>
      <c r="CD109" s="196"/>
      <c r="CE109" s="196"/>
      <c r="CF109" s="196"/>
      <c r="CG109" s="196"/>
      <c r="CH109" s="196"/>
      <c r="CI109" s="196"/>
      <c r="CJ109" s="196"/>
    </row>
    <row r="110" spans="1:88" ht="15" x14ac:dyDescent="0.2">
      <c r="A110" s="196"/>
      <c r="B110" s="196"/>
      <c r="C110" s="196"/>
      <c r="D110" s="196"/>
      <c r="E110" s="196"/>
      <c r="F110" s="196"/>
      <c r="G110" s="196"/>
      <c r="H110" s="196"/>
      <c r="I110" s="196"/>
      <c r="J110" s="196"/>
      <c r="K110" s="196"/>
      <c r="L110" s="196"/>
      <c r="M110" s="196"/>
      <c r="N110" s="196"/>
      <c r="O110" s="196"/>
      <c r="P110" s="196"/>
      <c r="Q110" s="196"/>
      <c r="R110" s="196"/>
      <c r="S110" s="196"/>
      <c r="T110" s="196"/>
      <c r="U110" s="196"/>
      <c r="V110" s="196"/>
      <c r="W110" s="196"/>
      <c r="X110" s="196"/>
      <c r="Y110" s="196"/>
      <c r="Z110" s="196"/>
      <c r="AA110" s="196"/>
      <c r="AB110" s="196"/>
      <c r="AC110" s="196"/>
      <c r="AD110" s="196"/>
      <c r="AE110" s="196"/>
      <c r="AF110" s="196"/>
      <c r="AG110" s="196"/>
      <c r="AH110" s="196"/>
      <c r="AI110" s="196"/>
      <c r="AJ110" s="196"/>
      <c r="AK110" s="196"/>
      <c r="AL110" s="196"/>
      <c r="AM110" s="196"/>
      <c r="AN110" s="196"/>
      <c r="AO110" s="196"/>
      <c r="AP110" s="196"/>
      <c r="AQ110" s="196"/>
      <c r="AR110" s="196"/>
      <c r="AS110" s="196"/>
      <c r="AT110" s="196"/>
      <c r="AU110" s="196"/>
      <c r="AV110" s="196"/>
      <c r="AW110" s="196"/>
      <c r="AX110" s="196"/>
      <c r="AY110" s="196"/>
      <c r="AZ110" s="196"/>
      <c r="BA110" s="196"/>
      <c r="BB110" s="196"/>
      <c r="BC110" s="196"/>
      <c r="BD110" s="196"/>
      <c r="BE110" s="196"/>
      <c r="BF110" s="196"/>
      <c r="BG110" s="196"/>
      <c r="BH110" s="196"/>
      <c r="BI110" s="196"/>
      <c r="BJ110" s="196"/>
      <c r="BK110" s="196"/>
      <c r="BL110" s="196"/>
      <c r="BM110" s="196"/>
      <c r="BN110" s="196"/>
      <c r="BO110" s="196"/>
      <c r="BP110" s="196"/>
      <c r="BQ110" s="196"/>
      <c r="BR110" s="196"/>
      <c r="BS110" s="196"/>
      <c r="BT110" s="196"/>
      <c r="BU110" s="196"/>
      <c r="BV110" s="196"/>
      <c r="BW110" s="196"/>
      <c r="BX110" s="196"/>
      <c r="BY110" s="196"/>
      <c r="BZ110" s="196"/>
      <c r="CA110" s="196"/>
      <c r="CB110" s="196"/>
      <c r="CC110" s="196"/>
      <c r="CD110" s="196"/>
      <c r="CE110" s="196"/>
      <c r="CF110" s="196"/>
      <c r="CG110" s="196"/>
      <c r="CH110" s="196"/>
      <c r="CI110" s="196"/>
      <c r="CJ110" s="196"/>
    </row>
    <row r="111" spans="1:88" ht="15" x14ac:dyDescent="0.2">
      <c r="A111" s="196"/>
      <c r="B111" s="196"/>
      <c r="C111" s="196"/>
      <c r="D111" s="196"/>
      <c r="E111" s="196"/>
      <c r="F111" s="196"/>
      <c r="G111" s="196"/>
      <c r="H111" s="196"/>
      <c r="I111" s="196"/>
      <c r="J111" s="196"/>
      <c r="K111" s="196"/>
      <c r="L111" s="196"/>
      <c r="M111" s="196"/>
      <c r="N111" s="196"/>
      <c r="O111" s="196"/>
      <c r="P111" s="196"/>
      <c r="Q111" s="196"/>
      <c r="R111" s="196"/>
      <c r="S111" s="196"/>
      <c r="T111" s="196"/>
      <c r="U111" s="196"/>
      <c r="V111" s="196"/>
      <c r="W111" s="196"/>
      <c r="X111" s="196"/>
      <c r="Y111" s="196"/>
      <c r="Z111" s="196"/>
      <c r="AA111" s="196"/>
      <c r="AB111" s="196"/>
      <c r="AC111" s="196"/>
      <c r="AD111" s="196"/>
      <c r="AE111" s="196"/>
      <c r="AF111" s="196"/>
      <c r="AG111" s="196"/>
      <c r="AH111" s="196"/>
      <c r="AI111" s="196"/>
      <c r="AJ111" s="196"/>
      <c r="AK111" s="196"/>
      <c r="AL111" s="196"/>
      <c r="AM111" s="196"/>
      <c r="AN111" s="196"/>
      <c r="AO111" s="196"/>
      <c r="AP111" s="196"/>
      <c r="AQ111" s="196"/>
      <c r="AR111" s="196"/>
      <c r="AS111" s="196"/>
      <c r="AT111" s="196"/>
      <c r="AU111" s="196"/>
      <c r="AV111" s="196"/>
      <c r="AW111" s="196"/>
      <c r="AX111" s="196"/>
      <c r="AY111" s="196"/>
      <c r="AZ111" s="196"/>
      <c r="BA111" s="196"/>
      <c r="BB111" s="196"/>
      <c r="BC111" s="196"/>
      <c r="BD111" s="196"/>
      <c r="BE111" s="196"/>
      <c r="BF111" s="196"/>
      <c r="BG111" s="196"/>
      <c r="BH111" s="196"/>
      <c r="BI111" s="196"/>
      <c r="BJ111" s="196"/>
      <c r="BK111" s="196"/>
      <c r="BL111" s="196"/>
      <c r="BM111" s="196"/>
      <c r="BN111" s="196"/>
      <c r="BO111" s="196"/>
      <c r="BP111" s="196"/>
      <c r="BQ111" s="196"/>
      <c r="BR111" s="196"/>
      <c r="BS111" s="196"/>
      <c r="BT111" s="196"/>
      <c r="BU111" s="196"/>
      <c r="BV111" s="196"/>
      <c r="BW111" s="196"/>
      <c r="BX111" s="196"/>
      <c r="BY111" s="196"/>
      <c r="BZ111" s="196"/>
      <c r="CA111" s="196"/>
      <c r="CB111" s="196"/>
      <c r="CC111" s="196"/>
      <c r="CD111" s="196"/>
      <c r="CE111" s="196"/>
      <c r="CF111" s="196"/>
      <c r="CG111" s="196"/>
      <c r="CH111" s="196"/>
      <c r="CI111" s="196"/>
      <c r="CJ111" s="196"/>
    </row>
    <row r="112" spans="1:88" ht="15" x14ac:dyDescent="0.2">
      <c r="A112" s="196"/>
      <c r="B112" s="196"/>
      <c r="C112" s="196"/>
      <c r="D112" s="196"/>
      <c r="E112" s="196"/>
      <c r="F112" s="196"/>
      <c r="G112" s="196"/>
      <c r="H112" s="196"/>
      <c r="I112" s="196"/>
      <c r="J112" s="196"/>
      <c r="K112" s="196"/>
      <c r="L112" s="196"/>
      <c r="M112" s="196"/>
      <c r="N112" s="196"/>
      <c r="O112" s="196"/>
      <c r="P112" s="196"/>
      <c r="Q112" s="196"/>
      <c r="R112" s="196"/>
      <c r="S112" s="196"/>
      <c r="T112" s="196"/>
      <c r="U112" s="196"/>
      <c r="V112" s="196"/>
      <c r="W112" s="196"/>
      <c r="X112" s="196"/>
      <c r="Y112" s="196"/>
      <c r="Z112" s="196"/>
      <c r="AA112" s="196"/>
      <c r="AB112" s="196"/>
      <c r="AC112" s="196"/>
      <c r="AD112" s="196"/>
      <c r="AE112" s="196"/>
      <c r="AF112" s="196"/>
      <c r="AG112" s="196"/>
      <c r="AH112" s="196"/>
      <c r="AI112" s="196"/>
      <c r="AJ112" s="196"/>
      <c r="AK112" s="196"/>
      <c r="AL112" s="196"/>
      <c r="AM112" s="196"/>
      <c r="AN112" s="196"/>
      <c r="AO112" s="196"/>
      <c r="AP112" s="196"/>
      <c r="AQ112" s="196"/>
      <c r="AR112" s="196"/>
      <c r="AS112" s="196"/>
      <c r="AT112" s="196"/>
      <c r="AU112" s="196"/>
      <c r="AV112" s="196"/>
      <c r="AW112" s="196"/>
      <c r="AX112" s="196"/>
      <c r="AY112" s="196"/>
      <c r="AZ112" s="196"/>
      <c r="BA112" s="196"/>
      <c r="BB112" s="196"/>
      <c r="BC112" s="196"/>
      <c r="BD112" s="196"/>
      <c r="BE112" s="196"/>
      <c r="BF112" s="196"/>
      <c r="BG112" s="196"/>
      <c r="BH112" s="196"/>
      <c r="BI112" s="196"/>
      <c r="BJ112" s="196"/>
      <c r="BK112" s="196"/>
      <c r="BL112" s="196"/>
      <c r="BM112" s="196"/>
      <c r="BN112" s="196"/>
      <c r="BO112" s="196"/>
      <c r="BP112" s="196"/>
      <c r="BQ112" s="196"/>
      <c r="BR112" s="196"/>
      <c r="BS112" s="196"/>
      <c r="BT112" s="196"/>
      <c r="BU112" s="196"/>
      <c r="BV112" s="196"/>
      <c r="BW112" s="196"/>
      <c r="BX112" s="196"/>
      <c r="BY112" s="196"/>
      <c r="BZ112" s="196"/>
      <c r="CA112" s="196"/>
      <c r="CB112" s="196"/>
      <c r="CC112" s="196"/>
      <c r="CD112" s="196"/>
      <c r="CE112" s="196"/>
      <c r="CF112" s="196"/>
      <c r="CG112" s="196"/>
      <c r="CH112" s="196"/>
      <c r="CI112" s="196"/>
      <c r="CJ112" s="196"/>
    </row>
    <row r="113" spans="1:88" ht="15" x14ac:dyDescent="0.2">
      <c r="A113" s="196"/>
      <c r="B113" s="196"/>
      <c r="C113" s="196"/>
      <c r="D113" s="196"/>
      <c r="E113" s="196"/>
      <c r="F113" s="196"/>
      <c r="G113" s="196"/>
      <c r="H113" s="196"/>
      <c r="I113" s="196"/>
      <c r="J113" s="196"/>
      <c r="K113" s="196"/>
      <c r="L113" s="196"/>
      <c r="M113" s="196"/>
      <c r="N113" s="196"/>
      <c r="O113" s="196"/>
      <c r="P113" s="196"/>
      <c r="Q113" s="196"/>
      <c r="R113" s="196"/>
      <c r="S113" s="196"/>
      <c r="T113" s="196"/>
      <c r="U113" s="196"/>
      <c r="V113" s="196"/>
      <c r="W113" s="196"/>
      <c r="X113" s="196"/>
      <c r="Y113" s="196"/>
      <c r="Z113" s="196"/>
      <c r="AA113" s="196"/>
      <c r="AB113" s="196"/>
      <c r="AC113" s="196"/>
      <c r="AD113" s="196"/>
      <c r="AE113" s="196"/>
      <c r="AF113" s="196"/>
      <c r="AG113" s="196"/>
      <c r="AH113" s="196"/>
      <c r="AI113" s="196"/>
      <c r="AJ113" s="196"/>
      <c r="AK113" s="196"/>
      <c r="AL113" s="196"/>
      <c r="AM113" s="196"/>
      <c r="AN113" s="196"/>
      <c r="AO113" s="196"/>
      <c r="AP113" s="196"/>
      <c r="AQ113" s="196"/>
      <c r="AR113" s="196"/>
      <c r="AS113" s="196"/>
      <c r="AT113" s="196"/>
      <c r="AU113" s="196"/>
      <c r="AV113" s="196"/>
      <c r="AW113" s="196"/>
      <c r="AX113" s="196"/>
      <c r="AY113" s="196"/>
      <c r="AZ113" s="196"/>
      <c r="BA113" s="196"/>
      <c r="BB113" s="196"/>
      <c r="BC113" s="196"/>
      <c r="BD113" s="196"/>
      <c r="BE113" s="196"/>
      <c r="BF113" s="196"/>
      <c r="BG113" s="196"/>
      <c r="BH113" s="196"/>
      <c r="BI113" s="196"/>
      <c r="BJ113" s="196"/>
      <c r="BK113" s="196"/>
      <c r="BL113" s="196"/>
      <c r="BM113" s="196"/>
      <c r="BN113" s="196"/>
      <c r="BO113" s="196"/>
      <c r="BP113" s="196"/>
      <c r="BQ113" s="196"/>
      <c r="BR113" s="196"/>
      <c r="BS113" s="196"/>
      <c r="BT113" s="196"/>
      <c r="BU113" s="196"/>
      <c r="BV113" s="196"/>
      <c r="BW113" s="196"/>
      <c r="BX113" s="196"/>
      <c r="BY113" s="196"/>
      <c r="BZ113" s="196"/>
      <c r="CA113" s="196"/>
      <c r="CB113" s="196"/>
      <c r="CC113" s="196"/>
      <c r="CD113" s="196"/>
      <c r="CE113" s="196"/>
      <c r="CF113" s="196"/>
      <c r="CG113" s="196"/>
      <c r="CH113" s="196"/>
      <c r="CI113" s="196"/>
      <c r="CJ113" s="196"/>
    </row>
    <row r="114" spans="1:88" ht="15" x14ac:dyDescent="0.2">
      <c r="A114" s="196"/>
      <c r="B114" s="196"/>
      <c r="C114" s="196"/>
      <c r="D114" s="196"/>
      <c r="E114" s="196"/>
      <c r="F114" s="196"/>
      <c r="G114" s="196"/>
      <c r="H114" s="196"/>
      <c r="I114" s="196"/>
      <c r="J114" s="196"/>
      <c r="K114" s="196"/>
      <c r="L114" s="196"/>
      <c r="M114" s="196"/>
      <c r="N114" s="196"/>
      <c r="O114" s="196"/>
      <c r="P114" s="196"/>
      <c r="Q114" s="196"/>
      <c r="R114" s="196"/>
      <c r="S114" s="196"/>
      <c r="T114" s="196"/>
      <c r="U114" s="196"/>
      <c r="V114" s="196"/>
      <c r="W114" s="196"/>
      <c r="X114" s="196"/>
      <c r="Y114" s="196"/>
      <c r="Z114" s="196"/>
      <c r="AA114" s="196"/>
      <c r="AB114" s="196"/>
      <c r="AC114" s="196"/>
      <c r="AD114" s="196"/>
      <c r="AE114" s="196"/>
      <c r="AF114" s="196"/>
      <c r="AG114" s="196"/>
      <c r="AH114" s="196"/>
      <c r="AI114" s="196"/>
      <c r="AJ114" s="196"/>
      <c r="AK114" s="196"/>
      <c r="AL114" s="196"/>
      <c r="AM114" s="196"/>
      <c r="AN114" s="196"/>
      <c r="AO114" s="196"/>
      <c r="AP114" s="196"/>
      <c r="AQ114" s="196"/>
      <c r="AR114" s="196"/>
      <c r="AS114" s="196"/>
      <c r="AT114" s="196"/>
      <c r="AU114" s="196"/>
      <c r="AV114" s="196"/>
      <c r="AW114" s="196"/>
      <c r="AX114" s="196"/>
      <c r="AY114" s="196"/>
      <c r="AZ114" s="196"/>
      <c r="BA114" s="196"/>
      <c r="BB114" s="196"/>
      <c r="BC114" s="196"/>
      <c r="BD114" s="196"/>
      <c r="BE114" s="196"/>
      <c r="BF114" s="196"/>
      <c r="BG114" s="196"/>
      <c r="BH114" s="196"/>
      <c r="BI114" s="196"/>
      <c r="BJ114" s="196"/>
      <c r="BK114" s="196"/>
      <c r="BL114" s="196"/>
      <c r="BM114" s="196"/>
      <c r="BN114" s="196"/>
      <c r="BO114" s="196"/>
      <c r="BP114" s="196"/>
      <c r="BQ114" s="196"/>
      <c r="BR114" s="196"/>
      <c r="BS114" s="196"/>
      <c r="BT114" s="196"/>
      <c r="BU114" s="196"/>
      <c r="BV114" s="196"/>
      <c r="BW114" s="196"/>
      <c r="BX114" s="196"/>
      <c r="BY114" s="196"/>
      <c r="BZ114" s="196"/>
      <c r="CA114" s="196"/>
      <c r="CB114" s="196"/>
      <c r="CC114" s="196"/>
      <c r="CD114" s="196"/>
      <c r="CE114" s="196"/>
      <c r="CF114" s="196"/>
      <c r="CG114" s="196"/>
      <c r="CH114" s="196"/>
      <c r="CI114" s="196"/>
      <c r="CJ114" s="196"/>
    </row>
    <row r="115" spans="1:88" ht="15" x14ac:dyDescent="0.2">
      <c r="A115" s="196"/>
      <c r="B115" s="196"/>
      <c r="C115" s="196"/>
      <c r="D115" s="196"/>
      <c r="E115" s="196"/>
      <c r="F115" s="196"/>
      <c r="G115" s="196"/>
      <c r="H115" s="196"/>
      <c r="I115" s="196"/>
      <c r="J115" s="196"/>
      <c r="K115" s="196"/>
      <c r="L115" s="196"/>
      <c r="M115" s="196"/>
      <c r="N115" s="196"/>
      <c r="O115" s="196"/>
      <c r="P115" s="196"/>
      <c r="Q115" s="196"/>
      <c r="R115" s="196"/>
      <c r="S115" s="196"/>
      <c r="T115" s="196"/>
      <c r="U115" s="196"/>
      <c r="V115" s="196"/>
      <c r="W115" s="196"/>
      <c r="X115" s="196"/>
      <c r="Y115" s="196"/>
      <c r="Z115" s="196"/>
      <c r="AA115" s="196"/>
      <c r="AB115" s="196"/>
      <c r="AC115" s="196"/>
      <c r="AD115" s="196"/>
      <c r="AE115" s="196"/>
      <c r="AF115" s="196"/>
      <c r="AG115" s="196"/>
      <c r="AH115" s="196"/>
      <c r="AI115" s="196"/>
      <c r="AJ115" s="196"/>
      <c r="AK115" s="196"/>
      <c r="AL115" s="196"/>
      <c r="AM115" s="196"/>
      <c r="AN115" s="196"/>
      <c r="AO115" s="196"/>
      <c r="AP115" s="196"/>
      <c r="AQ115" s="196"/>
      <c r="AR115" s="196"/>
      <c r="AS115" s="196"/>
      <c r="AT115" s="196"/>
      <c r="AU115" s="196"/>
      <c r="AV115" s="196"/>
      <c r="AW115" s="196"/>
      <c r="AX115" s="196"/>
      <c r="AY115" s="196"/>
      <c r="AZ115" s="196"/>
      <c r="BA115" s="196"/>
      <c r="BB115" s="196"/>
      <c r="BC115" s="196"/>
      <c r="BD115" s="196"/>
      <c r="BE115" s="196"/>
      <c r="BF115" s="196"/>
      <c r="BG115" s="196"/>
      <c r="BH115" s="196"/>
      <c r="BI115" s="196"/>
      <c r="BJ115" s="196"/>
      <c r="BK115" s="196"/>
      <c r="BL115" s="196"/>
      <c r="BM115" s="196"/>
      <c r="BN115" s="196"/>
      <c r="BO115" s="196"/>
      <c r="BP115" s="196"/>
      <c r="BQ115" s="196"/>
      <c r="BR115" s="196"/>
      <c r="BS115" s="196"/>
      <c r="BT115" s="196"/>
      <c r="BU115" s="196"/>
      <c r="BV115" s="196"/>
      <c r="BW115" s="196"/>
      <c r="BX115" s="196"/>
      <c r="BY115" s="196"/>
      <c r="BZ115" s="196"/>
      <c r="CA115" s="196"/>
      <c r="CB115" s="196"/>
      <c r="CC115" s="196"/>
      <c r="CD115" s="196"/>
      <c r="CE115" s="196"/>
      <c r="CF115" s="196"/>
      <c r="CG115" s="196"/>
      <c r="CH115" s="196"/>
      <c r="CI115" s="196"/>
      <c r="CJ115" s="196"/>
    </row>
    <row r="116" spans="1:88" ht="15" x14ac:dyDescent="0.2">
      <c r="A116" s="196"/>
      <c r="B116" s="196"/>
      <c r="C116" s="196"/>
      <c r="D116" s="196"/>
      <c r="E116" s="196"/>
      <c r="F116" s="196"/>
      <c r="G116" s="196"/>
      <c r="H116" s="196"/>
      <c r="I116" s="196"/>
      <c r="J116" s="196"/>
      <c r="K116" s="196"/>
      <c r="L116" s="196"/>
      <c r="M116" s="196"/>
      <c r="N116" s="196"/>
      <c r="O116" s="196"/>
      <c r="P116" s="196"/>
      <c r="Q116" s="196"/>
      <c r="R116" s="196"/>
      <c r="S116" s="196"/>
      <c r="T116" s="196"/>
      <c r="U116" s="196"/>
      <c r="V116" s="196"/>
      <c r="W116" s="196"/>
      <c r="X116" s="196"/>
      <c r="Y116" s="196"/>
      <c r="Z116" s="196"/>
      <c r="AA116" s="196"/>
      <c r="AB116" s="196"/>
      <c r="AC116" s="196"/>
      <c r="AD116" s="196"/>
      <c r="AE116" s="196"/>
      <c r="AF116" s="196"/>
      <c r="AG116" s="196"/>
      <c r="AH116" s="196"/>
      <c r="AI116" s="196"/>
      <c r="AJ116" s="196"/>
      <c r="AK116" s="196"/>
      <c r="AL116" s="196"/>
      <c r="AM116" s="196"/>
      <c r="AN116" s="196"/>
      <c r="AO116" s="196"/>
      <c r="AP116" s="196"/>
      <c r="AQ116" s="196"/>
      <c r="AR116" s="196"/>
      <c r="AS116" s="196"/>
      <c r="AT116" s="196"/>
      <c r="AU116" s="196"/>
      <c r="AV116" s="196"/>
      <c r="AW116" s="196"/>
      <c r="AX116" s="196"/>
      <c r="AY116" s="196"/>
      <c r="AZ116" s="196"/>
      <c r="BA116" s="196"/>
      <c r="BB116" s="196"/>
      <c r="BC116" s="196"/>
      <c r="BD116" s="196"/>
      <c r="BE116" s="196"/>
      <c r="BF116" s="196"/>
      <c r="BG116" s="196"/>
      <c r="BH116" s="196"/>
      <c r="BI116" s="196"/>
      <c r="BJ116" s="196"/>
      <c r="BK116" s="196"/>
      <c r="BL116" s="196"/>
      <c r="BM116" s="196"/>
      <c r="BN116" s="196"/>
      <c r="BO116" s="196"/>
      <c r="BP116" s="196"/>
      <c r="BQ116" s="196"/>
      <c r="BR116" s="196"/>
      <c r="BS116" s="196"/>
      <c r="BT116" s="196"/>
      <c r="BU116" s="196"/>
      <c r="BV116" s="196"/>
      <c r="BW116" s="196"/>
      <c r="BX116" s="196"/>
      <c r="BY116" s="196"/>
      <c r="BZ116" s="196"/>
      <c r="CA116" s="196"/>
      <c r="CB116" s="196"/>
      <c r="CC116" s="196"/>
      <c r="CD116" s="196"/>
      <c r="CE116" s="196"/>
      <c r="CF116" s="196"/>
      <c r="CG116" s="196"/>
      <c r="CH116" s="196"/>
      <c r="CI116" s="196"/>
      <c r="CJ116" s="196"/>
    </row>
    <row r="117" spans="1:88" ht="15" x14ac:dyDescent="0.2">
      <c r="A117" s="196"/>
      <c r="B117" s="196"/>
      <c r="C117" s="196"/>
      <c r="D117" s="196"/>
      <c r="E117" s="196"/>
      <c r="F117" s="196"/>
      <c r="G117" s="196"/>
      <c r="H117" s="196"/>
      <c r="I117" s="196"/>
      <c r="J117" s="196"/>
      <c r="K117" s="196"/>
      <c r="L117" s="196"/>
      <c r="M117" s="196"/>
      <c r="N117" s="196"/>
      <c r="O117" s="196"/>
      <c r="P117" s="196"/>
      <c r="Q117" s="196"/>
      <c r="R117" s="196"/>
      <c r="S117" s="196"/>
      <c r="T117" s="196"/>
      <c r="U117" s="196"/>
      <c r="V117" s="196"/>
      <c r="W117" s="196"/>
      <c r="X117" s="196"/>
      <c r="Y117" s="196"/>
      <c r="Z117" s="196"/>
      <c r="AA117" s="196"/>
      <c r="AB117" s="196"/>
      <c r="AC117" s="196"/>
      <c r="AD117" s="196"/>
      <c r="AE117" s="196"/>
      <c r="AF117" s="196"/>
      <c r="AG117" s="196"/>
      <c r="AH117" s="196"/>
      <c r="AI117" s="196"/>
      <c r="AJ117" s="196"/>
      <c r="AK117" s="196"/>
      <c r="AL117" s="196"/>
      <c r="AM117" s="196"/>
      <c r="AN117" s="196"/>
      <c r="AO117" s="196"/>
      <c r="AP117" s="196"/>
      <c r="AQ117" s="196"/>
      <c r="AR117" s="196"/>
      <c r="AS117" s="196"/>
      <c r="AT117" s="196"/>
      <c r="AU117" s="196"/>
      <c r="AV117" s="196"/>
      <c r="AW117" s="196"/>
      <c r="AX117" s="196"/>
      <c r="AY117" s="196"/>
      <c r="AZ117" s="196"/>
      <c r="BA117" s="196"/>
      <c r="BB117" s="196"/>
      <c r="BC117" s="196"/>
      <c r="BD117" s="196"/>
      <c r="BE117" s="196"/>
      <c r="BF117" s="196"/>
      <c r="BG117" s="196"/>
      <c r="BH117" s="196"/>
      <c r="BI117" s="196"/>
      <c r="BJ117" s="196"/>
      <c r="BK117" s="196"/>
      <c r="BL117" s="196"/>
      <c r="BM117" s="196"/>
      <c r="BN117" s="196"/>
      <c r="BO117" s="196"/>
      <c r="BP117" s="196"/>
      <c r="BQ117" s="196"/>
      <c r="BR117" s="196"/>
      <c r="BS117" s="196"/>
      <c r="BT117" s="196"/>
      <c r="BU117" s="196"/>
      <c r="BV117" s="196"/>
      <c r="BW117" s="196"/>
      <c r="BX117" s="196"/>
      <c r="BY117" s="196"/>
      <c r="BZ117" s="196"/>
      <c r="CA117" s="196"/>
      <c r="CB117" s="196"/>
      <c r="CC117" s="196"/>
      <c r="CD117" s="196"/>
      <c r="CE117" s="196"/>
      <c r="CF117" s="196"/>
      <c r="CG117" s="196"/>
      <c r="CH117" s="196"/>
      <c r="CI117" s="196"/>
      <c r="CJ117" s="196"/>
    </row>
    <row r="118" spans="1:88" ht="15" x14ac:dyDescent="0.2">
      <c r="A118" s="196"/>
      <c r="B118" s="196"/>
      <c r="C118" s="196"/>
      <c r="D118" s="196"/>
      <c r="E118" s="196"/>
      <c r="F118" s="196"/>
      <c r="G118" s="196"/>
      <c r="H118" s="196"/>
      <c r="I118" s="196"/>
      <c r="J118" s="196"/>
      <c r="K118" s="196"/>
      <c r="L118" s="196"/>
      <c r="M118" s="196"/>
      <c r="N118" s="196"/>
      <c r="O118" s="196"/>
      <c r="P118" s="196"/>
      <c r="Q118" s="196"/>
      <c r="R118" s="196"/>
      <c r="S118" s="196"/>
      <c r="T118" s="196"/>
      <c r="U118" s="196"/>
      <c r="V118" s="196"/>
      <c r="W118" s="196"/>
      <c r="X118" s="196"/>
      <c r="Y118" s="196"/>
      <c r="Z118" s="196"/>
      <c r="AA118" s="196"/>
      <c r="AB118" s="196"/>
      <c r="AC118" s="196"/>
      <c r="AD118" s="196"/>
      <c r="AE118" s="196"/>
      <c r="AF118" s="196"/>
      <c r="AG118" s="196"/>
      <c r="AH118" s="196"/>
      <c r="AI118" s="196"/>
      <c r="AJ118" s="196"/>
      <c r="AK118" s="196"/>
      <c r="AL118" s="196"/>
      <c r="AM118" s="196"/>
      <c r="AN118" s="196"/>
      <c r="AO118" s="196"/>
      <c r="AP118" s="196"/>
      <c r="AQ118" s="196"/>
      <c r="AR118" s="196"/>
      <c r="AS118" s="196"/>
      <c r="AT118" s="196"/>
      <c r="AU118" s="196"/>
      <c r="AV118" s="196"/>
      <c r="AW118" s="196"/>
      <c r="AX118" s="196"/>
      <c r="AY118" s="196"/>
      <c r="AZ118" s="196"/>
      <c r="BA118" s="196"/>
      <c r="BB118" s="196"/>
      <c r="BC118" s="196"/>
      <c r="BD118" s="196"/>
      <c r="BE118" s="196"/>
      <c r="BF118" s="196"/>
      <c r="BG118" s="196"/>
      <c r="BH118" s="196"/>
      <c r="BI118" s="196"/>
      <c r="BJ118" s="196"/>
      <c r="BK118" s="196"/>
      <c r="BL118" s="196"/>
      <c r="BM118" s="196"/>
      <c r="BN118" s="196"/>
      <c r="BO118" s="196"/>
      <c r="BP118" s="196"/>
      <c r="BQ118" s="196"/>
      <c r="BR118" s="196"/>
      <c r="BS118" s="196"/>
      <c r="BT118" s="196"/>
      <c r="BU118" s="196"/>
      <c r="BV118" s="196"/>
      <c r="BW118" s="196"/>
      <c r="BX118" s="196"/>
      <c r="BY118" s="196"/>
      <c r="BZ118" s="196"/>
      <c r="CA118" s="196"/>
      <c r="CB118" s="196"/>
      <c r="CC118" s="196"/>
      <c r="CD118" s="196"/>
      <c r="CE118" s="196"/>
      <c r="CF118" s="196"/>
      <c r="CG118" s="196"/>
      <c r="CH118" s="196"/>
      <c r="CI118" s="196"/>
      <c r="CJ118" s="196"/>
    </row>
    <row r="119" spans="1:88" ht="15" x14ac:dyDescent="0.2">
      <c r="A119" s="196"/>
      <c r="B119" s="196"/>
      <c r="C119" s="196"/>
      <c r="D119" s="196"/>
      <c r="E119" s="196"/>
      <c r="F119" s="196"/>
      <c r="G119" s="196"/>
      <c r="H119" s="196"/>
      <c r="I119" s="196"/>
      <c r="J119" s="196"/>
      <c r="K119" s="196"/>
      <c r="L119" s="196"/>
      <c r="M119" s="196"/>
      <c r="N119" s="196"/>
      <c r="O119" s="196"/>
      <c r="P119" s="196"/>
      <c r="Q119" s="196"/>
      <c r="R119" s="196"/>
      <c r="S119" s="196"/>
      <c r="T119" s="196"/>
      <c r="U119" s="196"/>
      <c r="V119" s="196"/>
      <c r="W119" s="196"/>
      <c r="X119" s="196"/>
      <c r="Y119" s="196"/>
      <c r="Z119" s="196"/>
      <c r="AA119" s="196"/>
      <c r="AB119" s="196"/>
      <c r="AC119" s="196"/>
      <c r="AD119" s="196"/>
      <c r="AE119" s="196"/>
      <c r="AF119" s="196"/>
      <c r="AG119" s="196"/>
      <c r="AH119" s="196"/>
      <c r="AI119" s="196"/>
      <c r="AJ119" s="196"/>
      <c r="AK119" s="196"/>
      <c r="AL119" s="196"/>
      <c r="AM119" s="196"/>
      <c r="AN119" s="196"/>
      <c r="AO119" s="196"/>
      <c r="AP119" s="196"/>
      <c r="AQ119" s="196"/>
      <c r="AR119" s="196"/>
      <c r="AS119" s="196"/>
      <c r="AT119" s="196"/>
      <c r="AU119" s="196"/>
      <c r="AV119" s="196"/>
      <c r="AW119" s="196"/>
      <c r="AX119" s="196"/>
      <c r="AY119" s="196"/>
      <c r="AZ119" s="196"/>
      <c r="BA119" s="196"/>
      <c r="BB119" s="196"/>
      <c r="BC119" s="196"/>
      <c r="BD119" s="196"/>
      <c r="BE119" s="196"/>
      <c r="BF119" s="196"/>
      <c r="BG119" s="196"/>
      <c r="BH119" s="196"/>
      <c r="BI119" s="196"/>
      <c r="BJ119" s="196"/>
      <c r="BK119" s="196"/>
      <c r="BL119" s="196"/>
      <c r="BM119" s="196"/>
      <c r="BN119" s="196"/>
      <c r="BO119" s="196"/>
      <c r="BP119" s="196"/>
      <c r="BQ119" s="196"/>
      <c r="BR119" s="196"/>
      <c r="BS119" s="196"/>
      <c r="BT119" s="196"/>
      <c r="BU119" s="196"/>
      <c r="BV119" s="196"/>
      <c r="BW119" s="196"/>
      <c r="BX119" s="196"/>
      <c r="BY119" s="196"/>
      <c r="BZ119" s="196"/>
      <c r="CA119" s="196"/>
      <c r="CB119" s="196"/>
      <c r="CC119" s="196"/>
      <c r="CD119" s="196"/>
      <c r="CE119" s="196"/>
      <c r="CF119" s="196"/>
      <c r="CG119" s="196"/>
      <c r="CH119" s="196"/>
      <c r="CI119" s="196"/>
      <c r="CJ119" s="196"/>
    </row>
    <row r="120" spans="1:88" ht="15" x14ac:dyDescent="0.2">
      <c r="A120" s="196"/>
      <c r="B120" s="196"/>
      <c r="C120" s="196"/>
      <c r="D120" s="196"/>
      <c r="E120" s="196"/>
      <c r="F120" s="196"/>
      <c r="G120" s="196"/>
      <c r="H120" s="196"/>
      <c r="I120" s="196"/>
      <c r="J120" s="196"/>
      <c r="K120" s="196"/>
      <c r="L120" s="196"/>
      <c r="M120" s="196"/>
      <c r="N120" s="196"/>
      <c r="O120" s="196"/>
      <c r="P120" s="196"/>
      <c r="Q120" s="196"/>
      <c r="R120" s="196"/>
      <c r="S120" s="196"/>
      <c r="T120" s="196"/>
      <c r="U120" s="196"/>
      <c r="V120" s="196"/>
      <c r="W120" s="196"/>
      <c r="X120" s="196"/>
      <c r="Y120" s="196"/>
      <c r="Z120" s="196"/>
      <c r="AA120" s="196"/>
      <c r="AB120" s="196"/>
      <c r="AC120" s="196"/>
      <c r="AD120" s="196"/>
      <c r="AE120" s="196"/>
      <c r="AF120" s="196"/>
      <c r="AG120" s="196"/>
      <c r="AH120" s="196"/>
      <c r="AI120" s="196"/>
      <c r="AJ120" s="196"/>
      <c r="AK120" s="196"/>
      <c r="AL120" s="196"/>
      <c r="AM120" s="196"/>
      <c r="AN120" s="196"/>
      <c r="AO120" s="196"/>
      <c r="AP120" s="196"/>
      <c r="AQ120" s="196"/>
      <c r="AR120" s="196"/>
      <c r="AS120" s="196"/>
      <c r="AT120" s="196"/>
      <c r="AU120" s="196"/>
      <c r="AV120" s="196"/>
      <c r="AW120" s="196"/>
      <c r="AX120" s="196"/>
      <c r="AY120" s="196"/>
      <c r="AZ120" s="196"/>
      <c r="BA120" s="196"/>
      <c r="BB120" s="196"/>
      <c r="BC120" s="196"/>
      <c r="BD120" s="196"/>
      <c r="BE120" s="196"/>
      <c r="BF120" s="196"/>
      <c r="BG120" s="196"/>
      <c r="BH120" s="196"/>
      <c r="BI120" s="196"/>
      <c r="BJ120" s="196"/>
      <c r="BK120" s="196"/>
      <c r="BL120" s="196"/>
      <c r="BM120" s="196"/>
      <c r="BN120" s="196"/>
      <c r="BO120" s="196"/>
      <c r="BP120" s="196"/>
      <c r="BQ120" s="196"/>
      <c r="BR120" s="196"/>
      <c r="BS120" s="196"/>
      <c r="BT120" s="196"/>
      <c r="BU120" s="196"/>
      <c r="BV120" s="196"/>
      <c r="BW120" s="196"/>
      <c r="BX120" s="196"/>
      <c r="BY120" s="196"/>
      <c r="BZ120" s="196"/>
      <c r="CA120" s="196"/>
      <c r="CB120" s="196"/>
      <c r="CC120" s="196"/>
      <c r="CD120" s="196"/>
      <c r="CE120" s="196"/>
      <c r="CF120" s="196"/>
      <c r="CG120" s="196"/>
      <c r="CH120" s="196"/>
      <c r="CI120" s="196"/>
      <c r="CJ120" s="196"/>
    </row>
    <row r="121" spans="1:88" ht="15" x14ac:dyDescent="0.2">
      <c r="A121" s="196"/>
      <c r="B121" s="196"/>
      <c r="C121" s="196"/>
      <c r="D121" s="196"/>
      <c r="E121" s="196"/>
      <c r="F121" s="196"/>
      <c r="G121" s="196"/>
      <c r="H121" s="196"/>
      <c r="I121" s="196"/>
      <c r="J121" s="196"/>
      <c r="K121" s="196"/>
      <c r="L121" s="196"/>
      <c r="M121" s="196"/>
      <c r="N121" s="196"/>
      <c r="O121" s="196"/>
      <c r="P121" s="196"/>
      <c r="Q121" s="196"/>
      <c r="R121" s="196"/>
      <c r="S121" s="196"/>
      <c r="T121" s="196"/>
      <c r="U121" s="196"/>
      <c r="V121" s="196"/>
      <c r="W121" s="196"/>
      <c r="X121" s="196"/>
      <c r="Y121" s="196"/>
      <c r="Z121" s="196"/>
      <c r="AA121" s="196"/>
      <c r="AB121" s="196"/>
      <c r="AC121" s="196"/>
      <c r="AD121" s="196"/>
      <c r="AE121" s="196"/>
      <c r="AF121" s="196"/>
      <c r="AG121" s="196"/>
      <c r="AH121" s="196"/>
      <c r="AI121" s="196"/>
      <c r="AJ121" s="196"/>
      <c r="AK121" s="196"/>
      <c r="AL121" s="196"/>
      <c r="AM121" s="196"/>
      <c r="AN121" s="196"/>
      <c r="AO121" s="196"/>
      <c r="AP121" s="196"/>
      <c r="AQ121" s="196"/>
      <c r="AR121" s="196"/>
      <c r="AS121" s="196"/>
      <c r="AT121" s="196"/>
      <c r="AU121" s="196"/>
      <c r="AV121" s="196"/>
      <c r="AW121" s="196"/>
      <c r="AX121" s="196"/>
      <c r="AY121" s="196"/>
      <c r="AZ121" s="196"/>
      <c r="BA121" s="196"/>
      <c r="BB121" s="196"/>
      <c r="BC121" s="196"/>
      <c r="BD121" s="196"/>
      <c r="BE121" s="196"/>
      <c r="BF121" s="196"/>
      <c r="BG121" s="196"/>
      <c r="BH121" s="196"/>
      <c r="BI121" s="196"/>
      <c r="BJ121" s="196"/>
      <c r="BK121" s="196"/>
      <c r="BL121" s="196"/>
      <c r="BM121" s="196"/>
      <c r="BN121" s="196"/>
      <c r="BO121" s="196"/>
      <c r="BP121" s="196"/>
      <c r="BQ121" s="196"/>
      <c r="BR121" s="196"/>
      <c r="BS121" s="196"/>
      <c r="BT121" s="196"/>
      <c r="BU121" s="196"/>
      <c r="BV121" s="196"/>
      <c r="BW121" s="196"/>
      <c r="BX121" s="196"/>
      <c r="BY121" s="196"/>
      <c r="BZ121" s="196"/>
      <c r="CA121" s="196"/>
      <c r="CB121" s="196"/>
      <c r="CC121" s="196"/>
      <c r="CD121" s="196"/>
      <c r="CE121" s="196"/>
      <c r="CF121" s="196"/>
      <c r="CG121" s="196"/>
      <c r="CH121" s="196"/>
      <c r="CI121" s="196"/>
      <c r="CJ121" s="196"/>
    </row>
    <row r="122" spans="1:88" ht="15" x14ac:dyDescent="0.2">
      <c r="A122" s="196"/>
      <c r="B122" s="196"/>
      <c r="C122" s="196"/>
      <c r="D122" s="196"/>
      <c r="E122" s="196"/>
      <c r="F122" s="196"/>
      <c r="G122" s="196"/>
      <c r="H122" s="196"/>
      <c r="I122" s="196"/>
      <c r="J122" s="196"/>
      <c r="K122" s="196"/>
      <c r="L122" s="196"/>
      <c r="M122" s="196"/>
      <c r="N122" s="196"/>
      <c r="O122" s="196"/>
      <c r="P122" s="196"/>
      <c r="Q122" s="196"/>
      <c r="R122" s="196"/>
      <c r="S122" s="196"/>
      <c r="T122" s="196"/>
      <c r="U122" s="196"/>
      <c r="V122" s="196"/>
      <c r="W122" s="196"/>
      <c r="X122" s="196"/>
      <c r="Y122" s="196"/>
      <c r="Z122" s="196"/>
      <c r="AA122" s="196"/>
      <c r="AB122" s="196"/>
      <c r="AC122" s="196"/>
      <c r="AD122" s="196"/>
      <c r="AE122" s="196"/>
      <c r="AF122" s="196"/>
      <c r="AG122" s="196"/>
      <c r="AH122" s="196"/>
      <c r="AI122" s="196"/>
      <c r="AJ122" s="196"/>
      <c r="AK122" s="196"/>
      <c r="AL122" s="196"/>
      <c r="AM122" s="196"/>
      <c r="AN122" s="196"/>
      <c r="AO122" s="196"/>
      <c r="AP122" s="196"/>
      <c r="AQ122" s="196"/>
      <c r="AR122" s="196"/>
      <c r="AS122" s="196"/>
      <c r="AT122" s="196"/>
      <c r="AU122" s="196"/>
      <c r="AV122" s="196"/>
      <c r="AW122" s="196"/>
      <c r="AX122" s="196"/>
      <c r="AY122" s="196"/>
      <c r="AZ122" s="196"/>
      <c r="BA122" s="196"/>
      <c r="BB122" s="196"/>
      <c r="BC122" s="196"/>
      <c r="BD122" s="196"/>
      <c r="BE122" s="196"/>
      <c r="BF122" s="196"/>
      <c r="BG122" s="196"/>
      <c r="BH122" s="196"/>
      <c r="BI122" s="196"/>
      <c r="BJ122" s="196"/>
      <c r="BK122" s="196"/>
      <c r="BL122" s="196"/>
      <c r="BM122" s="196"/>
      <c r="BN122" s="196"/>
      <c r="BO122" s="196"/>
      <c r="BP122" s="196"/>
      <c r="BQ122" s="196"/>
      <c r="BR122" s="196"/>
      <c r="BS122" s="196"/>
      <c r="BT122" s="196"/>
      <c r="BU122" s="196"/>
      <c r="BV122" s="196"/>
      <c r="BW122" s="196"/>
      <c r="BX122" s="196"/>
      <c r="BY122" s="196"/>
      <c r="BZ122" s="196"/>
      <c r="CA122" s="196"/>
      <c r="CB122" s="196"/>
      <c r="CC122" s="196"/>
      <c r="CD122" s="196"/>
      <c r="CE122" s="196"/>
      <c r="CF122" s="196"/>
      <c r="CG122" s="196"/>
      <c r="CH122" s="196"/>
      <c r="CI122" s="196"/>
      <c r="CJ122" s="196"/>
    </row>
    <row r="123" spans="1:88" ht="15" x14ac:dyDescent="0.2">
      <c r="A123" s="196"/>
      <c r="B123" s="196"/>
      <c r="C123" s="196"/>
      <c r="D123" s="196"/>
      <c r="E123" s="196"/>
      <c r="F123" s="196"/>
      <c r="G123" s="196"/>
      <c r="H123" s="196"/>
      <c r="I123" s="196"/>
      <c r="J123" s="196"/>
      <c r="K123" s="196"/>
      <c r="L123" s="196"/>
      <c r="M123" s="196"/>
      <c r="N123" s="196"/>
      <c r="O123" s="196"/>
      <c r="P123" s="196"/>
      <c r="Q123" s="196"/>
      <c r="R123" s="196"/>
      <c r="S123" s="196"/>
      <c r="T123" s="196"/>
      <c r="U123" s="196"/>
      <c r="V123" s="196"/>
      <c r="W123" s="196"/>
      <c r="X123" s="196"/>
      <c r="Y123" s="196"/>
      <c r="Z123" s="196"/>
      <c r="AA123" s="196"/>
      <c r="AB123" s="196"/>
      <c r="AC123" s="196"/>
      <c r="AD123" s="196"/>
      <c r="AE123" s="196"/>
      <c r="AF123" s="196"/>
      <c r="AG123" s="196"/>
      <c r="AH123" s="196"/>
      <c r="AI123" s="196"/>
      <c r="AJ123" s="196"/>
      <c r="AK123" s="196"/>
      <c r="AL123" s="196"/>
      <c r="AM123" s="196"/>
      <c r="AN123" s="196"/>
      <c r="AO123" s="196"/>
      <c r="AP123" s="196"/>
      <c r="AQ123" s="196"/>
      <c r="AR123" s="196"/>
      <c r="AS123" s="196"/>
      <c r="AT123" s="196"/>
      <c r="AU123" s="196"/>
      <c r="AV123" s="196"/>
      <c r="AW123" s="196"/>
      <c r="AX123" s="196"/>
      <c r="AY123" s="196"/>
      <c r="AZ123" s="196"/>
      <c r="BA123" s="196"/>
      <c r="BB123" s="196"/>
      <c r="BC123" s="196"/>
      <c r="BD123" s="196"/>
      <c r="BE123" s="196"/>
      <c r="BF123" s="196"/>
      <c r="BG123" s="196"/>
      <c r="BH123" s="196"/>
      <c r="BI123" s="196"/>
      <c r="BJ123" s="196"/>
      <c r="BK123" s="196"/>
      <c r="BL123" s="196"/>
      <c r="BM123" s="196"/>
      <c r="BN123" s="196"/>
      <c r="BO123" s="196"/>
      <c r="BP123" s="196"/>
      <c r="BQ123" s="196"/>
      <c r="BR123" s="196"/>
      <c r="BS123" s="196"/>
      <c r="BT123" s="196"/>
      <c r="BU123" s="196"/>
      <c r="BV123" s="196"/>
      <c r="BW123" s="196"/>
      <c r="BX123" s="196"/>
      <c r="BY123" s="196"/>
      <c r="BZ123" s="196"/>
      <c r="CA123" s="196"/>
      <c r="CB123" s="196"/>
      <c r="CC123" s="196"/>
      <c r="CD123" s="196"/>
      <c r="CE123" s="196"/>
      <c r="CF123" s="196"/>
      <c r="CG123" s="196"/>
      <c r="CH123" s="196"/>
      <c r="CI123" s="196"/>
      <c r="CJ123" s="196"/>
    </row>
    <row r="124" spans="1:88" ht="15" x14ac:dyDescent="0.2">
      <c r="A124" s="196"/>
      <c r="B124" s="196"/>
      <c r="C124" s="196"/>
      <c r="D124" s="196"/>
      <c r="E124" s="196"/>
      <c r="F124" s="196"/>
      <c r="G124" s="196"/>
      <c r="H124" s="196"/>
      <c r="I124" s="196"/>
      <c r="J124" s="196"/>
      <c r="K124" s="196"/>
      <c r="L124" s="196"/>
      <c r="M124" s="196"/>
      <c r="N124" s="196"/>
      <c r="O124" s="196"/>
      <c r="P124" s="196"/>
      <c r="Q124" s="196"/>
      <c r="R124" s="196"/>
      <c r="S124" s="196"/>
      <c r="T124" s="196"/>
      <c r="U124" s="196"/>
      <c r="V124" s="196"/>
      <c r="W124" s="196"/>
      <c r="X124" s="196"/>
      <c r="Y124" s="196"/>
      <c r="Z124" s="196"/>
      <c r="AA124" s="196"/>
      <c r="AB124" s="196"/>
      <c r="AC124" s="196"/>
      <c r="AD124" s="196"/>
      <c r="AE124" s="196"/>
      <c r="AF124" s="196"/>
      <c r="AG124" s="196"/>
      <c r="AH124" s="196"/>
      <c r="AI124" s="196"/>
      <c r="AJ124" s="196"/>
      <c r="AK124" s="196"/>
      <c r="AL124" s="196"/>
      <c r="AM124" s="196"/>
      <c r="AN124" s="196"/>
      <c r="AO124" s="196"/>
      <c r="AP124" s="196"/>
      <c r="AQ124" s="196"/>
      <c r="AR124" s="196"/>
      <c r="AS124" s="196"/>
      <c r="AT124" s="196"/>
      <c r="AU124" s="196"/>
      <c r="AV124" s="196"/>
      <c r="AW124" s="196"/>
      <c r="AX124" s="196"/>
      <c r="AY124" s="196"/>
      <c r="AZ124" s="196"/>
      <c r="BA124" s="196"/>
      <c r="BB124" s="196"/>
      <c r="BC124" s="196"/>
      <c r="BD124" s="196"/>
      <c r="BE124" s="196"/>
      <c r="BF124" s="196"/>
      <c r="BG124" s="196"/>
      <c r="BH124" s="196"/>
      <c r="BI124" s="196"/>
      <c r="BJ124" s="196"/>
      <c r="BK124" s="196"/>
      <c r="BL124" s="196"/>
      <c r="BM124" s="196"/>
      <c r="BN124" s="196"/>
      <c r="BO124" s="196"/>
      <c r="BP124" s="196"/>
      <c r="BQ124" s="196"/>
      <c r="BR124" s="196"/>
      <c r="BS124" s="196"/>
      <c r="BT124" s="196"/>
      <c r="BU124" s="196"/>
      <c r="BV124" s="196"/>
      <c r="BW124" s="196"/>
      <c r="BX124" s="196"/>
      <c r="BY124" s="196"/>
      <c r="BZ124" s="196"/>
      <c r="CA124" s="196"/>
      <c r="CB124" s="196"/>
      <c r="CC124" s="196"/>
      <c r="CD124" s="196"/>
      <c r="CE124" s="196"/>
      <c r="CF124" s="196"/>
      <c r="CG124" s="196"/>
      <c r="CH124" s="196"/>
      <c r="CI124" s="196"/>
      <c r="CJ124" s="196"/>
    </row>
    <row r="125" spans="1:88" ht="15" x14ac:dyDescent="0.2">
      <c r="A125" s="196"/>
      <c r="B125" s="196"/>
      <c r="C125" s="196"/>
      <c r="D125" s="196"/>
      <c r="E125" s="196"/>
      <c r="F125" s="196"/>
      <c r="G125" s="196"/>
      <c r="H125" s="196"/>
      <c r="I125" s="196"/>
      <c r="J125" s="196"/>
      <c r="K125" s="196"/>
      <c r="L125" s="196"/>
      <c r="M125" s="196"/>
      <c r="N125" s="196"/>
      <c r="O125" s="196"/>
      <c r="P125" s="196"/>
      <c r="Q125" s="196"/>
      <c r="R125" s="196"/>
      <c r="S125" s="196"/>
      <c r="T125" s="196"/>
      <c r="U125" s="196"/>
      <c r="V125" s="196"/>
      <c r="W125" s="196"/>
      <c r="X125" s="196"/>
      <c r="Y125" s="196"/>
      <c r="Z125" s="196"/>
      <c r="AA125" s="196"/>
      <c r="AB125" s="196"/>
      <c r="AC125" s="196"/>
      <c r="AD125" s="196"/>
      <c r="AE125" s="196"/>
      <c r="AF125" s="196"/>
      <c r="AG125" s="196"/>
      <c r="AH125" s="196"/>
      <c r="AI125" s="196"/>
      <c r="AJ125" s="196"/>
      <c r="AK125" s="196"/>
      <c r="AL125" s="196"/>
      <c r="AM125" s="196"/>
      <c r="AN125" s="196"/>
      <c r="AO125" s="196"/>
      <c r="AP125" s="196"/>
      <c r="AQ125" s="196"/>
      <c r="AR125" s="196"/>
      <c r="AS125" s="196"/>
      <c r="AT125" s="196"/>
      <c r="AU125" s="196"/>
      <c r="AV125" s="196"/>
      <c r="AW125" s="196"/>
      <c r="AX125" s="196"/>
      <c r="AY125" s="196"/>
      <c r="AZ125" s="196"/>
      <c r="BA125" s="196"/>
      <c r="BB125" s="196"/>
      <c r="BC125" s="196"/>
      <c r="BD125" s="196"/>
      <c r="BE125" s="196"/>
      <c r="BF125" s="196"/>
      <c r="BG125" s="196"/>
      <c r="BH125" s="196"/>
      <c r="BI125" s="196"/>
      <c r="BJ125" s="196"/>
      <c r="BK125" s="196"/>
      <c r="BL125" s="196"/>
      <c r="BM125" s="196"/>
      <c r="BN125" s="196"/>
      <c r="BO125" s="196"/>
      <c r="BP125" s="196"/>
      <c r="BQ125" s="196"/>
      <c r="BR125" s="196"/>
      <c r="BS125" s="196"/>
      <c r="BT125" s="196"/>
      <c r="BU125" s="196"/>
      <c r="BV125" s="196"/>
      <c r="BW125" s="196"/>
      <c r="BX125" s="196"/>
      <c r="BY125" s="196"/>
      <c r="BZ125" s="196"/>
      <c r="CA125" s="196"/>
      <c r="CB125" s="196"/>
      <c r="CC125" s="196"/>
      <c r="CD125" s="196"/>
      <c r="CE125" s="196"/>
      <c r="CF125" s="196"/>
      <c r="CG125" s="196"/>
      <c r="CH125" s="196"/>
      <c r="CI125" s="196"/>
      <c r="CJ125" s="196"/>
    </row>
  </sheetData>
  <sheetProtection algorithmName="SHA-512" hashValue="ImZtGtwstuWqN5vheHSbGg5qivP6vjf+Sx5t4NFo7tOL0d98XrYp4bRKwlUoX6EwZn18/pusih1nMUWmrMgPTQ==" saltValue="fA330XSqd/RkLzSwK9tVTg==" spinCount="100000" sheet="1" formatCells="0" formatColumns="0" formatRows="0"/>
  <customSheetViews>
    <customSheetView guid="{FC3B3501-CA52-40D7-B049-0E027A15B235}" showPageBreaks="1" printArea="1">
      <pane xSplit="2" ySplit="9" topLeftCell="C10" activePane="bottomRight" state="frozen"/>
      <selection pane="bottomRight" activeCell="F29" sqref="F29"/>
      <pageMargins left="0.5" right="0.5" top="1" bottom="0.75" header="0.36" footer="0.5"/>
      <printOptions horizontalCentered="1" verticalCentered="1" gridLines="1"/>
      <pageSetup scale="70" orientation="portrait" horizontalDpi="360" verticalDpi="360" r:id="rId1"/>
      <headerFooter alignWithMargins="0">
        <oddHeader xml:space="preserve">&amp;C&amp;"Arial,Bold"&amp;14COUNTY/CITY/TOWN OF ____________________
COMBINING STATEMENT OF REVENUES, EXPENDITURES, AND CHANGES IN FUND BALANCES
BUDGET AND ACTUAL
NONMAJOR SPECIAL REVENUE FUNDS
FISCAL YEAR ENDED JUNE 30, 2015
</oddHeader>
      </headerFooter>
    </customSheetView>
  </customSheetViews>
  <mergeCells count="92">
    <mergeCell ref="IA2:ID2"/>
    <mergeCell ref="IE2:IH2"/>
    <mergeCell ref="II2:IL2"/>
    <mergeCell ref="IM2:IP2"/>
    <mergeCell ref="HG2:HJ2"/>
    <mergeCell ref="HK2:HN2"/>
    <mergeCell ref="HO2:HR2"/>
    <mergeCell ref="HS2:HV2"/>
    <mergeCell ref="HW2:HZ2"/>
    <mergeCell ref="GM2:GP2"/>
    <mergeCell ref="GQ2:GT2"/>
    <mergeCell ref="GU2:GX2"/>
    <mergeCell ref="GY2:HB2"/>
    <mergeCell ref="HC2:HF2"/>
    <mergeCell ref="FS2:FV2"/>
    <mergeCell ref="FW2:FZ2"/>
    <mergeCell ref="GA2:GD2"/>
    <mergeCell ref="GE2:GH2"/>
    <mergeCell ref="GI2:GL2"/>
    <mergeCell ref="EY2:FB2"/>
    <mergeCell ref="FC2:FF2"/>
    <mergeCell ref="FG2:FJ2"/>
    <mergeCell ref="FK2:FN2"/>
    <mergeCell ref="FO2:FR2"/>
    <mergeCell ref="EE2:EH2"/>
    <mergeCell ref="EI2:EL2"/>
    <mergeCell ref="EM2:EP2"/>
    <mergeCell ref="EQ2:ET2"/>
    <mergeCell ref="EU2:EX2"/>
    <mergeCell ref="DK2:DN2"/>
    <mergeCell ref="DO2:DR2"/>
    <mergeCell ref="DS2:DV2"/>
    <mergeCell ref="DW2:DZ2"/>
    <mergeCell ref="EA2:ED2"/>
    <mergeCell ref="CQ2:CT2"/>
    <mergeCell ref="CU2:CX2"/>
    <mergeCell ref="CY2:DB2"/>
    <mergeCell ref="DC2:DF2"/>
    <mergeCell ref="DG2:DJ2"/>
    <mergeCell ref="BW2:BZ2"/>
    <mergeCell ref="CA2:CD2"/>
    <mergeCell ref="CE2:CH2"/>
    <mergeCell ref="CI2:CL2"/>
    <mergeCell ref="CM2:CP2"/>
    <mergeCell ref="BC2:BF2"/>
    <mergeCell ref="BG2:BJ2"/>
    <mergeCell ref="BK2:BN2"/>
    <mergeCell ref="BO2:BR2"/>
    <mergeCell ref="BS2:BV2"/>
    <mergeCell ref="AI2:AL2"/>
    <mergeCell ref="AM2:AP2"/>
    <mergeCell ref="AQ2:AT2"/>
    <mergeCell ref="AU2:AX2"/>
    <mergeCell ref="AY2:BB2"/>
    <mergeCell ref="O2:R2"/>
    <mergeCell ref="S2:V2"/>
    <mergeCell ref="W2:Z2"/>
    <mergeCell ref="AA2:AD2"/>
    <mergeCell ref="AE2:AH2"/>
    <mergeCell ref="C1:F1"/>
    <mergeCell ref="C2:F2"/>
    <mergeCell ref="G2:J2"/>
    <mergeCell ref="K2:N2"/>
    <mergeCell ref="IA1:ID1"/>
    <mergeCell ref="GU1:GX1"/>
    <mergeCell ref="GY1:HB1"/>
    <mergeCell ref="HC1:HF1"/>
    <mergeCell ref="HG1:HJ1"/>
    <mergeCell ref="GQ1:GT1"/>
    <mergeCell ref="GE1:GH1"/>
    <mergeCell ref="GI1:GL1"/>
    <mergeCell ref="GM1:GP1"/>
    <mergeCell ref="FS1:FV1"/>
    <mergeCell ref="FW1:FZ1"/>
    <mergeCell ref="EE1:EH1"/>
    <mergeCell ref="IE1:IH1"/>
    <mergeCell ref="II1:IL1"/>
    <mergeCell ref="IM1:IP1"/>
    <mergeCell ref="HK1:HN1"/>
    <mergeCell ref="HO1:HR1"/>
    <mergeCell ref="HS1:HV1"/>
    <mergeCell ref="HW1:HZ1"/>
    <mergeCell ref="EI1:EL1"/>
    <mergeCell ref="EM1:EP1"/>
    <mergeCell ref="EQ1:ET1"/>
    <mergeCell ref="GA1:GD1"/>
    <mergeCell ref="FK1:FN1"/>
    <mergeCell ref="FO1:FR1"/>
    <mergeCell ref="EU1:EX1"/>
    <mergeCell ref="EY1:FB1"/>
    <mergeCell ref="FC1:FF1"/>
    <mergeCell ref="FG1:FJ1"/>
  </mergeCells>
  <phoneticPr fontId="0" type="noConversion"/>
  <printOptions horizontalCentered="1" verticalCentered="1" gridLines="1"/>
  <pageMargins left="0.5" right="0.5" top="1" bottom="0.75" header="0.3" footer="0.5"/>
  <pageSetup scale="70" orientation="portrait" horizontalDpi="360" verticalDpi="360" r:id="rId2"/>
  <headerFooter alignWithMargins="0">
    <oddHeader>&amp;C&amp;"Arial,Bold"&amp;14COUNTY/CITY/TOWN OF ____________________
COMBINING STATEMENT OF REVENUES, EXPENDITURES, AND CHANGES IN FUND BALANCES
BUDGET AND ACTUAL
NONMAJOR SPECIAL REVENUE FUNDS
FISCAL YEAR ENDED JUNE 30, 2023</oddHead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48"/>
  <dimension ref="A1:R146"/>
  <sheetViews>
    <sheetView zoomScaleNormal="100" workbookViewId="0">
      <pane xSplit="2" ySplit="5" topLeftCell="E16" activePane="bottomRight" state="frozen"/>
      <selection pane="topRight" activeCell="C1" sqref="C1"/>
      <selection pane="bottomLeft" activeCell="A6" sqref="A6"/>
      <selection pane="bottomRight" activeCell="M35" sqref="M35"/>
    </sheetView>
  </sheetViews>
  <sheetFormatPr defaultColWidth="8.85546875" defaultRowHeight="12.75" x14ac:dyDescent="0.2"/>
  <cols>
    <col min="1" max="1" width="13.7109375" style="194" customWidth="1"/>
    <col min="2" max="2" width="45.7109375" style="194" customWidth="1"/>
    <col min="3" max="7" width="18.7109375" style="194" customWidth="1"/>
    <col min="8" max="12" width="18.42578125" style="194" customWidth="1"/>
    <col min="13" max="13" width="18.7109375" style="194" customWidth="1"/>
    <col min="14" max="16384" width="8.85546875" style="194"/>
  </cols>
  <sheetData>
    <row r="1" spans="1:18" ht="18" customHeight="1" x14ac:dyDescent="0.25">
      <c r="A1" s="215"/>
      <c r="B1" s="215"/>
      <c r="C1" s="199" t="s">
        <v>746</v>
      </c>
      <c r="D1" s="199" t="s">
        <v>746</v>
      </c>
      <c r="E1" s="199" t="s">
        <v>746</v>
      </c>
      <c r="F1" s="199" t="s">
        <v>746</v>
      </c>
      <c r="G1" s="199" t="s">
        <v>746</v>
      </c>
      <c r="H1" s="199" t="s">
        <v>746</v>
      </c>
      <c r="I1" s="199" t="s">
        <v>746</v>
      </c>
      <c r="J1" s="199" t="s">
        <v>746</v>
      </c>
      <c r="K1" s="199" t="s">
        <v>746</v>
      </c>
      <c r="L1" s="199" t="s">
        <v>746</v>
      </c>
      <c r="M1" s="9" t="s">
        <v>761</v>
      </c>
      <c r="N1" s="199"/>
      <c r="O1" s="196"/>
      <c r="P1" s="196"/>
      <c r="Q1" s="196"/>
      <c r="R1" s="196"/>
    </row>
    <row r="2" spans="1:18" ht="18" customHeight="1" x14ac:dyDescent="0.25">
      <c r="A2" s="196"/>
      <c r="B2" s="196"/>
      <c r="C2" s="1676" t="s">
        <v>747</v>
      </c>
      <c r="D2" s="1676" t="s">
        <v>747</v>
      </c>
      <c r="E2" s="1676" t="s">
        <v>747</v>
      </c>
      <c r="F2" s="1676" t="s">
        <v>747</v>
      </c>
      <c r="G2" s="1676" t="s">
        <v>747</v>
      </c>
      <c r="H2" s="1676" t="s">
        <v>747</v>
      </c>
      <c r="I2" s="1676" t="s">
        <v>747</v>
      </c>
      <c r="J2" s="1676" t="s">
        <v>747</v>
      </c>
      <c r="K2" s="1676" t="s">
        <v>747</v>
      </c>
      <c r="L2" s="1676" t="s">
        <v>747</v>
      </c>
      <c r="M2" s="9" t="s">
        <v>765</v>
      </c>
      <c r="N2" s="199"/>
      <c r="O2" s="196"/>
      <c r="P2" s="196"/>
      <c r="Q2" s="196"/>
      <c r="R2" s="196"/>
    </row>
    <row r="3" spans="1:18" ht="18" customHeight="1" x14ac:dyDescent="0.25">
      <c r="A3" s="9" t="s">
        <v>743</v>
      </c>
      <c r="B3" s="9"/>
      <c r="C3" s="1676"/>
      <c r="D3" s="1676"/>
      <c r="E3" s="1676"/>
      <c r="F3" s="1676"/>
      <c r="G3" s="1676"/>
      <c r="H3" s="1676"/>
      <c r="I3" s="1676"/>
      <c r="J3" s="1676"/>
      <c r="K3" s="1676"/>
      <c r="L3" s="1676"/>
      <c r="M3" s="9" t="s">
        <v>766</v>
      </c>
      <c r="N3" s="196"/>
      <c r="O3" s="196"/>
      <c r="P3" s="196"/>
      <c r="Q3" s="196"/>
      <c r="R3" s="196"/>
    </row>
    <row r="4" spans="1:18" ht="18" customHeight="1" thickBot="1" x14ac:dyDescent="0.3">
      <c r="A4" s="454" t="s">
        <v>744</v>
      </c>
      <c r="B4" s="454" t="s">
        <v>745</v>
      </c>
      <c r="C4" s="1677"/>
      <c r="D4" s="1677"/>
      <c r="E4" s="1677"/>
      <c r="F4" s="1677"/>
      <c r="G4" s="1677"/>
      <c r="H4" s="1677"/>
      <c r="I4" s="1677"/>
      <c r="J4" s="1677"/>
      <c r="K4" s="1677"/>
      <c r="L4" s="1677"/>
      <c r="M4" s="454" t="s">
        <v>762</v>
      </c>
      <c r="N4" s="196"/>
      <c r="O4" s="196"/>
      <c r="P4" s="196"/>
      <c r="Q4" s="196"/>
      <c r="R4" s="196"/>
    </row>
    <row r="5" spans="1:18" ht="18" customHeight="1" x14ac:dyDescent="0.25">
      <c r="A5" s="288"/>
      <c r="B5" s="455" t="s">
        <v>787</v>
      </c>
      <c r="C5" s="283"/>
      <c r="D5" s="283"/>
      <c r="E5" s="283"/>
      <c r="F5" s="283"/>
      <c r="G5" s="283"/>
      <c r="H5" s="283"/>
      <c r="I5" s="283"/>
      <c r="J5" s="283"/>
      <c r="K5" s="283"/>
      <c r="L5" s="283"/>
      <c r="M5" s="283"/>
      <c r="N5" s="196"/>
      <c r="O5" s="196"/>
      <c r="P5" s="196"/>
      <c r="Q5" s="196"/>
      <c r="R5" s="196"/>
    </row>
    <row r="6" spans="1:18" ht="18" customHeight="1" x14ac:dyDescent="0.2">
      <c r="A6" s="288">
        <v>101000</v>
      </c>
      <c r="B6" s="6" t="s">
        <v>788</v>
      </c>
      <c r="C6" s="202"/>
      <c r="D6" s="202"/>
      <c r="E6" s="202"/>
      <c r="F6" s="202"/>
      <c r="G6" s="202"/>
      <c r="H6" s="202"/>
      <c r="I6" s="202"/>
      <c r="J6" s="202"/>
      <c r="K6" s="202"/>
      <c r="L6" s="202"/>
      <c r="M6" s="210">
        <f t="shared" ref="M6:M11" si="0">SUM(C6:L6)</f>
        <v>0</v>
      </c>
      <c r="N6" s="196"/>
      <c r="O6" s="196"/>
      <c r="P6" s="196"/>
      <c r="Q6" s="196"/>
      <c r="R6" s="196"/>
    </row>
    <row r="7" spans="1:18" ht="18" customHeight="1" x14ac:dyDescent="0.2">
      <c r="A7" s="288">
        <v>103000</v>
      </c>
      <c r="B7" s="6" t="s">
        <v>886</v>
      </c>
      <c r="C7" s="202"/>
      <c r="D7" s="202"/>
      <c r="E7" s="202"/>
      <c r="F7" s="202"/>
      <c r="G7" s="202"/>
      <c r="H7" s="202"/>
      <c r="I7" s="202"/>
      <c r="J7" s="202"/>
      <c r="K7" s="202"/>
      <c r="L7" s="202"/>
      <c r="M7" s="210">
        <f t="shared" si="0"/>
        <v>0</v>
      </c>
      <c r="N7" s="196"/>
      <c r="O7" s="196"/>
      <c r="P7" s="196"/>
      <c r="Q7" s="196"/>
      <c r="R7" s="196"/>
    </row>
    <row r="8" spans="1:18" ht="18" customHeight="1" x14ac:dyDescent="0.2">
      <c r="A8" s="288">
        <v>101100</v>
      </c>
      <c r="B8" s="6" t="s">
        <v>789</v>
      </c>
      <c r="C8" s="202"/>
      <c r="D8" s="202"/>
      <c r="E8" s="202"/>
      <c r="F8" s="202"/>
      <c r="G8" s="202"/>
      <c r="H8" s="202"/>
      <c r="I8" s="202"/>
      <c r="J8" s="202"/>
      <c r="K8" s="202"/>
      <c r="L8" s="202"/>
      <c r="M8" s="210">
        <f t="shared" si="0"/>
        <v>0</v>
      </c>
      <c r="N8" s="196"/>
      <c r="O8" s="196"/>
      <c r="P8" s="196"/>
      <c r="Q8" s="196"/>
      <c r="R8" s="196"/>
    </row>
    <row r="9" spans="1:18" ht="18" customHeight="1" x14ac:dyDescent="0.2">
      <c r="A9" s="288">
        <v>102000</v>
      </c>
      <c r="B9" s="6" t="s">
        <v>748</v>
      </c>
      <c r="C9" s="202"/>
      <c r="D9" s="202"/>
      <c r="E9" s="202"/>
      <c r="F9" s="202"/>
      <c r="G9" s="202"/>
      <c r="H9" s="202"/>
      <c r="I9" s="202"/>
      <c r="J9" s="202"/>
      <c r="K9" s="202"/>
      <c r="L9" s="202"/>
      <c r="M9" s="210">
        <f t="shared" si="0"/>
        <v>0</v>
      </c>
      <c r="N9" s="196"/>
      <c r="O9" s="196"/>
      <c r="P9" s="196"/>
      <c r="Q9" s="196"/>
      <c r="R9" s="196"/>
    </row>
    <row r="10" spans="1:18" ht="18" customHeight="1" x14ac:dyDescent="0.2">
      <c r="A10" s="288">
        <v>102300</v>
      </c>
      <c r="B10" s="6" t="s">
        <v>749</v>
      </c>
      <c r="C10" s="202"/>
      <c r="D10" s="202"/>
      <c r="E10" s="202"/>
      <c r="F10" s="202"/>
      <c r="G10" s="202"/>
      <c r="H10" s="202"/>
      <c r="I10" s="202"/>
      <c r="J10" s="202"/>
      <c r="K10" s="202"/>
      <c r="L10" s="202"/>
      <c r="M10" s="210">
        <f t="shared" si="0"/>
        <v>0</v>
      </c>
      <c r="N10" s="196"/>
      <c r="O10" s="196"/>
      <c r="P10" s="196"/>
      <c r="Q10" s="196"/>
      <c r="R10" s="196"/>
    </row>
    <row r="11" spans="1:18" ht="18" customHeight="1" x14ac:dyDescent="0.2">
      <c r="A11" s="288">
        <v>106000</v>
      </c>
      <c r="B11" s="6" t="s">
        <v>750</v>
      </c>
      <c r="C11" s="202"/>
      <c r="D11" s="202"/>
      <c r="E11" s="202"/>
      <c r="F11" s="202"/>
      <c r="G11" s="202"/>
      <c r="H11" s="202"/>
      <c r="I11" s="202"/>
      <c r="J11" s="202"/>
      <c r="K11" s="202"/>
      <c r="L11" s="202"/>
      <c r="M11" s="210">
        <f t="shared" si="0"/>
        <v>0</v>
      </c>
      <c r="N11" s="196"/>
      <c r="O11" s="196"/>
      <c r="P11" s="196"/>
      <c r="Q11" s="196"/>
      <c r="R11" s="196"/>
    </row>
    <row r="12" spans="1:18" customFormat="1" ht="18" customHeight="1" x14ac:dyDescent="0.2">
      <c r="A12" s="288"/>
      <c r="B12" s="6" t="s">
        <v>751</v>
      </c>
      <c r="C12" s="210"/>
      <c r="D12" s="210"/>
      <c r="E12" s="210"/>
      <c r="F12" s="210"/>
      <c r="G12" s="210"/>
      <c r="H12" s="210"/>
      <c r="I12" s="210"/>
      <c r="J12" s="210"/>
      <c r="K12" s="210"/>
      <c r="L12" s="210"/>
      <c r="M12" s="210"/>
      <c r="N12" s="6"/>
      <c r="O12" s="6"/>
      <c r="P12" s="6"/>
      <c r="Q12" s="6"/>
      <c r="R12" s="6"/>
    </row>
    <row r="13" spans="1:18" ht="18" customHeight="1" x14ac:dyDescent="0.2">
      <c r="A13" s="288">
        <v>111000</v>
      </c>
      <c r="B13" s="6" t="s">
        <v>752</v>
      </c>
      <c r="C13" s="202"/>
      <c r="D13" s="202"/>
      <c r="E13" s="202"/>
      <c r="F13" s="202"/>
      <c r="G13" s="202"/>
      <c r="H13" s="202"/>
      <c r="I13" s="202"/>
      <c r="J13" s="202"/>
      <c r="K13" s="202"/>
      <c r="L13" s="202"/>
      <c r="M13" s="210">
        <f t="shared" ref="M13:M26" si="1">SUM(C13:L13)</f>
        <v>0</v>
      </c>
      <c r="N13" s="196"/>
      <c r="O13" s="196"/>
      <c r="P13" s="196"/>
      <c r="Q13" s="196"/>
      <c r="R13" s="196"/>
    </row>
    <row r="14" spans="1:18" ht="18" customHeight="1" x14ac:dyDescent="0.2">
      <c r="A14" s="288">
        <v>113000</v>
      </c>
      <c r="B14" s="6" t="s">
        <v>753</v>
      </c>
      <c r="C14" s="202"/>
      <c r="D14" s="202"/>
      <c r="E14" s="202"/>
      <c r="F14" s="202"/>
      <c r="G14" s="202"/>
      <c r="H14" s="202"/>
      <c r="I14" s="202"/>
      <c r="J14" s="202"/>
      <c r="K14" s="202"/>
      <c r="L14" s="202"/>
      <c r="M14" s="210">
        <f t="shared" si="1"/>
        <v>0</v>
      </c>
      <c r="N14" s="196"/>
      <c r="O14" s="196"/>
      <c r="P14" s="196"/>
      <c r="Q14" s="196"/>
      <c r="R14" s="196"/>
    </row>
    <row r="15" spans="1:18" ht="18" customHeight="1" x14ac:dyDescent="0.2">
      <c r="A15" s="288">
        <v>114000</v>
      </c>
      <c r="B15" s="6" t="s">
        <v>754</v>
      </c>
      <c r="C15" s="202"/>
      <c r="D15" s="202"/>
      <c r="E15" s="202"/>
      <c r="F15" s="202"/>
      <c r="G15" s="202"/>
      <c r="H15" s="202"/>
      <c r="I15" s="202"/>
      <c r="J15" s="202"/>
      <c r="K15" s="202"/>
      <c r="L15" s="202"/>
      <c r="M15" s="210">
        <f t="shared" si="1"/>
        <v>0</v>
      </c>
      <c r="N15" s="196"/>
      <c r="O15" s="196"/>
      <c r="P15" s="196"/>
      <c r="Q15" s="196"/>
      <c r="R15" s="196"/>
    </row>
    <row r="16" spans="1:18" ht="18" customHeight="1" x14ac:dyDescent="0.2">
      <c r="A16" s="288">
        <v>115000</v>
      </c>
      <c r="B16" s="6" t="s">
        <v>755</v>
      </c>
      <c r="C16" s="202"/>
      <c r="D16" s="202"/>
      <c r="E16" s="202"/>
      <c r="F16" s="202"/>
      <c r="G16" s="202"/>
      <c r="H16" s="202"/>
      <c r="I16" s="202"/>
      <c r="J16" s="202"/>
      <c r="K16" s="202"/>
      <c r="L16" s="202"/>
      <c r="M16" s="210">
        <f t="shared" si="1"/>
        <v>0</v>
      </c>
      <c r="N16" s="196"/>
      <c r="O16" s="196"/>
      <c r="P16" s="196"/>
      <c r="Q16" s="196"/>
      <c r="R16" s="196"/>
    </row>
    <row r="17" spans="1:18" ht="18" customHeight="1" x14ac:dyDescent="0.2">
      <c r="A17" s="288">
        <v>116000</v>
      </c>
      <c r="B17" s="6" t="s">
        <v>756</v>
      </c>
      <c r="C17" s="202"/>
      <c r="D17" s="202"/>
      <c r="E17" s="202"/>
      <c r="F17" s="202"/>
      <c r="G17" s="202"/>
      <c r="H17" s="202"/>
      <c r="I17" s="202"/>
      <c r="J17" s="202"/>
      <c r="K17" s="202"/>
      <c r="L17" s="202"/>
      <c r="M17" s="210">
        <f t="shared" si="1"/>
        <v>0</v>
      </c>
      <c r="N17" s="196"/>
      <c r="O17" s="196"/>
      <c r="P17" s="196"/>
      <c r="Q17" s="196"/>
      <c r="R17" s="196"/>
    </row>
    <row r="18" spans="1:18" ht="18" customHeight="1" x14ac:dyDescent="0.2">
      <c r="A18" s="288">
        <v>118000</v>
      </c>
      <c r="B18" s="6" t="s">
        <v>605</v>
      </c>
      <c r="C18" s="202"/>
      <c r="D18" s="202"/>
      <c r="E18" s="202"/>
      <c r="F18" s="202"/>
      <c r="G18" s="202"/>
      <c r="H18" s="202"/>
      <c r="I18" s="202"/>
      <c r="J18" s="202"/>
      <c r="K18" s="202"/>
      <c r="L18" s="202"/>
      <c r="M18" s="210">
        <f t="shared" si="1"/>
        <v>0</v>
      </c>
      <c r="N18" s="196"/>
      <c r="O18" s="196"/>
      <c r="P18" s="196"/>
      <c r="Q18" s="196"/>
      <c r="R18" s="196"/>
    </row>
    <row r="19" spans="1:18" ht="30" customHeight="1" x14ac:dyDescent="0.2">
      <c r="A19" s="288">
        <v>120000</v>
      </c>
      <c r="B19" s="456" t="s">
        <v>465</v>
      </c>
      <c r="C19" s="202"/>
      <c r="D19" s="202"/>
      <c r="E19" s="202"/>
      <c r="F19" s="202"/>
      <c r="G19" s="202"/>
      <c r="H19" s="202"/>
      <c r="I19" s="202"/>
      <c r="J19" s="202"/>
      <c r="K19" s="202"/>
      <c r="L19" s="202"/>
      <c r="M19" s="210">
        <f t="shared" si="1"/>
        <v>0</v>
      </c>
      <c r="N19" s="196"/>
      <c r="O19" s="196"/>
      <c r="P19" s="196"/>
      <c r="Q19" s="196"/>
      <c r="R19" s="196"/>
    </row>
    <row r="20" spans="1:18" ht="19.5" customHeight="1" x14ac:dyDescent="0.2">
      <c r="A20" s="288">
        <v>127500</v>
      </c>
      <c r="B20" s="456" t="s">
        <v>2563</v>
      </c>
      <c r="C20" s="202"/>
      <c r="D20" s="202"/>
      <c r="E20" s="202"/>
      <c r="F20" s="202"/>
      <c r="G20" s="202"/>
      <c r="H20" s="202"/>
      <c r="I20" s="202"/>
      <c r="J20" s="202"/>
      <c r="K20" s="202"/>
      <c r="L20" s="202"/>
      <c r="M20" s="210">
        <f t="shared" si="1"/>
        <v>0</v>
      </c>
      <c r="N20" s="196"/>
      <c r="O20" s="196"/>
      <c r="P20" s="196"/>
      <c r="Q20" s="196"/>
      <c r="R20" s="196"/>
    </row>
    <row r="21" spans="1:18" ht="18" customHeight="1" x14ac:dyDescent="0.2">
      <c r="A21" s="288">
        <v>131000</v>
      </c>
      <c r="B21" s="6" t="s">
        <v>184</v>
      </c>
      <c r="C21" s="202"/>
      <c r="D21" s="202"/>
      <c r="E21" s="202"/>
      <c r="F21" s="202"/>
      <c r="G21" s="202"/>
      <c r="H21" s="202"/>
      <c r="I21" s="202"/>
      <c r="J21" s="202"/>
      <c r="K21" s="202"/>
      <c r="L21" s="202"/>
      <c r="M21" s="210">
        <f t="shared" si="1"/>
        <v>0</v>
      </c>
      <c r="N21" s="196"/>
      <c r="O21" s="196"/>
      <c r="P21" s="196"/>
      <c r="Q21" s="196"/>
      <c r="R21" s="196"/>
    </row>
    <row r="22" spans="1:18" ht="18" customHeight="1" x14ac:dyDescent="0.2">
      <c r="A22" s="288">
        <v>132000</v>
      </c>
      <c r="B22" s="6" t="s">
        <v>185</v>
      </c>
      <c r="C22" s="202"/>
      <c r="D22" s="202"/>
      <c r="E22" s="202"/>
      <c r="F22" s="202"/>
      <c r="G22" s="202"/>
      <c r="H22" s="202"/>
      <c r="I22" s="202"/>
      <c r="J22" s="202"/>
      <c r="K22" s="202"/>
      <c r="L22" s="202"/>
      <c r="M22" s="210">
        <f t="shared" si="1"/>
        <v>0</v>
      </c>
      <c r="N22" s="196"/>
      <c r="O22" s="196"/>
      <c r="P22" s="196"/>
      <c r="Q22" s="196"/>
      <c r="R22" s="196"/>
    </row>
    <row r="23" spans="1:18" ht="18" customHeight="1" x14ac:dyDescent="0.2">
      <c r="A23" s="288">
        <v>133000</v>
      </c>
      <c r="B23" s="6" t="s">
        <v>890</v>
      </c>
      <c r="C23" s="202"/>
      <c r="D23" s="202"/>
      <c r="E23" s="202"/>
      <c r="F23" s="202"/>
      <c r="G23" s="202"/>
      <c r="H23" s="202"/>
      <c r="I23" s="202"/>
      <c r="J23" s="202"/>
      <c r="K23" s="202"/>
      <c r="L23" s="202"/>
      <c r="M23" s="210">
        <f t="shared" si="1"/>
        <v>0</v>
      </c>
      <c r="N23" s="196"/>
      <c r="O23" s="196"/>
      <c r="P23" s="196"/>
      <c r="Q23" s="196"/>
      <c r="R23" s="196"/>
    </row>
    <row r="24" spans="1:18" ht="18" customHeight="1" x14ac:dyDescent="0.2">
      <c r="A24" s="288">
        <v>140000</v>
      </c>
      <c r="B24" s="6" t="s">
        <v>148</v>
      </c>
      <c r="C24" s="202"/>
      <c r="D24" s="202"/>
      <c r="E24" s="202"/>
      <c r="F24" s="202"/>
      <c r="G24" s="202"/>
      <c r="H24" s="202"/>
      <c r="I24" s="202"/>
      <c r="J24" s="202"/>
      <c r="K24" s="202"/>
      <c r="L24" s="202"/>
      <c r="M24" s="210">
        <f t="shared" si="1"/>
        <v>0</v>
      </c>
      <c r="N24" s="196"/>
      <c r="O24" s="196"/>
      <c r="P24" s="196"/>
      <c r="Q24" s="196"/>
      <c r="R24" s="196"/>
    </row>
    <row r="25" spans="1:18" ht="18" customHeight="1" x14ac:dyDescent="0.2">
      <c r="A25" s="288">
        <v>150000</v>
      </c>
      <c r="B25" s="6" t="s">
        <v>792</v>
      </c>
      <c r="C25" s="202"/>
      <c r="D25" s="202"/>
      <c r="E25" s="202"/>
      <c r="F25" s="202"/>
      <c r="G25" s="202"/>
      <c r="H25" s="202"/>
      <c r="I25" s="202"/>
      <c r="J25" s="202"/>
      <c r="K25" s="202"/>
      <c r="L25" s="202"/>
      <c r="M25" s="210">
        <f t="shared" si="1"/>
        <v>0</v>
      </c>
      <c r="N25" s="196"/>
      <c r="O25" s="196"/>
      <c r="P25" s="196"/>
      <c r="Q25" s="196"/>
      <c r="R25" s="196"/>
    </row>
    <row r="26" spans="1:18" ht="18" customHeight="1" thickBot="1" x14ac:dyDescent="0.25">
      <c r="A26" s="288">
        <v>170000</v>
      </c>
      <c r="B26" s="6" t="s">
        <v>126</v>
      </c>
      <c r="C26" s="204"/>
      <c r="D26" s="204"/>
      <c r="E26" s="204"/>
      <c r="F26" s="204"/>
      <c r="G26" s="204"/>
      <c r="H26" s="204"/>
      <c r="I26" s="204"/>
      <c r="J26" s="204"/>
      <c r="K26" s="204"/>
      <c r="L26" s="204"/>
      <c r="M26" s="211">
        <f t="shared" si="1"/>
        <v>0</v>
      </c>
      <c r="N26" s="196"/>
      <c r="O26" s="196"/>
      <c r="P26" s="196"/>
      <c r="Q26" s="196"/>
      <c r="R26" s="196"/>
    </row>
    <row r="27" spans="1:18" customFormat="1" ht="18" customHeight="1" x14ac:dyDescent="0.25">
      <c r="A27" s="288"/>
      <c r="B27" s="9" t="s">
        <v>796</v>
      </c>
      <c r="C27" s="210">
        <f>SUM(C6:C26)</f>
        <v>0</v>
      </c>
      <c r="D27" s="210">
        <f t="shared" ref="D27:M27" si="2">SUM(D6:D26)</f>
        <v>0</v>
      </c>
      <c r="E27" s="210">
        <f t="shared" si="2"/>
        <v>0</v>
      </c>
      <c r="F27" s="210">
        <f t="shared" si="2"/>
        <v>0</v>
      </c>
      <c r="G27" s="210">
        <f t="shared" si="2"/>
        <v>0</v>
      </c>
      <c r="H27" s="210">
        <f t="shared" si="2"/>
        <v>0</v>
      </c>
      <c r="I27" s="210">
        <f t="shared" si="2"/>
        <v>0</v>
      </c>
      <c r="J27" s="210">
        <f t="shared" si="2"/>
        <v>0</v>
      </c>
      <c r="K27" s="210">
        <f t="shared" si="2"/>
        <v>0</v>
      </c>
      <c r="L27" s="210">
        <f t="shared" si="2"/>
        <v>0</v>
      </c>
      <c r="M27" s="210">
        <f t="shared" si="2"/>
        <v>0</v>
      </c>
      <c r="N27" s="6"/>
      <c r="O27" s="6"/>
      <c r="P27" s="6"/>
      <c r="Q27" s="6"/>
      <c r="R27" s="6"/>
    </row>
    <row r="28" spans="1:18" customFormat="1" ht="9" customHeight="1" x14ac:dyDescent="0.25">
      <c r="A28" s="288"/>
      <c r="B28" s="9"/>
      <c r="C28" s="210"/>
      <c r="D28" s="210"/>
      <c r="E28" s="210"/>
      <c r="F28" s="210"/>
      <c r="G28" s="210"/>
      <c r="H28" s="210"/>
      <c r="I28" s="210"/>
      <c r="J28" s="210"/>
      <c r="K28" s="210"/>
      <c r="L28" s="210"/>
      <c r="M28" s="210"/>
      <c r="N28" s="6"/>
      <c r="O28" s="6"/>
      <c r="P28" s="6"/>
      <c r="Q28" s="6"/>
      <c r="R28" s="6"/>
    </row>
    <row r="29" spans="1:18" customFormat="1" ht="18" customHeight="1" x14ac:dyDescent="0.25">
      <c r="A29" s="289"/>
      <c r="B29" s="455" t="s">
        <v>1343</v>
      </c>
      <c r="C29" s="210"/>
      <c r="D29" s="210"/>
      <c r="E29" s="210"/>
      <c r="F29" s="210"/>
      <c r="G29" s="210"/>
      <c r="H29" s="210"/>
      <c r="I29" s="210"/>
      <c r="J29" s="210"/>
      <c r="K29" s="210"/>
      <c r="L29" s="210"/>
      <c r="M29" s="210"/>
      <c r="N29" s="6"/>
      <c r="O29" s="6"/>
      <c r="P29" s="6"/>
      <c r="Q29" s="6"/>
      <c r="R29" s="6"/>
    </row>
    <row r="30" spans="1:18" ht="18" customHeight="1" x14ac:dyDescent="0.2">
      <c r="A30" s="228">
        <v>190000</v>
      </c>
      <c r="B30" s="196" t="s">
        <v>1344</v>
      </c>
      <c r="C30" s="202"/>
      <c r="D30" s="202"/>
      <c r="E30" s="202"/>
      <c r="F30" s="202"/>
      <c r="G30" s="202"/>
      <c r="H30" s="202"/>
      <c r="I30" s="202"/>
      <c r="J30" s="202"/>
      <c r="K30" s="202"/>
      <c r="L30" s="202"/>
      <c r="M30" s="210">
        <f>SUM(C30:L30)</f>
        <v>0</v>
      </c>
      <c r="N30" s="196"/>
      <c r="O30" s="196"/>
      <c r="P30" s="196"/>
      <c r="Q30" s="196"/>
      <c r="R30" s="196"/>
    </row>
    <row r="31" spans="1:18" ht="18" customHeight="1" thickBot="1" x14ac:dyDescent="0.25">
      <c r="A31" s="228" t="s">
        <v>1392</v>
      </c>
      <c r="B31" s="196" t="s">
        <v>1353</v>
      </c>
      <c r="C31" s="204"/>
      <c r="D31" s="204"/>
      <c r="E31" s="204"/>
      <c r="F31" s="204"/>
      <c r="G31" s="204"/>
      <c r="H31" s="204"/>
      <c r="I31" s="204"/>
      <c r="J31" s="204"/>
      <c r="K31" s="204"/>
      <c r="L31" s="204"/>
      <c r="M31" s="211">
        <f>SUM(C31:L31)</f>
        <v>0</v>
      </c>
      <c r="N31" s="196"/>
      <c r="O31" s="196"/>
      <c r="P31" s="196"/>
      <c r="Q31" s="196"/>
      <c r="R31" s="196"/>
    </row>
    <row r="32" spans="1:18" customFormat="1" ht="18" customHeight="1" x14ac:dyDescent="0.25">
      <c r="A32" s="289"/>
      <c r="B32" s="9" t="s">
        <v>1345</v>
      </c>
      <c r="C32" s="210">
        <f>SUM(C30:C31)</f>
        <v>0</v>
      </c>
      <c r="D32" s="210">
        <f t="shared" ref="D32:M32" si="3">SUM(D30:D31)</f>
        <v>0</v>
      </c>
      <c r="E32" s="210">
        <f t="shared" si="3"/>
        <v>0</v>
      </c>
      <c r="F32" s="210">
        <f t="shared" si="3"/>
        <v>0</v>
      </c>
      <c r="G32" s="210">
        <f t="shared" si="3"/>
        <v>0</v>
      </c>
      <c r="H32" s="210">
        <f t="shared" si="3"/>
        <v>0</v>
      </c>
      <c r="I32" s="210">
        <f t="shared" si="3"/>
        <v>0</v>
      </c>
      <c r="J32" s="210">
        <f t="shared" si="3"/>
        <v>0</v>
      </c>
      <c r="K32" s="210">
        <f t="shared" si="3"/>
        <v>0</v>
      </c>
      <c r="L32" s="210">
        <f t="shared" si="3"/>
        <v>0</v>
      </c>
      <c r="M32" s="210">
        <f t="shared" si="3"/>
        <v>0</v>
      </c>
      <c r="N32" s="6"/>
      <c r="O32" s="6"/>
      <c r="P32" s="6"/>
      <c r="Q32" s="6"/>
      <c r="R32" s="6"/>
    </row>
    <row r="33" spans="1:18" customFormat="1" ht="9" customHeight="1" x14ac:dyDescent="0.2">
      <c r="A33" s="288"/>
      <c r="B33" s="6"/>
      <c r="C33" s="210"/>
      <c r="D33" s="210"/>
      <c r="E33" s="210"/>
      <c r="F33" s="210"/>
      <c r="G33" s="210"/>
      <c r="H33" s="210"/>
      <c r="I33" s="210"/>
      <c r="J33" s="210"/>
      <c r="K33" s="210"/>
      <c r="L33" s="210"/>
      <c r="M33" s="210"/>
      <c r="N33" s="6"/>
      <c r="O33" s="6"/>
      <c r="P33" s="6"/>
      <c r="Q33" s="6"/>
      <c r="R33" s="6"/>
    </row>
    <row r="34" spans="1:18" customFormat="1" ht="18" customHeight="1" x14ac:dyDescent="0.25">
      <c r="A34" s="288"/>
      <c r="B34" s="8" t="s">
        <v>797</v>
      </c>
      <c r="C34" s="210"/>
      <c r="D34" s="210"/>
      <c r="E34" s="210"/>
      <c r="F34" s="210"/>
      <c r="G34" s="210"/>
      <c r="H34" s="210"/>
      <c r="I34" s="210"/>
      <c r="J34" s="210"/>
      <c r="K34" s="210"/>
      <c r="L34" s="210"/>
      <c r="M34" s="210"/>
      <c r="N34" s="6"/>
      <c r="O34" s="6"/>
      <c r="P34" s="6"/>
      <c r="Q34" s="6"/>
      <c r="R34" s="6"/>
    </row>
    <row r="35" spans="1:18" ht="18" customHeight="1" x14ac:dyDescent="0.2">
      <c r="A35" s="288">
        <v>201000</v>
      </c>
      <c r="B35" s="6" t="s">
        <v>523</v>
      </c>
      <c r="C35" s="202"/>
      <c r="D35" s="202"/>
      <c r="E35" s="202"/>
      <c r="F35" s="202"/>
      <c r="G35" s="202"/>
      <c r="H35" s="202"/>
      <c r="I35" s="202"/>
      <c r="J35" s="202"/>
      <c r="K35" s="202"/>
      <c r="L35" s="202"/>
      <c r="M35" s="210">
        <f>SUM(C35:L35)</f>
        <v>0</v>
      </c>
      <c r="N35" s="196"/>
      <c r="O35" s="196"/>
      <c r="P35" s="196"/>
      <c r="Q35" s="196"/>
      <c r="R35" s="196"/>
    </row>
    <row r="36" spans="1:18" ht="18" customHeight="1" x14ac:dyDescent="0.2">
      <c r="A36" s="288">
        <v>202100</v>
      </c>
      <c r="B36" s="6" t="s">
        <v>151</v>
      </c>
      <c r="C36" s="202"/>
      <c r="D36" s="202"/>
      <c r="E36" s="202"/>
      <c r="F36" s="202"/>
      <c r="G36" s="202"/>
      <c r="H36" s="202"/>
      <c r="I36" s="202"/>
      <c r="J36" s="202"/>
      <c r="K36" s="202"/>
      <c r="L36" s="202"/>
      <c r="M36" s="210">
        <f t="shared" ref="M36:M45" si="4">SUM(C36:L36)</f>
        <v>0</v>
      </c>
      <c r="N36" s="196"/>
      <c r="O36" s="196"/>
      <c r="P36" s="196"/>
      <c r="Q36" s="196"/>
      <c r="R36" s="196"/>
    </row>
    <row r="37" spans="1:18" ht="18" customHeight="1" x14ac:dyDescent="0.2">
      <c r="A37" s="288">
        <v>203100</v>
      </c>
      <c r="B37" s="6" t="s">
        <v>215</v>
      </c>
      <c r="C37" s="202"/>
      <c r="D37" s="202"/>
      <c r="E37" s="202"/>
      <c r="F37" s="202"/>
      <c r="G37" s="202"/>
      <c r="H37" s="202"/>
      <c r="I37" s="202"/>
      <c r="J37" s="202"/>
      <c r="K37" s="202"/>
      <c r="L37" s="202"/>
      <c r="M37" s="210">
        <f t="shared" si="4"/>
        <v>0</v>
      </c>
      <c r="N37" s="196"/>
      <c r="O37" s="196"/>
      <c r="P37" s="196"/>
      <c r="Q37" s="196"/>
      <c r="R37" s="196"/>
    </row>
    <row r="38" spans="1:18" ht="18" customHeight="1" x14ac:dyDescent="0.2">
      <c r="A38" s="288">
        <v>204000</v>
      </c>
      <c r="B38" s="6" t="s">
        <v>594</v>
      </c>
      <c r="C38" s="202"/>
      <c r="D38" s="202"/>
      <c r="E38" s="202"/>
      <c r="F38" s="202"/>
      <c r="G38" s="202"/>
      <c r="H38" s="202"/>
      <c r="I38" s="202"/>
      <c r="J38" s="202"/>
      <c r="K38" s="202"/>
      <c r="L38" s="202"/>
      <c r="M38" s="210">
        <f t="shared" si="4"/>
        <v>0</v>
      </c>
      <c r="N38" s="196"/>
      <c r="O38" s="196"/>
      <c r="P38" s="196"/>
      <c r="Q38" s="196"/>
      <c r="R38" s="196"/>
    </row>
    <row r="39" spans="1:18" ht="18" customHeight="1" x14ac:dyDescent="0.2">
      <c r="A39" s="288">
        <v>205200</v>
      </c>
      <c r="B39" s="6" t="s">
        <v>214</v>
      </c>
      <c r="C39" s="202"/>
      <c r="D39" s="202"/>
      <c r="E39" s="202"/>
      <c r="F39" s="202"/>
      <c r="G39" s="202"/>
      <c r="H39" s="202"/>
      <c r="I39" s="202"/>
      <c r="J39" s="202"/>
      <c r="K39" s="202"/>
      <c r="L39" s="202"/>
      <c r="M39" s="210">
        <f t="shared" si="4"/>
        <v>0</v>
      </c>
      <c r="N39" s="196"/>
      <c r="O39" s="196"/>
      <c r="P39" s="196"/>
      <c r="Q39" s="196"/>
      <c r="R39" s="196"/>
    </row>
    <row r="40" spans="1:18" ht="18" customHeight="1" x14ac:dyDescent="0.2">
      <c r="A40" s="289">
        <v>205500</v>
      </c>
      <c r="B40" s="6" t="s">
        <v>2516</v>
      </c>
      <c r="C40" s="202"/>
      <c r="D40" s="202"/>
      <c r="E40" s="202"/>
      <c r="F40" s="202"/>
      <c r="G40" s="202"/>
      <c r="H40" s="202"/>
      <c r="I40" s="202"/>
      <c r="J40" s="202"/>
      <c r="K40" s="202"/>
      <c r="L40" s="202"/>
      <c r="M40" s="210">
        <f t="shared" si="4"/>
        <v>0</v>
      </c>
      <c r="N40" s="196"/>
      <c r="O40" s="196"/>
      <c r="P40" s="196"/>
      <c r="Q40" s="196"/>
      <c r="R40" s="196"/>
    </row>
    <row r="41" spans="1:18" ht="18" customHeight="1" x14ac:dyDescent="0.2">
      <c r="A41" s="288">
        <v>206100</v>
      </c>
      <c r="B41" s="6" t="s">
        <v>875</v>
      </c>
      <c r="C41" s="202"/>
      <c r="D41" s="202"/>
      <c r="E41" s="202"/>
      <c r="F41" s="202"/>
      <c r="G41" s="202"/>
      <c r="H41" s="202"/>
      <c r="I41" s="202"/>
      <c r="J41" s="202"/>
      <c r="K41" s="202"/>
      <c r="L41" s="202"/>
      <c r="M41" s="210">
        <f t="shared" si="4"/>
        <v>0</v>
      </c>
      <c r="N41" s="196"/>
      <c r="O41" s="196"/>
      <c r="P41" s="196"/>
      <c r="Q41" s="196"/>
      <c r="R41" s="196"/>
    </row>
    <row r="42" spans="1:18" ht="18" customHeight="1" x14ac:dyDescent="0.2">
      <c r="A42" s="288">
        <v>211000</v>
      </c>
      <c r="B42" s="6" t="s">
        <v>877</v>
      </c>
      <c r="C42" s="202"/>
      <c r="D42" s="202"/>
      <c r="E42" s="202"/>
      <c r="F42" s="202"/>
      <c r="G42" s="202"/>
      <c r="H42" s="202"/>
      <c r="I42" s="202"/>
      <c r="J42" s="202"/>
      <c r="K42" s="202"/>
      <c r="L42" s="202"/>
      <c r="M42" s="210">
        <f t="shared" si="4"/>
        <v>0</v>
      </c>
      <c r="N42" s="196"/>
      <c r="O42" s="196"/>
      <c r="P42" s="196"/>
      <c r="Q42" s="196"/>
      <c r="R42" s="196"/>
    </row>
    <row r="43" spans="1:18" ht="18" customHeight="1" x14ac:dyDescent="0.2">
      <c r="A43" s="288">
        <v>212000</v>
      </c>
      <c r="B43" s="6" t="s">
        <v>885</v>
      </c>
      <c r="C43" s="202"/>
      <c r="D43" s="202"/>
      <c r="E43" s="202"/>
      <c r="F43" s="202"/>
      <c r="G43" s="202"/>
      <c r="H43" s="202"/>
      <c r="I43" s="202"/>
      <c r="J43" s="202"/>
      <c r="K43" s="202"/>
      <c r="L43" s="202"/>
      <c r="M43" s="210">
        <f t="shared" si="4"/>
        <v>0</v>
      </c>
      <c r="N43" s="196"/>
      <c r="O43" s="196"/>
      <c r="P43" s="196"/>
      <c r="Q43" s="196"/>
      <c r="R43" s="196"/>
    </row>
    <row r="44" spans="1:18" ht="18" customHeight="1" x14ac:dyDescent="0.2">
      <c r="A44" s="288">
        <v>214000</v>
      </c>
      <c r="B44" s="6" t="s">
        <v>591</v>
      </c>
      <c r="C44" s="202"/>
      <c r="D44" s="202"/>
      <c r="E44" s="202"/>
      <c r="F44" s="202"/>
      <c r="G44" s="202"/>
      <c r="H44" s="202"/>
      <c r="I44" s="202"/>
      <c r="J44" s="202"/>
      <c r="K44" s="202"/>
      <c r="L44" s="202"/>
      <c r="M44" s="210">
        <f t="shared" si="4"/>
        <v>0</v>
      </c>
      <c r="N44" s="196"/>
      <c r="O44" s="196"/>
      <c r="P44" s="196"/>
      <c r="Q44" s="196"/>
      <c r="R44" s="196"/>
    </row>
    <row r="45" spans="1:18" ht="18" customHeight="1" x14ac:dyDescent="0.2">
      <c r="A45" s="288">
        <v>216000</v>
      </c>
      <c r="B45" s="6" t="s">
        <v>1405</v>
      </c>
      <c r="C45" s="202"/>
      <c r="D45" s="202"/>
      <c r="E45" s="202"/>
      <c r="F45" s="202"/>
      <c r="G45" s="202"/>
      <c r="H45" s="202"/>
      <c r="I45" s="202"/>
      <c r="J45" s="202"/>
      <c r="K45" s="202"/>
      <c r="L45" s="202"/>
      <c r="M45" s="210">
        <f t="shared" si="4"/>
        <v>0</v>
      </c>
      <c r="N45" s="196"/>
      <c r="O45" s="196"/>
      <c r="P45" s="196"/>
      <c r="Q45" s="196"/>
      <c r="R45" s="196"/>
    </row>
    <row r="46" spans="1:18" ht="18" customHeight="1" thickBot="1" x14ac:dyDescent="0.25">
      <c r="A46" s="288">
        <v>233000</v>
      </c>
      <c r="B46" s="6" t="s">
        <v>193</v>
      </c>
      <c r="C46" s="204"/>
      <c r="D46" s="204"/>
      <c r="E46" s="204"/>
      <c r="F46" s="204"/>
      <c r="G46" s="204"/>
      <c r="H46" s="204"/>
      <c r="I46" s="204"/>
      <c r="J46" s="204"/>
      <c r="K46" s="204"/>
      <c r="L46" s="204"/>
      <c r="M46" s="211">
        <f>SUM(C46:L46)</f>
        <v>0</v>
      </c>
      <c r="N46" s="196"/>
      <c r="O46" s="196"/>
      <c r="P46" s="196"/>
      <c r="Q46" s="196"/>
      <c r="R46" s="196"/>
    </row>
    <row r="47" spans="1:18" customFormat="1" ht="18" customHeight="1" x14ac:dyDescent="0.25">
      <c r="A47" s="288"/>
      <c r="B47" s="9" t="s">
        <v>801</v>
      </c>
      <c r="C47" s="210">
        <f t="shared" ref="C47:M47" si="5">SUM(C35:C46)</f>
        <v>0</v>
      </c>
      <c r="D47" s="210">
        <f t="shared" si="5"/>
        <v>0</v>
      </c>
      <c r="E47" s="210">
        <f t="shared" si="5"/>
        <v>0</v>
      </c>
      <c r="F47" s="210">
        <f t="shared" si="5"/>
        <v>0</v>
      </c>
      <c r="G47" s="210">
        <f t="shared" si="5"/>
        <v>0</v>
      </c>
      <c r="H47" s="210">
        <f t="shared" si="5"/>
        <v>0</v>
      </c>
      <c r="I47" s="210">
        <f t="shared" si="5"/>
        <v>0</v>
      </c>
      <c r="J47" s="210">
        <f t="shared" si="5"/>
        <v>0</v>
      </c>
      <c r="K47" s="210">
        <f t="shared" si="5"/>
        <v>0</v>
      </c>
      <c r="L47" s="210">
        <f t="shared" si="5"/>
        <v>0</v>
      </c>
      <c r="M47" s="210">
        <f t="shared" si="5"/>
        <v>0</v>
      </c>
      <c r="N47" s="6"/>
      <c r="O47" s="6"/>
      <c r="P47" s="6"/>
      <c r="Q47" s="6"/>
      <c r="R47" s="6"/>
    </row>
    <row r="48" spans="1:18" customFormat="1" ht="9" customHeight="1" x14ac:dyDescent="0.25">
      <c r="A48" s="288"/>
      <c r="B48" s="9"/>
      <c r="C48" s="210"/>
      <c r="D48" s="210"/>
      <c r="E48" s="210"/>
      <c r="F48" s="210"/>
      <c r="G48" s="210"/>
      <c r="H48" s="210"/>
      <c r="I48" s="210"/>
      <c r="J48" s="210"/>
      <c r="K48" s="210"/>
      <c r="L48" s="210"/>
      <c r="M48" s="210"/>
      <c r="N48" s="6"/>
      <c r="O48" s="6"/>
      <c r="P48" s="6"/>
      <c r="Q48" s="6"/>
      <c r="R48" s="6"/>
    </row>
    <row r="49" spans="1:18" customFormat="1" ht="18" customHeight="1" x14ac:dyDescent="0.25">
      <c r="A49" s="289"/>
      <c r="B49" s="455" t="s">
        <v>1346</v>
      </c>
      <c r="C49" s="210"/>
      <c r="D49" s="210"/>
      <c r="E49" s="210"/>
      <c r="F49" s="210"/>
      <c r="G49" s="210"/>
      <c r="H49" s="210"/>
      <c r="I49" s="210"/>
      <c r="J49" s="210"/>
      <c r="K49" s="210"/>
      <c r="L49" s="210"/>
      <c r="M49" s="210"/>
      <c r="N49" s="6"/>
      <c r="O49" s="6"/>
      <c r="P49" s="6"/>
      <c r="Q49" s="6"/>
      <c r="R49" s="6"/>
    </row>
    <row r="50" spans="1:18" ht="18" customHeight="1" x14ac:dyDescent="0.2">
      <c r="A50" s="228">
        <v>220000</v>
      </c>
      <c r="B50" s="196" t="s">
        <v>1348</v>
      </c>
      <c r="C50" s="202"/>
      <c r="D50" s="202"/>
      <c r="E50" s="202"/>
      <c r="F50" s="202"/>
      <c r="G50" s="202"/>
      <c r="H50" s="202"/>
      <c r="I50" s="202"/>
      <c r="J50" s="202"/>
      <c r="K50" s="202"/>
      <c r="L50" s="202"/>
      <c r="M50" s="210">
        <f>SUM(C50:L50)</f>
        <v>0</v>
      </c>
      <c r="N50" s="196"/>
      <c r="O50" s="196"/>
      <c r="P50" s="196"/>
      <c r="Q50" s="196"/>
      <c r="R50" s="196"/>
    </row>
    <row r="51" spans="1:18" ht="18" customHeight="1" thickBot="1" x14ac:dyDescent="0.25">
      <c r="A51" s="228">
        <v>223000</v>
      </c>
      <c r="B51" s="196" t="s">
        <v>1347</v>
      </c>
      <c r="C51" s="204"/>
      <c r="D51" s="204"/>
      <c r="E51" s="204"/>
      <c r="F51" s="204"/>
      <c r="G51" s="204"/>
      <c r="H51" s="204"/>
      <c r="I51" s="204"/>
      <c r="J51" s="204"/>
      <c r="K51" s="204"/>
      <c r="L51" s="204"/>
      <c r="M51" s="211">
        <f>SUM(C51:L51)</f>
        <v>0</v>
      </c>
      <c r="N51" s="196"/>
      <c r="O51" s="196"/>
      <c r="P51" s="196"/>
      <c r="Q51" s="196"/>
      <c r="R51" s="196"/>
    </row>
    <row r="52" spans="1:18" customFormat="1" ht="18" customHeight="1" x14ac:dyDescent="0.25">
      <c r="A52" s="289"/>
      <c r="B52" s="9" t="s">
        <v>1349</v>
      </c>
      <c r="C52" s="210">
        <f>SUM(C50:C51)</f>
        <v>0</v>
      </c>
      <c r="D52" s="210">
        <f t="shared" ref="D52:M52" si="6">SUM(D50:D51)</f>
        <v>0</v>
      </c>
      <c r="E52" s="210">
        <f t="shared" si="6"/>
        <v>0</v>
      </c>
      <c r="F52" s="210">
        <f t="shared" si="6"/>
        <v>0</v>
      </c>
      <c r="G52" s="210">
        <f t="shared" si="6"/>
        <v>0</v>
      </c>
      <c r="H52" s="210">
        <f t="shared" si="6"/>
        <v>0</v>
      </c>
      <c r="I52" s="210">
        <f t="shared" si="6"/>
        <v>0</v>
      </c>
      <c r="J52" s="210">
        <f t="shared" si="6"/>
        <v>0</v>
      </c>
      <c r="K52" s="210">
        <f t="shared" si="6"/>
        <v>0</v>
      </c>
      <c r="L52" s="210">
        <f t="shared" si="6"/>
        <v>0</v>
      </c>
      <c r="M52" s="210">
        <f t="shared" si="6"/>
        <v>0</v>
      </c>
      <c r="N52" s="6"/>
      <c r="O52" s="6"/>
      <c r="P52" s="6"/>
      <c r="Q52" s="6"/>
      <c r="R52" s="6"/>
    </row>
    <row r="53" spans="1:18" customFormat="1" ht="9" customHeight="1" x14ac:dyDescent="0.2">
      <c r="A53" s="288"/>
      <c r="B53" s="6"/>
      <c r="C53" s="210"/>
      <c r="D53" s="210"/>
      <c r="E53" s="210"/>
      <c r="F53" s="210"/>
      <c r="G53" s="210"/>
      <c r="H53" s="210"/>
      <c r="I53" s="210"/>
      <c r="J53" s="210"/>
      <c r="K53" s="210"/>
      <c r="L53" s="210"/>
      <c r="M53" s="210"/>
      <c r="N53" s="6"/>
      <c r="O53" s="6"/>
      <c r="P53" s="6"/>
      <c r="Q53" s="6"/>
      <c r="R53" s="6"/>
    </row>
    <row r="54" spans="1:18" customFormat="1" ht="18" customHeight="1" x14ac:dyDescent="0.25">
      <c r="A54" s="288"/>
      <c r="B54" s="8" t="s">
        <v>1094</v>
      </c>
      <c r="C54" s="210"/>
      <c r="D54" s="210"/>
      <c r="E54" s="210"/>
      <c r="F54" s="210"/>
      <c r="G54" s="210"/>
      <c r="H54" s="210"/>
      <c r="I54" s="210"/>
      <c r="J54" s="210"/>
      <c r="K54" s="210"/>
      <c r="L54" s="210"/>
      <c r="M54" s="210"/>
      <c r="N54" s="6"/>
      <c r="O54" s="6"/>
      <c r="P54" s="6"/>
      <c r="Q54" s="6"/>
      <c r="R54" s="6"/>
    </row>
    <row r="55" spans="1:18" ht="18" customHeight="1" x14ac:dyDescent="0.2">
      <c r="A55" s="288">
        <v>250100</v>
      </c>
      <c r="B55" s="6" t="s">
        <v>1089</v>
      </c>
      <c r="C55" s="202"/>
      <c r="D55" s="202"/>
      <c r="E55" s="202"/>
      <c r="F55" s="202"/>
      <c r="G55" s="202"/>
      <c r="H55" s="202"/>
      <c r="I55" s="202"/>
      <c r="J55" s="202"/>
      <c r="K55" s="202"/>
      <c r="L55" s="202"/>
      <c r="M55" s="210">
        <f>SUM(C55:L55)</f>
        <v>0</v>
      </c>
      <c r="N55" s="196"/>
      <c r="O55" s="196"/>
      <c r="P55" s="196"/>
      <c r="Q55" s="196"/>
      <c r="R55" s="196"/>
    </row>
    <row r="56" spans="1:18" ht="18" customHeight="1" x14ac:dyDescent="0.2">
      <c r="A56" s="288">
        <v>250200</v>
      </c>
      <c r="B56" s="6" t="s">
        <v>1090</v>
      </c>
      <c r="C56" s="202"/>
      <c r="D56" s="202"/>
      <c r="E56" s="202"/>
      <c r="F56" s="202"/>
      <c r="G56" s="202"/>
      <c r="H56" s="202"/>
      <c r="I56" s="202"/>
      <c r="J56" s="202"/>
      <c r="K56" s="202"/>
      <c r="L56" s="202"/>
      <c r="M56" s="210">
        <f>SUM(C56:L56)</f>
        <v>0</v>
      </c>
      <c r="N56" s="196"/>
      <c r="O56" s="196"/>
      <c r="P56" s="196"/>
      <c r="Q56" s="196"/>
      <c r="R56" s="196"/>
    </row>
    <row r="57" spans="1:18" ht="18" customHeight="1" x14ac:dyDescent="0.2">
      <c r="A57" s="288">
        <v>260100</v>
      </c>
      <c r="B57" s="6" t="s">
        <v>1088</v>
      </c>
      <c r="C57" s="202"/>
      <c r="D57" s="202"/>
      <c r="E57" s="202"/>
      <c r="F57" s="202"/>
      <c r="G57" s="202"/>
      <c r="H57" s="202"/>
      <c r="I57" s="202"/>
      <c r="J57" s="202"/>
      <c r="K57" s="202"/>
      <c r="L57" s="202"/>
      <c r="M57" s="210">
        <f>SUM(C57:L57)</f>
        <v>0</v>
      </c>
      <c r="N57" s="196"/>
      <c r="O57" s="196"/>
      <c r="P57" s="196"/>
      <c r="Q57" s="196"/>
      <c r="R57" s="196"/>
    </row>
    <row r="58" spans="1:18" ht="18" customHeight="1" x14ac:dyDescent="0.2">
      <c r="A58" s="288">
        <v>260200</v>
      </c>
      <c r="B58" s="6" t="s">
        <v>1087</v>
      </c>
      <c r="C58" s="202"/>
      <c r="D58" s="202"/>
      <c r="E58" s="202"/>
      <c r="F58" s="202"/>
      <c r="G58" s="202"/>
      <c r="H58" s="202"/>
      <c r="I58" s="202"/>
      <c r="J58" s="202"/>
      <c r="K58" s="202"/>
      <c r="L58" s="202"/>
      <c r="M58" s="210">
        <f>SUM(C58:L58)</f>
        <v>0</v>
      </c>
      <c r="N58" s="196"/>
      <c r="O58" s="196"/>
      <c r="P58" s="196"/>
      <c r="Q58" s="196"/>
      <c r="R58" s="196"/>
    </row>
    <row r="59" spans="1:18" ht="18" customHeight="1" thickBot="1" x14ac:dyDescent="0.25">
      <c r="A59" s="288">
        <v>271000</v>
      </c>
      <c r="B59" s="6" t="s">
        <v>1092</v>
      </c>
      <c r="C59" s="211">
        <f>C27+C32-C47-C52-C55-C56-C57-C58</f>
        <v>0</v>
      </c>
      <c r="D59" s="211">
        <f t="shared" ref="D59:L59" si="7">D27+D32-D47-D52-D55-D56-D57-D58</f>
        <v>0</v>
      </c>
      <c r="E59" s="211">
        <f t="shared" si="7"/>
        <v>0</v>
      </c>
      <c r="F59" s="211">
        <f t="shared" si="7"/>
        <v>0</v>
      </c>
      <c r="G59" s="211">
        <f t="shared" si="7"/>
        <v>0</v>
      </c>
      <c r="H59" s="211">
        <f t="shared" si="7"/>
        <v>0</v>
      </c>
      <c r="I59" s="211">
        <f t="shared" si="7"/>
        <v>0</v>
      </c>
      <c r="J59" s="211">
        <f t="shared" si="7"/>
        <v>0</v>
      </c>
      <c r="K59" s="211">
        <f t="shared" si="7"/>
        <v>0</v>
      </c>
      <c r="L59" s="211">
        <f t="shared" si="7"/>
        <v>0</v>
      </c>
      <c r="M59" s="211">
        <f>SUM(C59:L59)</f>
        <v>0</v>
      </c>
      <c r="N59" s="196"/>
      <c r="O59" s="196"/>
      <c r="P59" s="196"/>
      <c r="Q59" s="196"/>
      <c r="R59" s="196"/>
    </row>
    <row r="60" spans="1:18" customFormat="1" ht="18" customHeight="1" thickBot="1" x14ac:dyDescent="0.3">
      <c r="A60" s="288"/>
      <c r="B60" s="9" t="s">
        <v>1388</v>
      </c>
      <c r="C60" s="211">
        <f t="shared" ref="C60:M60" si="8">SUM(C55:C59)</f>
        <v>0</v>
      </c>
      <c r="D60" s="211">
        <f t="shared" si="8"/>
        <v>0</v>
      </c>
      <c r="E60" s="211">
        <f t="shared" si="8"/>
        <v>0</v>
      </c>
      <c r="F60" s="211">
        <f t="shared" si="8"/>
        <v>0</v>
      </c>
      <c r="G60" s="211">
        <f t="shared" si="8"/>
        <v>0</v>
      </c>
      <c r="H60" s="211">
        <f t="shared" si="8"/>
        <v>0</v>
      </c>
      <c r="I60" s="211">
        <f t="shared" si="8"/>
        <v>0</v>
      </c>
      <c r="J60" s="211">
        <f t="shared" si="8"/>
        <v>0</v>
      </c>
      <c r="K60" s="211">
        <f t="shared" si="8"/>
        <v>0</v>
      </c>
      <c r="L60" s="211">
        <f t="shared" si="8"/>
        <v>0</v>
      </c>
      <c r="M60" s="211">
        <f t="shared" si="8"/>
        <v>0</v>
      </c>
      <c r="N60" s="6"/>
      <c r="O60" s="6"/>
      <c r="P60" s="6"/>
      <c r="Q60" s="6"/>
      <c r="R60" s="6"/>
    </row>
    <row r="61" spans="1:18" customFormat="1" ht="39" customHeight="1" thickBot="1" x14ac:dyDescent="0.3">
      <c r="A61" s="288"/>
      <c r="B61" s="457" t="s">
        <v>1389</v>
      </c>
      <c r="C61" s="213">
        <f>+C47+C60+C52</f>
        <v>0</v>
      </c>
      <c r="D61" s="213">
        <f t="shared" ref="D61:M61" si="9">+D47+D60+D52</f>
        <v>0</v>
      </c>
      <c r="E61" s="213">
        <f t="shared" si="9"/>
        <v>0</v>
      </c>
      <c r="F61" s="213">
        <f t="shared" si="9"/>
        <v>0</v>
      </c>
      <c r="G61" s="213">
        <f t="shared" si="9"/>
        <v>0</v>
      </c>
      <c r="H61" s="213">
        <f t="shared" si="9"/>
        <v>0</v>
      </c>
      <c r="I61" s="213">
        <f t="shared" si="9"/>
        <v>0</v>
      </c>
      <c r="J61" s="213">
        <f t="shared" si="9"/>
        <v>0</v>
      </c>
      <c r="K61" s="213">
        <f t="shared" si="9"/>
        <v>0</v>
      </c>
      <c r="L61" s="213">
        <f t="shared" si="9"/>
        <v>0</v>
      </c>
      <c r="M61" s="213">
        <f t="shared" si="9"/>
        <v>0</v>
      </c>
      <c r="N61" s="6"/>
      <c r="O61" s="6"/>
      <c r="P61" s="6"/>
      <c r="Q61" s="6"/>
      <c r="R61" s="6"/>
    </row>
    <row r="62" spans="1:18" customFormat="1" ht="16.5" thickTop="1" x14ac:dyDescent="0.25">
      <c r="A62" s="288"/>
      <c r="B62" s="6"/>
      <c r="C62" s="459" t="s">
        <v>960</v>
      </c>
      <c r="D62" s="6"/>
      <c r="E62" s="6"/>
      <c r="F62" s="459"/>
      <c r="G62" s="589" t="s">
        <v>960</v>
      </c>
      <c r="H62" s="6"/>
      <c r="I62" s="6"/>
      <c r="J62" s="6"/>
      <c r="K62" s="589" t="s">
        <v>961</v>
      </c>
      <c r="L62" s="6"/>
      <c r="M62" s="6"/>
      <c r="N62" s="6"/>
      <c r="O62" s="6"/>
      <c r="P62" s="6"/>
      <c r="Q62" s="6"/>
      <c r="R62" s="6"/>
    </row>
    <row r="63" spans="1:18" ht="15" x14ac:dyDescent="0.2">
      <c r="A63" s="228"/>
      <c r="B63" s="196"/>
      <c r="C63" s="196"/>
      <c r="D63" s="196"/>
      <c r="E63" s="196"/>
      <c r="F63" s="196"/>
      <c r="G63" s="196"/>
      <c r="H63" s="196"/>
      <c r="I63" s="196"/>
      <c r="J63" s="196"/>
      <c r="K63" s="196"/>
      <c r="L63" s="196"/>
      <c r="M63" s="196"/>
      <c r="N63" s="196"/>
      <c r="O63" s="196"/>
      <c r="P63" s="196"/>
      <c r="Q63" s="196"/>
      <c r="R63" s="196"/>
    </row>
    <row r="64" spans="1:18" ht="15" x14ac:dyDescent="0.2">
      <c r="A64" s="228"/>
      <c r="B64" s="196"/>
      <c r="C64" s="196"/>
      <c r="D64" s="196"/>
      <c r="E64" s="196"/>
      <c r="F64" s="196"/>
      <c r="G64" s="196"/>
      <c r="H64" s="196"/>
      <c r="I64" s="196"/>
      <c r="J64" s="196"/>
      <c r="K64" s="196"/>
      <c r="L64" s="196"/>
      <c r="M64" s="196"/>
      <c r="N64" s="196"/>
      <c r="O64" s="196"/>
      <c r="P64" s="196"/>
      <c r="Q64" s="196"/>
      <c r="R64" s="196"/>
    </row>
    <row r="65" spans="1:18" ht="15" x14ac:dyDescent="0.2">
      <c r="A65" s="228"/>
      <c r="B65" s="196"/>
      <c r="C65" s="196"/>
      <c r="D65" s="196"/>
      <c r="E65" s="196"/>
      <c r="F65" s="196"/>
      <c r="G65" s="196"/>
      <c r="H65" s="196"/>
      <c r="I65" s="196"/>
      <c r="J65" s="196"/>
      <c r="K65" s="196"/>
      <c r="L65" s="196"/>
      <c r="M65" s="196"/>
      <c r="N65" s="196"/>
      <c r="O65" s="196"/>
      <c r="P65" s="196"/>
      <c r="Q65" s="196"/>
      <c r="R65" s="196"/>
    </row>
    <row r="66" spans="1:18" ht="15" x14ac:dyDescent="0.2">
      <c r="A66" s="228"/>
      <c r="B66" s="196"/>
      <c r="C66" s="196"/>
      <c r="D66" s="196"/>
      <c r="E66" s="196"/>
      <c r="F66" s="196"/>
      <c r="G66" s="196"/>
      <c r="H66" s="196"/>
      <c r="I66" s="196"/>
      <c r="J66" s="196"/>
      <c r="K66" s="196"/>
      <c r="L66" s="196"/>
      <c r="M66" s="196"/>
      <c r="N66" s="196"/>
      <c r="O66" s="196"/>
      <c r="P66" s="196"/>
      <c r="Q66" s="196"/>
      <c r="R66" s="196"/>
    </row>
    <row r="67" spans="1:18" ht="15" x14ac:dyDescent="0.2">
      <c r="A67" s="228"/>
      <c r="B67" s="196"/>
      <c r="C67" s="196"/>
      <c r="D67" s="196"/>
      <c r="E67" s="196"/>
      <c r="F67" s="196"/>
      <c r="G67" s="196"/>
      <c r="H67" s="196"/>
      <c r="I67" s="196"/>
      <c r="J67" s="196"/>
      <c r="K67" s="196"/>
      <c r="L67" s="196"/>
      <c r="M67" s="196"/>
      <c r="N67" s="196"/>
      <c r="O67" s="196"/>
      <c r="P67" s="196"/>
      <c r="Q67" s="196"/>
      <c r="R67" s="196"/>
    </row>
    <row r="68" spans="1:18" ht="15" x14ac:dyDescent="0.2">
      <c r="A68" s="228"/>
      <c r="B68" s="196"/>
      <c r="C68" s="196"/>
      <c r="D68" s="196"/>
      <c r="E68" s="196"/>
      <c r="F68" s="196"/>
      <c r="G68" s="196"/>
      <c r="H68" s="196"/>
      <c r="I68" s="196"/>
      <c r="J68" s="196"/>
      <c r="K68" s="196"/>
      <c r="L68" s="196"/>
      <c r="M68" s="196"/>
      <c r="N68" s="196"/>
      <c r="O68" s="196"/>
      <c r="P68" s="196"/>
      <c r="Q68" s="196"/>
      <c r="R68" s="196"/>
    </row>
    <row r="69" spans="1:18" ht="15" x14ac:dyDescent="0.2">
      <c r="A69" s="228"/>
      <c r="B69" s="196"/>
      <c r="C69" s="196"/>
      <c r="D69" s="196"/>
      <c r="E69" s="196"/>
      <c r="F69" s="196"/>
      <c r="G69" s="196"/>
      <c r="H69" s="196"/>
      <c r="I69" s="196"/>
      <c r="J69" s="196"/>
      <c r="K69" s="196"/>
      <c r="L69" s="196"/>
      <c r="M69" s="196"/>
      <c r="N69" s="196"/>
      <c r="O69" s="196"/>
      <c r="P69" s="196"/>
      <c r="Q69" s="196"/>
      <c r="R69" s="196"/>
    </row>
    <row r="70" spans="1:18" ht="15" x14ac:dyDescent="0.2">
      <c r="A70" s="228"/>
      <c r="B70" s="196"/>
      <c r="C70" s="196"/>
      <c r="D70" s="196"/>
      <c r="E70" s="196"/>
      <c r="F70" s="196"/>
      <c r="G70" s="196"/>
      <c r="H70" s="196"/>
      <c r="I70" s="196"/>
      <c r="J70" s="196"/>
      <c r="K70" s="196"/>
      <c r="L70" s="196"/>
      <c r="M70" s="196"/>
      <c r="N70" s="196"/>
      <c r="O70" s="196"/>
      <c r="P70" s="196"/>
      <c r="Q70" s="196"/>
      <c r="R70" s="196"/>
    </row>
    <row r="71" spans="1:18" ht="15" x14ac:dyDescent="0.2">
      <c r="A71" s="228"/>
      <c r="B71" s="196"/>
      <c r="C71" s="196"/>
      <c r="D71" s="196"/>
      <c r="E71" s="196"/>
      <c r="F71" s="196"/>
      <c r="G71" s="196"/>
      <c r="H71" s="196"/>
      <c r="I71" s="196"/>
      <c r="J71" s="196"/>
      <c r="K71" s="196"/>
      <c r="L71" s="196"/>
      <c r="M71" s="196"/>
      <c r="N71" s="196"/>
      <c r="O71" s="196"/>
      <c r="P71" s="196"/>
      <c r="Q71" s="196"/>
      <c r="R71" s="196"/>
    </row>
    <row r="72" spans="1:18" ht="15" x14ac:dyDescent="0.2">
      <c r="A72" s="228"/>
      <c r="B72" s="196"/>
      <c r="C72" s="196"/>
      <c r="D72" s="196"/>
      <c r="E72" s="196"/>
      <c r="F72" s="196"/>
      <c r="G72" s="196"/>
      <c r="H72" s="196"/>
      <c r="I72" s="196"/>
      <c r="J72" s="196"/>
      <c r="K72" s="196"/>
      <c r="L72" s="196"/>
      <c r="M72" s="196"/>
      <c r="N72" s="196"/>
      <c r="O72" s="196"/>
      <c r="P72" s="196"/>
      <c r="Q72" s="196"/>
      <c r="R72" s="196"/>
    </row>
    <row r="73" spans="1:18" ht="15" x14ac:dyDescent="0.2">
      <c r="A73" s="228"/>
      <c r="B73" s="196"/>
      <c r="C73" s="196"/>
      <c r="D73" s="196"/>
      <c r="E73" s="196"/>
      <c r="F73" s="196"/>
      <c r="G73" s="196"/>
      <c r="H73" s="196"/>
      <c r="I73" s="196"/>
      <c r="J73" s="196"/>
      <c r="K73" s="196"/>
      <c r="L73" s="196"/>
      <c r="M73" s="196"/>
      <c r="N73" s="196"/>
      <c r="O73" s="196"/>
      <c r="P73" s="196"/>
      <c r="Q73" s="196"/>
      <c r="R73" s="196"/>
    </row>
    <row r="74" spans="1:18" ht="15" x14ac:dyDescent="0.2">
      <c r="A74" s="228"/>
      <c r="B74" s="196"/>
      <c r="C74" s="196"/>
      <c r="D74" s="196"/>
      <c r="E74" s="196"/>
      <c r="F74" s="196"/>
      <c r="G74" s="196"/>
      <c r="H74" s="196"/>
      <c r="I74" s="196"/>
      <c r="J74" s="196"/>
      <c r="K74" s="196"/>
      <c r="L74" s="196"/>
      <c r="M74" s="196"/>
      <c r="N74" s="196"/>
      <c r="O74" s="196"/>
      <c r="P74" s="196"/>
      <c r="Q74" s="196"/>
      <c r="R74" s="196"/>
    </row>
    <row r="75" spans="1:18" ht="15" x14ac:dyDescent="0.2">
      <c r="A75" s="228"/>
      <c r="B75" s="196"/>
      <c r="C75" s="196"/>
      <c r="D75" s="196"/>
      <c r="E75" s="196"/>
      <c r="F75" s="196"/>
      <c r="G75" s="196"/>
      <c r="H75" s="196"/>
      <c r="I75" s="196"/>
      <c r="J75" s="196"/>
      <c r="K75" s="196"/>
      <c r="L75" s="196"/>
      <c r="M75" s="196"/>
      <c r="N75" s="196"/>
      <c r="O75" s="196"/>
      <c r="P75" s="196"/>
      <c r="Q75" s="196"/>
      <c r="R75" s="196"/>
    </row>
    <row r="76" spans="1:18" ht="15" x14ac:dyDescent="0.2">
      <c r="A76" s="228"/>
      <c r="B76" s="196"/>
      <c r="C76" s="196"/>
      <c r="D76" s="196"/>
      <c r="E76" s="196"/>
      <c r="F76" s="196"/>
      <c r="G76" s="196"/>
      <c r="H76" s="196"/>
      <c r="I76" s="196"/>
      <c r="J76" s="196"/>
      <c r="K76" s="196"/>
      <c r="L76" s="196"/>
      <c r="M76" s="196"/>
      <c r="N76" s="196"/>
      <c r="O76" s="196"/>
      <c r="P76" s="196"/>
      <c r="Q76" s="196"/>
      <c r="R76" s="196"/>
    </row>
    <row r="77" spans="1:18" ht="15" x14ac:dyDescent="0.2">
      <c r="A77" s="196"/>
      <c r="B77" s="196"/>
      <c r="C77" s="196"/>
      <c r="D77" s="196"/>
      <c r="E77" s="196"/>
      <c r="F77" s="196"/>
      <c r="G77" s="196"/>
      <c r="H77" s="196"/>
      <c r="I77" s="196"/>
      <c r="J77" s="196"/>
      <c r="K77" s="196"/>
      <c r="L77" s="196"/>
      <c r="M77" s="196"/>
      <c r="N77" s="196"/>
      <c r="O77" s="196"/>
      <c r="P77" s="196"/>
      <c r="Q77" s="196"/>
      <c r="R77" s="196"/>
    </row>
    <row r="78" spans="1:18" ht="15" x14ac:dyDescent="0.2">
      <c r="A78" s="196"/>
      <c r="B78" s="196"/>
      <c r="C78" s="196"/>
      <c r="D78" s="196"/>
      <c r="E78" s="196"/>
      <c r="F78" s="196"/>
      <c r="G78" s="196"/>
      <c r="H78" s="196"/>
      <c r="I78" s="196"/>
      <c r="J78" s="196"/>
      <c r="K78" s="196"/>
      <c r="L78" s="196"/>
      <c r="M78" s="196"/>
      <c r="N78" s="196"/>
      <c r="O78" s="196"/>
      <c r="P78" s="196"/>
      <c r="Q78" s="196"/>
      <c r="R78" s="196"/>
    </row>
    <row r="79" spans="1:18" ht="15" x14ac:dyDescent="0.2">
      <c r="A79" s="196"/>
      <c r="B79" s="196"/>
      <c r="C79" s="196"/>
      <c r="D79" s="196"/>
      <c r="E79" s="196"/>
      <c r="F79" s="196"/>
      <c r="G79" s="196"/>
      <c r="H79" s="196"/>
      <c r="I79" s="196"/>
      <c r="J79" s="196"/>
      <c r="K79" s="196"/>
      <c r="L79" s="196"/>
      <c r="M79" s="196"/>
      <c r="N79" s="196"/>
      <c r="O79" s="196"/>
      <c r="P79" s="196"/>
      <c r="Q79" s="196"/>
      <c r="R79" s="196"/>
    </row>
    <row r="80" spans="1:18" ht="15" x14ac:dyDescent="0.2">
      <c r="A80" s="196"/>
      <c r="B80" s="196"/>
      <c r="C80" s="196"/>
      <c r="D80" s="196"/>
      <c r="E80" s="196"/>
      <c r="F80" s="196"/>
      <c r="G80" s="196"/>
      <c r="H80" s="196"/>
      <c r="I80" s="196"/>
      <c r="J80" s="196"/>
      <c r="K80" s="196"/>
      <c r="L80" s="196"/>
      <c r="M80" s="196"/>
      <c r="N80" s="196"/>
      <c r="O80" s="196"/>
      <c r="P80" s="196"/>
      <c r="Q80" s="196"/>
      <c r="R80" s="196"/>
    </row>
    <row r="81" spans="1:18" ht="15" x14ac:dyDescent="0.2">
      <c r="A81" s="196"/>
      <c r="B81" s="196"/>
      <c r="C81" s="196"/>
      <c r="D81" s="196"/>
      <c r="E81" s="196"/>
      <c r="F81" s="196"/>
      <c r="G81" s="196"/>
      <c r="H81" s="196"/>
      <c r="I81" s="196"/>
      <c r="J81" s="196"/>
      <c r="K81" s="196"/>
      <c r="L81" s="196"/>
      <c r="M81" s="196"/>
      <c r="N81" s="196"/>
      <c r="O81" s="196"/>
      <c r="P81" s="196"/>
      <c r="Q81" s="196"/>
      <c r="R81" s="196"/>
    </row>
    <row r="82" spans="1:18" ht="15" x14ac:dyDescent="0.2">
      <c r="A82" s="196"/>
      <c r="B82" s="196"/>
      <c r="C82" s="196"/>
      <c r="D82" s="196"/>
      <c r="E82" s="196"/>
      <c r="F82" s="196"/>
      <c r="G82" s="196"/>
      <c r="H82" s="196"/>
      <c r="I82" s="196"/>
      <c r="J82" s="196"/>
      <c r="K82" s="196"/>
      <c r="L82" s="196"/>
      <c r="M82" s="196"/>
      <c r="N82" s="196"/>
      <c r="O82" s="196"/>
      <c r="P82" s="196"/>
      <c r="Q82" s="196"/>
      <c r="R82" s="196"/>
    </row>
    <row r="83" spans="1:18" ht="15" x14ac:dyDescent="0.2">
      <c r="A83" s="196"/>
      <c r="B83" s="196"/>
      <c r="C83" s="196"/>
      <c r="D83" s="196"/>
      <c r="E83" s="196"/>
      <c r="F83" s="196"/>
      <c r="G83" s="196"/>
      <c r="H83" s="196"/>
      <c r="I83" s="196"/>
      <c r="J83" s="196"/>
      <c r="K83" s="196"/>
      <c r="L83" s="196"/>
      <c r="M83" s="196"/>
      <c r="N83" s="196"/>
      <c r="O83" s="196"/>
      <c r="P83" s="196"/>
      <c r="Q83" s="196"/>
      <c r="R83" s="196"/>
    </row>
    <row r="84" spans="1:18" ht="15" x14ac:dyDescent="0.2">
      <c r="A84" s="196"/>
      <c r="B84" s="196"/>
      <c r="C84" s="196"/>
      <c r="D84" s="196"/>
      <c r="E84" s="196"/>
      <c r="F84" s="196"/>
      <c r="G84" s="196"/>
      <c r="H84" s="196"/>
      <c r="I84" s="196"/>
      <c r="J84" s="196"/>
      <c r="K84" s="196"/>
      <c r="L84" s="196"/>
      <c r="M84" s="196"/>
      <c r="N84" s="196"/>
      <c r="O84" s="196"/>
      <c r="P84" s="196"/>
      <c r="Q84" s="196"/>
      <c r="R84" s="196"/>
    </row>
    <row r="85" spans="1:18" ht="15" x14ac:dyDescent="0.2">
      <c r="A85" s="196"/>
      <c r="B85" s="196"/>
      <c r="C85" s="196"/>
      <c r="D85" s="196"/>
      <c r="E85" s="196"/>
      <c r="F85" s="196"/>
      <c r="G85" s="196"/>
      <c r="H85" s="196"/>
      <c r="I85" s="196"/>
      <c r="J85" s="196"/>
      <c r="K85" s="196"/>
      <c r="L85" s="196"/>
      <c r="M85" s="196"/>
      <c r="N85" s="196"/>
      <c r="O85" s="196"/>
      <c r="P85" s="196"/>
      <c r="Q85" s="196"/>
      <c r="R85" s="196"/>
    </row>
    <row r="86" spans="1:18" ht="15" x14ac:dyDescent="0.2">
      <c r="A86" s="196"/>
      <c r="B86" s="196"/>
      <c r="C86" s="196"/>
      <c r="D86" s="196"/>
      <c r="E86" s="196"/>
      <c r="F86" s="196"/>
      <c r="G86" s="196"/>
      <c r="H86" s="196"/>
      <c r="I86" s="196"/>
      <c r="J86" s="196"/>
      <c r="K86" s="196"/>
      <c r="L86" s="196"/>
      <c r="M86" s="196"/>
      <c r="N86" s="196"/>
      <c r="O86" s="196"/>
      <c r="P86" s="196"/>
      <c r="Q86" s="196"/>
      <c r="R86" s="196"/>
    </row>
    <row r="87" spans="1:18" ht="15" x14ac:dyDescent="0.2">
      <c r="A87" s="196"/>
      <c r="B87" s="196"/>
      <c r="C87" s="196"/>
      <c r="D87" s="196"/>
      <c r="E87" s="196"/>
      <c r="F87" s="196"/>
      <c r="G87" s="196"/>
      <c r="H87" s="196"/>
      <c r="I87" s="196"/>
      <c r="J87" s="196"/>
      <c r="K87" s="196"/>
      <c r="L87" s="196"/>
      <c r="M87" s="196"/>
      <c r="N87" s="196"/>
      <c r="O87" s="196"/>
      <c r="P87" s="196"/>
      <c r="Q87" s="196"/>
      <c r="R87" s="196"/>
    </row>
    <row r="88" spans="1:18" ht="15" x14ac:dyDescent="0.2">
      <c r="A88" s="196"/>
      <c r="B88" s="196"/>
      <c r="C88" s="196"/>
      <c r="D88" s="196"/>
      <c r="E88" s="196"/>
      <c r="F88" s="196"/>
      <c r="G88" s="196"/>
      <c r="H88" s="196"/>
      <c r="I88" s="196"/>
      <c r="J88" s="196"/>
      <c r="K88" s="196"/>
      <c r="L88" s="196"/>
      <c r="M88" s="196"/>
      <c r="N88" s="196"/>
      <c r="O88" s="196"/>
      <c r="P88" s="196"/>
      <c r="Q88" s="196"/>
      <c r="R88" s="196"/>
    </row>
    <row r="89" spans="1:18" ht="15" x14ac:dyDescent="0.2">
      <c r="A89" s="196"/>
      <c r="B89" s="196"/>
      <c r="C89" s="196"/>
      <c r="D89" s="196"/>
      <c r="E89" s="196"/>
      <c r="F89" s="196"/>
      <c r="G89" s="196"/>
      <c r="H89" s="196"/>
      <c r="I89" s="196"/>
      <c r="J89" s="196"/>
      <c r="K89" s="196"/>
      <c r="L89" s="196"/>
      <c r="M89" s="196"/>
      <c r="N89" s="196"/>
      <c r="O89" s="196"/>
      <c r="P89" s="196"/>
      <c r="Q89" s="196"/>
      <c r="R89" s="196"/>
    </row>
    <row r="90" spans="1:18" ht="15" x14ac:dyDescent="0.2">
      <c r="A90" s="196"/>
      <c r="B90" s="196"/>
      <c r="C90" s="196"/>
      <c r="D90" s="196"/>
      <c r="E90" s="196"/>
      <c r="F90" s="196"/>
      <c r="G90" s="196"/>
      <c r="H90" s="196"/>
      <c r="I90" s="196"/>
      <c r="J90" s="196"/>
      <c r="K90" s="196"/>
      <c r="L90" s="196"/>
      <c r="M90" s="196"/>
      <c r="N90" s="196"/>
      <c r="O90" s="196"/>
      <c r="P90" s="196"/>
      <c r="Q90" s="196"/>
      <c r="R90" s="196"/>
    </row>
    <row r="91" spans="1:18" ht="15" x14ac:dyDescent="0.2">
      <c r="A91" s="196"/>
      <c r="B91" s="196"/>
      <c r="C91" s="196"/>
      <c r="D91" s="196"/>
      <c r="E91" s="196"/>
      <c r="F91" s="196"/>
      <c r="G91" s="196"/>
      <c r="H91" s="196"/>
      <c r="I91" s="196"/>
      <c r="J91" s="196"/>
      <c r="K91" s="196"/>
      <c r="L91" s="196"/>
      <c r="M91" s="196"/>
      <c r="N91" s="196"/>
      <c r="O91" s="196"/>
      <c r="P91" s="196"/>
      <c r="Q91" s="196"/>
      <c r="R91" s="196"/>
    </row>
    <row r="92" spans="1:18" ht="15" x14ac:dyDescent="0.2">
      <c r="A92" s="196"/>
      <c r="B92" s="196"/>
      <c r="C92" s="196"/>
      <c r="D92" s="196"/>
      <c r="E92" s="196"/>
      <c r="F92" s="196"/>
      <c r="G92" s="196"/>
      <c r="H92" s="196"/>
      <c r="I92" s="196"/>
      <c r="J92" s="196"/>
      <c r="K92" s="196"/>
      <c r="L92" s="196"/>
      <c r="M92" s="196"/>
      <c r="N92" s="196"/>
      <c r="O92" s="196"/>
      <c r="P92" s="196"/>
      <c r="Q92" s="196"/>
      <c r="R92" s="196"/>
    </row>
    <row r="93" spans="1:18" ht="15" x14ac:dyDescent="0.2">
      <c r="A93" s="196"/>
      <c r="B93" s="196"/>
      <c r="C93" s="196"/>
      <c r="D93" s="196"/>
      <c r="E93" s="196"/>
      <c r="F93" s="196"/>
      <c r="G93" s="196"/>
      <c r="H93" s="196"/>
      <c r="I93" s="196"/>
      <c r="J93" s="196"/>
      <c r="K93" s="196"/>
      <c r="L93" s="196"/>
      <c r="M93" s="196"/>
      <c r="N93" s="196"/>
      <c r="O93" s="196"/>
      <c r="P93" s="196"/>
      <c r="Q93" s="196"/>
      <c r="R93" s="196"/>
    </row>
    <row r="94" spans="1:18" ht="15" x14ac:dyDescent="0.2">
      <c r="A94" s="196"/>
      <c r="B94" s="196"/>
      <c r="C94" s="196"/>
      <c r="D94" s="196"/>
      <c r="E94" s="196"/>
      <c r="F94" s="196"/>
      <c r="G94" s="196"/>
      <c r="H94" s="196"/>
      <c r="I94" s="196"/>
      <c r="J94" s="196"/>
      <c r="K94" s="196"/>
      <c r="L94" s="196"/>
      <c r="M94" s="196"/>
      <c r="N94" s="196"/>
      <c r="O94" s="196"/>
      <c r="P94" s="196"/>
      <c r="Q94" s="196"/>
      <c r="R94" s="196"/>
    </row>
    <row r="95" spans="1:18" ht="15" x14ac:dyDescent="0.2">
      <c r="A95" s="196"/>
      <c r="B95" s="196"/>
      <c r="C95" s="196"/>
      <c r="D95" s="196"/>
      <c r="E95" s="196"/>
      <c r="F95" s="196"/>
      <c r="G95" s="196"/>
      <c r="H95" s="196"/>
      <c r="I95" s="196"/>
      <c r="J95" s="196"/>
      <c r="K95" s="196"/>
      <c r="L95" s="196"/>
      <c r="M95" s="196"/>
      <c r="N95" s="196"/>
      <c r="O95" s="196"/>
      <c r="P95" s="196"/>
      <c r="Q95" s="196"/>
      <c r="R95" s="196"/>
    </row>
    <row r="96" spans="1:18" ht="15" x14ac:dyDescent="0.2">
      <c r="A96" s="196"/>
      <c r="B96" s="196"/>
      <c r="C96" s="196"/>
      <c r="D96" s="196"/>
      <c r="E96" s="196"/>
      <c r="F96" s="196"/>
      <c r="G96" s="196"/>
      <c r="H96" s="196"/>
      <c r="I96" s="196"/>
      <c r="J96" s="196"/>
      <c r="K96" s="196"/>
      <c r="L96" s="196"/>
      <c r="M96" s="196"/>
      <c r="N96" s="196"/>
      <c r="O96" s="196"/>
      <c r="P96" s="196"/>
      <c r="Q96" s="196"/>
      <c r="R96" s="196"/>
    </row>
    <row r="97" spans="1:18" ht="15" x14ac:dyDescent="0.2">
      <c r="A97" s="196"/>
      <c r="B97" s="196"/>
      <c r="C97" s="196"/>
      <c r="D97" s="196"/>
      <c r="E97" s="196"/>
      <c r="F97" s="196"/>
      <c r="G97" s="196"/>
      <c r="H97" s="196"/>
      <c r="I97" s="196"/>
      <c r="J97" s="196"/>
      <c r="K97" s="196"/>
      <c r="L97" s="196"/>
      <c r="M97" s="196"/>
      <c r="N97" s="196"/>
      <c r="O97" s="196"/>
      <c r="P97" s="196"/>
      <c r="Q97" s="196"/>
      <c r="R97" s="196"/>
    </row>
    <row r="98" spans="1:18" ht="15" x14ac:dyDescent="0.2">
      <c r="A98" s="196"/>
      <c r="B98" s="196"/>
      <c r="C98" s="196"/>
      <c r="D98" s="196"/>
      <c r="E98" s="196"/>
      <c r="F98" s="196"/>
      <c r="G98" s="196"/>
      <c r="H98" s="196"/>
      <c r="I98" s="196"/>
      <c r="J98" s="196"/>
      <c r="K98" s="196"/>
      <c r="L98" s="196"/>
      <c r="M98" s="196"/>
      <c r="N98" s="196"/>
      <c r="O98" s="196"/>
      <c r="P98" s="196"/>
      <c r="Q98" s="196"/>
      <c r="R98" s="196"/>
    </row>
    <row r="99" spans="1:18" ht="15" x14ac:dyDescent="0.2">
      <c r="A99" s="196"/>
      <c r="B99" s="196"/>
      <c r="C99" s="196"/>
      <c r="D99" s="196"/>
      <c r="E99" s="196"/>
      <c r="F99" s="196"/>
      <c r="G99" s="196"/>
      <c r="H99" s="196"/>
      <c r="I99" s="196"/>
      <c r="J99" s="196"/>
      <c r="K99" s="196"/>
      <c r="L99" s="196"/>
      <c r="M99" s="196"/>
      <c r="N99" s="196"/>
      <c r="O99" s="196"/>
      <c r="P99" s="196"/>
      <c r="Q99" s="196"/>
      <c r="R99" s="196"/>
    </row>
    <row r="100" spans="1:18" ht="15" x14ac:dyDescent="0.2">
      <c r="A100" s="196"/>
      <c r="B100" s="196"/>
      <c r="C100" s="196"/>
      <c r="D100" s="196"/>
      <c r="E100" s="196"/>
      <c r="F100" s="196"/>
      <c r="G100" s="196"/>
      <c r="H100" s="196"/>
      <c r="I100" s="196"/>
      <c r="J100" s="196"/>
      <c r="K100" s="196"/>
      <c r="L100" s="196"/>
      <c r="M100" s="196"/>
      <c r="N100" s="196"/>
      <c r="O100" s="196"/>
      <c r="P100" s="196"/>
      <c r="Q100" s="196"/>
      <c r="R100" s="196"/>
    </row>
    <row r="101" spans="1:18" ht="15" x14ac:dyDescent="0.2">
      <c r="A101" s="196"/>
      <c r="B101" s="196"/>
      <c r="C101" s="196"/>
      <c r="D101" s="196"/>
      <c r="E101" s="196"/>
      <c r="F101" s="196"/>
      <c r="G101" s="196"/>
      <c r="H101" s="196"/>
      <c r="I101" s="196"/>
      <c r="J101" s="196"/>
      <c r="K101" s="196"/>
      <c r="L101" s="196"/>
      <c r="M101" s="196"/>
      <c r="N101" s="196"/>
      <c r="O101" s="196"/>
      <c r="P101" s="196"/>
      <c r="Q101" s="196"/>
      <c r="R101" s="196"/>
    </row>
    <row r="102" spans="1:18" ht="15" x14ac:dyDescent="0.2">
      <c r="A102" s="196"/>
      <c r="B102" s="196"/>
      <c r="C102" s="196"/>
      <c r="D102" s="196"/>
      <c r="E102" s="196"/>
      <c r="F102" s="196"/>
      <c r="G102" s="196"/>
      <c r="H102" s="196"/>
      <c r="I102" s="196"/>
      <c r="J102" s="196"/>
      <c r="K102" s="196"/>
      <c r="L102" s="196"/>
      <c r="M102" s="196"/>
      <c r="N102" s="196"/>
      <c r="O102" s="196"/>
      <c r="P102" s="196"/>
      <c r="Q102" s="196"/>
      <c r="R102" s="196"/>
    </row>
    <row r="103" spans="1:18" ht="15" x14ac:dyDescent="0.2">
      <c r="A103" s="196"/>
      <c r="B103" s="196"/>
      <c r="C103" s="196"/>
      <c r="D103" s="196"/>
      <c r="E103" s="196"/>
      <c r="F103" s="196"/>
      <c r="G103" s="196"/>
      <c r="H103" s="196"/>
      <c r="I103" s="196"/>
      <c r="J103" s="196"/>
      <c r="K103" s="196"/>
      <c r="L103" s="196"/>
      <c r="M103" s="196"/>
      <c r="N103" s="196"/>
      <c r="O103" s="196"/>
      <c r="P103" s="196"/>
      <c r="Q103" s="196"/>
      <c r="R103" s="196"/>
    </row>
    <row r="104" spans="1:18" ht="15" x14ac:dyDescent="0.2">
      <c r="A104" s="196"/>
      <c r="B104" s="196"/>
      <c r="C104" s="196"/>
      <c r="D104" s="196"/>
      <c r="E104" s="196"/>
      <c r="F104" s="196"/>
      <c r="G104" s="196"/>
      <c r="H104" s="196"/>
      <c r="I104" s="196"/>
      <c r="J104" s="196"/>
      <c r="K104" s="196"/>
      <c r="L104" s="196"/>
      <c r="M104" s="196"/>
      <c r="N104" s="196"/>
      <c r="O104" s="196"/>
      <c r="P104" s="196"/>
      <c r="Q104" s="196"/>
      <c r="R104" s="196"/>
    </row>
    <row r="105" spans="1:18" ht="15" x14ac:dyDescent="0.2">
      <c r="A105" s="196"/>
      <c r="B105" s="196"/>
      <c r="C105" s="196"/>
      <c r="D105" s="196"/>
      <c r="E105" s="196"/>
      <c r="F105" s="196"/>
      <c r="G105" s="196"/>
      <c r="H105" s="196"/>
      <c r="I105" s="196"/>
      <c r="J105" s="196"/>
      <c r="K105" s="196"/>
      <c r="L105" s="196"/>
      <c r="M105" s="196"/>
      <c r="N105" s="196"/>
      <c r="O105" s="196"/>
      <c r="P105" s="196"/>
      <c r="Q105" s="196"/>
      <c r="R105" s="196"/>
    </row>
    <row r="106" spans="1:18" ht="15" x14ac:dyDescent="0.2">
      <c r="A106" s="196"/>
      <c r="B106" s="196"/>
      <c r="C106" s="196"/>
      <c r="D106" s="196"/>
      <c r="E106" s="196"/>
      <c r="F106" s="196"/>
      <c r="G106" s="196"/>
      <c r="H106" s="196"/>
      <c r="I106" s="196"/>
      <c r="J106" s="196"/>
      <c r="K106" s="196"/>
      <c r="L106" s="196"/>
      <c r="M106" s="196"/>
      <c r="N106" s="196"/>
      <c r="O106" s="196"/>
      <c r="P106" s="196"/>
      <c r="Q106" s="196"/>
      <c r="R106" s="196"/>
    </row>
    <row r="107" spans="1:18" ht="15" x14ac:dyDescent="0.2">
      <c r="A107" s="196"/>
      <c r="B107" s="196"/>
      <c r="C107" s="196"/>
      <c r="D107" s="196"/>
      <c r="E107" s="196"/>
      <c r="F107" s="196"/>
      <c r="G107" s="196"/>
      <c r="H107" s="196"/>
      <c r="I107" s="196"/>
      <c r="J107" s="196"/>
      <c r="K107" s="196"/>
      <c r="L107" s="196"/>
      <c r="M107" s="196"/>
      <c r="N107" s="196"/>
      <c r="O107" s="196"/>
      <c r="P107" s="196"/>
      <c r="Q107" s="196"/>
      <c r="R107" s="196"/>
    </row>
    <row r="108" spans="1:18" ht="15" x14ac:dyDescent="0.2">
      <c r="A108" s="196"/>
      <c r="B108" s="196"/>
      <c r="C108" s="196"/>
      <c r="D108" s="196"/>
      <c r="E108" s="196"/>
      <c r="F108" s="196"/>
      <c r="G108" s="196"/>
      <c r="H108" s="196"/>
      <c r="I108" s="196"/>
      <c r="J108" s="196"/>
      <c r="K108" s="196"/>
      <c r="L108" s="196"/>
      <c r="M108" s="196"/>
      <c r="N108" s="196"/>
      <c r="O108" s="196"/>
      <c r="P108" s="196"/>
      <c r="Q108" s="196"/>
      <c r="R108" s="196"/>
    </row>
    <row r="109" spans="1:18" ht="15" x14ac:dyDescent="0.2">
      <c r="A109" s="196"/>
      <c r="B109" s="196"/>
      <c r="C109" s="196"/>
      <c r="D109" s="196"/>
      <c r="E109" s="196"/>
      <c r="F109" s="196"/>
      <c r="G109" s="196"/>
      <c r="H109" s="196"/>
      <c r="I109" s="196"/>
      <c r="J109" s="196"/>
      <c r="K109" s="196"/>
      <c r="L109" s="196"/>
      <c r="M109" s="196"/>
      <c r="N109" s="196"/>
      <c r="O109" s="196"/>
      <c r="P109" s="196"/>
      <c r="Q109" s="196"/>
      <c r="R109" s="196"/>
    </row>
    <row r="110" spans="1:18" ht="15" x14ac:dyDescent="0.2">
      <c r="A110" s="196"/>
      <c r="B110" s="196"/>
      <c r="C110" s="196"/>
      <c r="D110" s="196"/>
      <c r="E110" s="196"/>
      <c r="F110" s="196"/>
      <c r="G110" s="196"/>
      <c r="H110" s="196"/>
      <c r="I110" s="196"/>
      <c r="J110" s="196"/>
      <c r="K110" s="196"/>
      <c r="L110" s="196"/>
      <c r="M110" s="196"/>
      <c r="N110" s="196"/>
      <c r="O110" s="196"/>
      <c r="P110" s="196"/>
      <c r="Q110" s="196"/>
      <c r="R110" s="196"/>
    </row>
    <row r="111" spans="1:18" ht="15" x14ac:dyDescent="0.2">
      <c r="A111" s="196"/>
      <c r="B111" s="196"/>
      <c r="C111" s="196"/>
      <c r="D111" s="196"/>
      <c r="E111" s="196"/>
      <c r="F111" s="196"/>
      <c r="G111" s="196"/>
      <c r="H111" s="196"/>
      <c r="I111" s="196"/>
      <c r="J111" s="196"/>
      <c r="K111" s="196"/>
      <c r="L111" s="196"/>
      <c r="M111" s="196"/>
      <c r="N111" s="196"/>
      <c r="O111" s="196"/>
      <c r="P111" s="196"/>
      <c r="Q111" s="196"/>
      <c r="R111" s="196"/>
    </row>
    <row r="112" spans="1:18" ht="15" x14ac:dyDescent="0.2">
      <c r="A112" s="196"/>
      <c r="B112" s="196"/>
      <c r="C112" s="196"/>
      <c r="D112" s="196"/>
      <c r="E112" s="196"/>
      <c r="F112" s="196"/>
      <c r="G112" s="196"/>
      <c r="H112" s="196"/>
      <c r="I112" s="196"/>
      <c r="J112" s="196"/>
      <c r="K112" s="196"/>
      <c r="L112" s="196"/>
      <c r="M112" s="196"/>
      <c r="N112" s="196"/>
      <c r="O112" s="196"/>
      <c r="P112" s="196"/>
      <c r="Q112" s="196"/>
      <c r="R112" s="196"/>
    </row>
    <row r="113" spans="1:18" ht="15" x14ac:dyDescent="0.2">
      <c r="A113" s="196"/>
      <c r="B113" s="196"/>
      <c r="C113" s="196"/>
      <c r="D113" s="196"/>
      <c r="E113" s="196"/>
      <c r="F113" s="196"/>
      <c r="G113" s="196"/>
      <c r="H113" s="196"/>
      <c r="I113" s="196"/>
      <c r="J113" s="196"/>
      <c r="K113" s="196"/>
      <c r="L113" s="196"/>
      <c r="M113" s="196"/>
      <c r="N113" s="196"/>
      <c r="O113" s="196"/>
      <c r="P113" s="196"/>
      <c r="Q113" s="196"/>
      <c r="R113" s="196"/>
    </row>
    <row r="114" spans="1:18" ht="15" x14ac:dyDescent="0.2">
      <c r="A114" s="196"/>
      <c r="B114" s="196"/>
      <c r="C114" s="196"/>
      <c r="D114" s="196"/>
      <c r="E114" s="196"/>
      <c r="F114" s="196"/>
      <c r="G114" s="196"/>
      <c r="H114" s="196"/>
      <c r="I114" s="196"/>
      <c r="J114" s="196"/>
      <c r="K114" s="196"/>
      <c r="L114" s="196"/>
      <c r="M114" s="196"/>
      <c r="N114" s="196"/>
      <c r="O114" s="196"/>
      <c r="P114" s="196"/>
      <c r="Q114" s="196"/>
      <c r="R114" s="196"/>
    </row>
    <row r="115" spans="1:18" ht="15" x14ac:dyDescent="0.2">
      <c r="A115" s="196"/>
      <c r="B115" s="196"/>
      <c r="C115" s="196"/>
      <c r="D115" s="196"/>
      <c r="E115" s="196"/>
      <c r="F115" s="196"/>
      <c r="G115" s="196"/>
      <c r="H115" s="196"/>
      <c r="I115" s="196"/>
      <c r="J115" s="196"/>
      <c r="K115" s="196"/>
      <c r="L115" s="196"/>
      <c r="M115" s="196"/>
      <c r="N115" s="196"/>
      <c r="O115" s="196"/>
      <c r="P115" s="196"/>
      <c r="Q115" s="196"/>
      <c r="R115" s="196"/>
    </row>
    <row r="116" spans="1:18" ht="15" x14ac:dyDescent="0.2">
      <c r="A116" s="196"/>
      <c r="B116" s="196"/>
      <c r="C116" s="196"/>
      <c r="D116" s="196"/>
      <c r="E116" s="196"/>
      <c r="F116" s="196"/>
      <c r="G116" s="196"/>
      <c r="H116" s="196"/>
      <c r="I116" s="196"/>
      <c r="J116" s="196"/>
      <c r="K116" s="196"/>
      <c r="L116" s="196"/>
      <c r="M116" s="196"/>
      <c r="N116" s="196"/>
      <c r="O116" s="196"/>
      <c r="P116" s="196"/>
      <c r="Q116" s="196"/>
      <c r="R116" s="196"/>
    </row>
    <row r="117" spans="1:18" ht="15" x14ac:dyDescent="0.2">
      <c r="A117" s="196"/>
      <c r="B117" s="196"/>
      <c r="C117" s="196"/>
      <c r="D117" s="196"/>
      <c r="E117" s="196"/>
      <c r="F117" s="196"/>
      <c r="G117" s="196"/>
      <c r="H117" s="196"/>
      <c r="I117" s="196"/>
      <c r="J117" s="196"/>
      <c r="K117" s="196"/>
      <c r="L117" s="196"/>
      <c r="M117" s="196"/>
      <c r="N117" s="196"/>
      <c r="O117" s="196"/>
      <c r="P117" s="196"/>
      <c r="Q117" s="196"/>
      <c r="R117" s="196"/>
    </row>
    <row r="118" spans="1:18" ht="15" x14ac:dyDescent="0.2">
      <c r="A118" s="196"/>
      <c r="B118" s="196"/>
      <c r="C118" s="196"/>
      <c r="D118" s="196"/>
      <c r="E118" s="196"/>
      <c r="F118" s="196"/>
      <c r="G118" s="196"/>
      <c r="H118" s="196"/>
      <c r="I118" s="196"/>
      <c r="J118" s="196"/>
      <c r="K118" s="196"/>
      <c r="L118" s="196"/>
      <c r="M118" s="196"/>
      <c r="N118" s="196"/>
      <c r="O118" s="196"/>
      <c r="P118" s="196"/>
      <c r="Q118" s="196"/>
      <c r="R118" s="196"/>
    </row>
    <row r="119" spans="1:18" ht="15" x14ac:dyDescent="0.2">
      <c r="A119" s="196"/>
      <c r="B119" s="196"/>
      <c r="C119" s="196"/>
      <c r="D119" s="196"/>
      <c r="E119" s="196"/>
      <c r="F119" s="196"/>
      <c r="G119" s="196"/>
      <c r="H119" s="196"/>
      <c r="I119" s="196"/>
      <c r="J119" s="196"/>
      <c r="K119" s="196"/>
      <c r="L119" s="196"/>
      <c r="M119" s="196"/>
      <c r="N119" s="196"/>
      <c r="O119" s="196"/>
      <c r="P119" s="196"/>
      <c r="Q119" s="196"/>
      <c r="R119" s="196"/>
    </row>
    <row r="120" spans="1:18" ht="15" x14ac:dyDescent="0.2">
      <c r="A120" s="196"/>
      <c r="B120" s="196"/>
      <c r="C120" s="196"/>
      <c r="D120" s="196"/>
      <c r="E120" s="196"/>
      <c r="F120" s="196"/>
      <c r="G120" s="196"/>
      <c r="H120" s="196"/>
      <c r="I120" s="196"/>
      <c r="J120" s="196"/>
      <c r="K120" s="196"/>
      <c r="L120" s="196"/>
      <c r="M120" s="196"/>
      <c r="N120" s="196"/>
      <c r="O120" s="196"/>
      <c r="P120" s="196"/>
      <c r="Q120" s="196"/>
      <c r="R120" s="196"/>
    </row>
    <row r="121" spans="1:18" ht="15" x14ac:dyDescent="0.2">
      <c r="A121" s="196"/>
      <c r="B121" s="196"/>
      <c r="C121" s="196"/>
      <c r="D121" s="196"/>
      <c r="E121" s="196"/>
      <c r="F121" s="196"/>
      <c r="G121" s="196"/>
      <c r="H121" s="196"/>
      <c r="I121" s="196"/>
      <c r="J121" s="196"/>
      <c r="K121" s="196"/>
      <c r="L121" s="196"/>
      <c r="M121" s="196"/>
      <c r="N121" s="196"/>
      <c r="O121" s="196"/>
      <c r="P121" s="196"/>
      <c r="Q121" s="196"/>
      <c r="R121" s="196"/>
    </row>
    <row r="122" spans="1:18" ht="15" x14ac:dyDescent="0.2">
      <c r="A122" s="196"/>
      <c r="B122" s="196"/>
      <c r="C122" s="196"/>
      <c r="D122" s="196"/>
      <c r="E122" s="196"/>
      <c r="F122" s="196"/>
      <c r="G122" s="196"/>
      <c r="H122" s="196"/>
      <c r="I122" s="196"/>
      <c r="J122" s="196"/>
      <c r="K122" s="196"/>
      <c r="L122" s="196"/>
      <c r="M122" s="196"/>
      <c r="N122" s="196"/>
      <c r="O122" s="196"/>
      <c r="P122" s="196"/>
      <c r="Q122" s="196"/>
      <c r="R122" s="196"/>
    </row>
    <row r="123" spans="1:18" ht="15" x14ac:dyDescent="0.2">
      <c r="A123" s="196"/>
      <c r="B123" s="196"/>
      <c r="C123" s="196"/>
      <c r="D123" s="196"/>
      <c r="E123" s="196"/>
      <c r="F123" s="196"/>
      <c r="G123" s="196"/>
      <c r="H123" s="196"/>
      <c r="I123" s="196"/>
      <c r="J123" s="196"/>
      <c r="K123" s="196"/>
      <c r="L123" s="196"/>
      <c r="M123" s="196"/>
      <c r="N123" s="196"/>
      <c r="O123" s="196"/>
      <c r="P123" s="196"/>
      <c r="Q123" s="196"/>
      <c r="R123" s="196"/>
    </row>
    <row r="124" spans="1:18" ht="15" x14ac:dyDescent="0.2">
      <c r="A124" s="196"/>
      <c r="B124" s="196"/>
      <c r="C124" s="196"/>
      <c r="D124" s="196"/>
      <c r="E124" s="196"/>
      <c r="F124" s="196"/>
      <c r="G124" s="196"/>
      <c r="H124" s="196"/>
      <c r="I124" s="196"/>
      <c r="J124" s="196"/>
      <c r="K124" s="196"/>
      <c r="L124" s="196"/>
      <c r="M124" s="196"/>
      <c r="N124" s="196"/>
      <c r="O124" s="196"/>
      <c r="P124" s="196"/>
      <c r="Q124" s="196"/>
      <c r="R124" s="196"/>
    </row>
    <row r="125" spans="1:18" ht="15" x14ac:dyDescent="0.2">
      <c r="A125" s="196"/>
      <c r="B125" s="196"/>
      <c r="C125" s="196"/>
      <c r="D125" s="196"/>
      <c r="E125" s="196"/>
      <c r="F125" s="196"/>
      <c r="G125" s="196"/>
      <c r="H125" s="196"/>
      <c r="I125" s="196"/>
      <c r="J125" s="196"/>
      <c r="K125" s="196"/>
      <c r="L125" s="196"/>
      <c r="M125" s="196"/>
      <c r="N125" s="196"/>
      <c r="O125" s="196"/>
      <c r="P125" s="196"/>
      <c r="Q125" s="196"/>
      <c r="R125" s="196"/>
    </row>
    <row r="126" spans="1:18" ht="15" x14ac:dyDescent="0.2">
      <c r="A126" s="196"/>
      <c r="B126" s="196"/>
      <c r="C126" s="196"/>
      <c r="D126" s="196"/>
      <c r="E126" s="196"/>
      <c r="F126" s="196"/>
      <c r="G126" s="196"/>
      <c r="H126" s="196"/>
      <c r="I126" s="196"/>
      <c r="J126" s="196"/>
      <c r="K126" s="196"/>
      <c r="L126" s="196"/>
      <c r="M126" s="196"/>
      <c r="N126" s="196"/>
      <c r="O126" s="196"/>
      <c r="P126" s="196"/>
      <c r="Q126" s="196"/>
      <c r="R126" s="196"/>
    </row>
    <row r="127" spans="1:18" ht="15" x14ac:dyDescent="0.2">
      <c r="A127" s="196"/>
      <c r="B127" s="196"/>
      <c r="C127" s="196"/>
      <c r="D127" s="196"/>
      <c r="E127" s="196"/>
      <c r="F127" s="196"/>
      <c r="G127" s="196"/>
      <c r="H127" s="196"/>
      <c r="I127" s="196"/>
      <c r="J127" s="196"/>
      <c r="K127" s="196"/>
      <c r="L127" s="196"/>
      <c r="M127" s="196"/>
      <c r="N127" s="196"/>
      <c r="O127" s="196"/>
      <c r="P127" s="196"/>
      <c r="Q127" s="196"/>
      <c r="R127" s="196"/>
    </row>
    <row r="128" spans="1:18" ht="15" x14ac:dyDescent="0.2">
      <c r="A128" s="196"/>
      <c r="B128" s="196"/>
      <c r="C128" s="196"/>
      <c r="D128" s="196"/>
      <c r="E128" s="196"/>
      <c r="F128" s="196"/>
      <c r="G128" s="196"/>
      <c r="H128" s="196"/>
      <c r="I128" s="196"/>
      <c r="J128" s="196"/>
      <c r="K128" s="196"/>
      <c r="L128" s="196"/>
      <c r="M128" s="196"/>
      <c r="N128" s="196"/>
      <c r="O128" s="196"/>
      <c r="P128" s="196"/>
      <c r="Q128" s="196"/>
      <c r="R128" s="196"/>
    </row>
    <row r="129" spans="1:18" ht="15" x14ac:dyDescent="0.2">
      <c r="A129" s="196"/>
      <c r="B129" s="196"/>
      <c r="C129" s="196"/>
      <c r="D129" s="196"/>
      <c r="E129" s="196"/>
      <c r="F129" s="196"/>
      <c r="G129" s="196"/>
      <c r="H129" s="196"/>
      <c r="I129" s="196"/>
      <c r="J129" s="196"/>
      <c r="K129" s="196"/>
      <c r="L129" s="196"/>
      <c r="M129" s="196"/>
      <c r="N129" s="196"/>
      <c r="O129" s="196"/>
      <c r="P129" s="196"/>
      <c r="Q129" s="196"/>
      <c r="R129" s="196"/>
    </row>
    <row r="130" spans="1:18" ht="15" x14ac:dyDescent="0.2">
      <c r="A130" s="196"/>
      <c r="B130" s="196"/>
      <c r="C130" s="196"/>
      <c r="D130" s="196"/>
      <c r="E130" s="196"/>
      <c r="F130" s="196"/>
      <c r="G130" s="196"/>
      <c r="H130" s="196"/>
      <c r="I130" s="196"/>
      <c r="J130" s="196"/>
      <c r="K130" s="196"/>
      <c r="L130" s="196"/>
      <c r="M130" s="196"/>
      <c r="N130" s="196"/>
      <c r="O130" s="196"/>
      <c r="P130" s="196"/>
      <c r="Q130" s="196"/>
      <c r="R130" s="196"/>
    </row>
    <row r="131" spans="1:18" ht="15" x14ac:dyDescent="0.2">
      <c r="A131" s="196"/>
      <c r="B131" s="196"/>
      <c r="C131" s="196"/>
      <c r="D131" s="196"/>
      <c r="E131" s="196"/>
      <c r="F131" s="196"/>
      <c r="G131" s="196"/>
      <c r="H131" s="196"/>
      <c r="I131" s="196"/>
      <c r="J131" s="196"/>
      <c r="K131" s="196"/>
      <c r="L131" s="196"/>
      <c r="M131" s="196"/>
      <c r="N131" s="196"/>
      <c r="O131" s="196"/>
      <c r="P131" s="196"/>
      <c r="Q131" s="196"/>
      <c r="R131" s="196"/>
    </row>
    <row r="132" spans="1:18" ht="15" x14ac:dyDescent="0.2">
      <c r="A132" s="196"/>
      <c r="B132" s="196"/>
      <c r="C132" s="196"/>
      <c r="D132" s="196"/>
      <c r="E132" s="196"/>
      <c r="F132" s="196"/>
      <c r="G132" s="196"/>
      <c r="H132" s="196"/>
      <c r="I132" s="196"/>
      <c r="J132" s="196"/>
      <c r="K132" s="196"/>
      <c r="L132" s="196"/>
      <c r="M132" s="196"/>
      <c r="N132" s="196"/>
      <c r="O132" s="196"/>
      <c r="P132" s="196"/>
      <c r="Q132" s="196"/>
      <c r="R132" s="196"/>
    </row>
    <row r="133" spans="1:18" ht="15" x14ac:dyDescent="0.2">
      <c r="A133" s="196"/>
      <c r="B133" s="196"/>
      <c r="C133" s="196"/>
      <c r="D133" s="196"/>
      <c r="E133" s="196"/>
      <c r="F133" s="196"/>
      <c r="G133" s="196"/>
      <c r="H133" s="196"/>
      <c r="I133" s="196"/>
      <c r="J133" s="196"/>
      <c r="K133" s="196"/>
      <c r="L133" s="196"/>
      <c r="M133" s="196"/>
      <c r="N133" s="196"/>
      <c r="O133" s="196"/>
      <c r="P133" s="196"/>
      <c r="Q133" s="196"/>
      <c r="R133" s="196"/>
    </row>
    <row r="134" spans="1:18" ht="15" x14ac:dyDescent="0.2">
      <c r="A134" s="196"/>
      <c r="B134" s="196"/>
      <c r="C134" s="196"/>
      <c r="D134" s="196"/>
      <c r="E134" s="196"/>
      <c r="F134" s="196"/>
      <c r="G134" s="196"/>
      <c r="H134" s="196"/>
      <c r="I134" s="196"/>
      <c r="J134" s="196"/>
      <c r="K134" s="196"/>
      <c r="L134" s="196"/>
      <c r="M134" s="196"/>
      <c r="N134" s="196"/>
      <c r="O134" s="196"/>
      <c r="P134" s="196"/>
      <c r="Q134" s="196"/>
      <c r="R134" s="196"/>
    </row>
    <row r="135" spans="1:18" ht="15" x14ac:dyDescent="0.2">
      <c r="A135" s="196"/>
      <c r="B135" s="196"/>
      <c r="C135" s="196"/>
      <c r="D135" s="196"/>
      <c r="E135" s="196"/>
      <c r="F135" s="196"/>
      <c r="G135" s="196"/>
      <c r="H135" s="196"/>
      <c r="I135" s="196"/>
      <c r="J135" s="196"/>
      <c r="K135" s="196"/>
      <c r="L135" s="196"/>
      <c r="M135" s="196"/>
      <c r="N135" s="196"/>
      <c r="O135" s="196"/>
      <c r="P135" s="196"/>
      <c r="Q135" s="196"/>
      <c r="R135" s="196"/>
    </row>
    <row r="136" spans="1:18" ht="15" x14ac:dyDescent="0.2">
      <c r="A136" s="196"/>
      <c r="B136" s="196"/>
      <c r="C136" s="196"/>
      <c r="D136" s="196"/>
      <c r="E136" s="196"/>
      <c r="F136" s="196"/>
      <c r="G136" s="196"/>
      <c r="H136" s="196"/>
      <c r="I136" s="196"/>
      <c r="J136" s="196"/>
      <c r="K136" s="196"/>
      <c r="L136" s="196"/>
      <c r="M136" s="196"/>
      <c r="N136" s="196"/>
      <c r="O136" s="196"/>
      <c r="P136" s="196"/>
      <c r="Q136" s="196"/>
      <c r="R136" s="196"/>
    </row>
    <row r="137" spans="1:18" ht="15" x14ac:dyDescent="0.2">
      <c r="A137" s="196"/>
      <c r="B137" s="196"/>
      <c r="C137" s="196"/>
      <c r="D137" s="196"/>
      <c r="E137" s="196"/>
      <c r="F137" s="196"/>
      <c r="G137" s="196"/>
      <c r="H137" s="196"/>
      <c r="I137" s="196"/>
      <c r="J137" s="196"/>
      <c r="K137" s="196"/>
      <c r="L137" s="196"/>
      <c r="M137" s="196"/>
      <c r="N137" s="196"/>
      <c r="O137" s="196"/>
      <c r="P137" s="196"/>
      <c r="Q137" s="196"/>
      <c r="R137" s="196"/>
    </row>
    <row r="138" spans="1:18" ht="15" x14ac:dyDescent="0.2">
      <c r="A138" s="196"/>
      <c r="B138" s="196"/>
      <c r="C138" s="196"/>
      <c r="D138" s="196"/>
      <c r="E138" s="196"/>
      <c r="F138" s="196"/>
      <c r="G138" s="196"/>
      <c r="H138" s="196"/>
      <c r="I138" s="196"/>
      <c r="J138" s="196"/>
      <c r="K138" s="196"/>
      <c r="L138" s="196"/>
      <c r="M138" s="196"/>
      <c r="N138" s="196"/>
      <c r="O138" s="196"/>
      <c r="P138" s="196"/>
      <c r="Q138" s="196"/>
      <c r="R138" s="196"/>
    </row>
    <row r="139" spans="1:18" ht="15" x14ac:dyDescent="0.2">
      <c r="A139" s="196"/>
      <c r="B139" s="196"/>
      <c r="C139" s="196"/>
      <c r="D139" s="196"/>
      <c r="E139" s="196"/>
      <c r="F139" s="196"/>
      <c r="G139" s="196"/>
      <c r="H139" s="196"/>
      <c r="I139" s="196"/>
      <c r="J139" s="196"/>
      <c r="K139" s="196"/>
      <c r="L139" s="196"/>
      <c r="M139" s="196"/>
      <c r="N139" s="196"/>
      <c r="O139" s="196"/>
      <c r="P139" s="196"/>
      <c r="Q139" s="196"/>
      <c r="R139" s="196"/>
    </row>
    <row r="140" spans="1:18" ht="15" x14ac:dyDescent="0.2">
      <c r="A140" s="196"/>
      <c r="B140" s="196"/>
      <c r="C140" s="196"/>
      <c r="D140" s="196"/>
      <c r="E140" s="196"/>
      <c r="F140" s="196"/>
      <c r="G140" s="196"/>
      <c r="H140" s="196"/>
      <c r="I140" s="196"/>
      <c r="J140" s="196"/>
      <c r="K140" s="196"/>
      <c r="L140" s="196"/>
      <c r="M140" s="196"/>
      <c r="N140" s="196"/>
      <c r="O140" s="196"/>
      <c r="P140" s="196"/>
      <c r="Q140" s="196"/>
      <c r="R140" s="196"/>
    </row>
    <row r="141" spans="1:18" ht="15" x14ac:dyDescent="0.2">
      <c r="A141" s="196"/>
      <c r="B141" s="196"/>
      <c r="C141" s="196"/>
      <c r="D141" s="196"/>
      <c r="E141" s="196"/>
      <c r="F141" s="196"/>
      <c r="G141" s="196"/>
      <c r="H141" s="196"/>
      <c r="I141" s="196"/>
      <c r="J141" s="196"/>
      <c r="K141" s="196"/>
      <c r="L141" s="196"/>
      <c r="M141" s="196"/>
      <c r="N141" s="196"/>
      <c r="O141" s="196"/>
      <c r="P141" s="196"/>
      <c r="Q141" s="196"/>
      <c r="R141" s="196"/>
    </row>
    <row r="142" spans="1:18" ht="15" x14ac:dyDescent="0.2">
      <c r="A142" s="196"/>
      <c r="B142" s="196"/>
      <c r="C142" s="196"/>
      <c r="D142" s="196"/>
      <c r="E142" s="196"/>
      <c r="F142" s="196"/>
      <c r="G142" s="196"/>
      <c r="H142" s="196"/>
      <c r="I142" s="196"/>
      <c r="J142" s="196"/>
      <c r="K142" s="196"/>
      <c r="L142" s="196"/>
      <c r="M142" s="196"/>
      <c r="N142" s="196"/>
      <c r="O142" s="196"/>
      <c r="P142" s="196"/>
      <c r="Q142" s="196"/>
      <c r="R142" s="196"/>
    </row>
    <row r="143" spans="1:18" ht="15" x14ac:dyDescent="0.2">
      <c r="A143" s="196"/>
      <c r="B143" s="196"/>
      <c r="C143" s="196"/>
      <c r="D143" s="196"/>
      <c r="E143" s="196"/>
      <c r="F143" s="196"/>
      <c r="G143" s="196"/>
      <c r="H143" s="196"/>
      <c r="I143" s="196"/>
      <c r="J143" s="196"/>
      <c r="K143" s="196"/>
      <c r="L143" s="196"/>
      <c r="M143" s="196"/>
      <c r="N143" s="196"/>
      <c r="O143" s="196"/>
      <c r="P143" s="196"/>
      <c r="Q143" s="196"/>
      <c r="R143" s="196"/>
    </row>
    <row r="144" spans="1:18" ht="15" x14ac:dyDescent="0.2">
      <c r="A144" s="196"/>
      <c r="B144" s="196"/>
      <c r="C144" s="196"/>
      <c r="D144" s="196"/>
      <c r="E144" s="196"/>
      <c r="F144" s="196"/>
      <c r="G144" s="196"/>
      <c r="H144" s="196"/>
      <c r="I144" s="196"/>
      <c r="J144" s="196"/>
      <c r="K144" s="196"/>
      <c r="L144" s="196"/>
      <c r="M144" s="196"/>
      <c r="N144" s="196"/>
      <c r="O144" s="196"/>
      <c r="P144" s="196"/>
      <c r="Q144" s="196"/>
      <c r="R144" s="196"/>
    </row>
    <row r="145" spans="1:18" ht="15" x14ac:dyDescent="0.2">
      <c r="A145" s="196"/>
      <c r="B145" s="196"/>
      <c r="C145" s="196"/>
      <c r="D145" s="196"/>
      <c r="E145" s="196"/>
      <c r="F145" s="196"/>
      <c r="G145" s="196"/>
      <c r="H145" s="196"/>
      <c r="I145" s="196"/>
      <c r="J145" s="196"/>
      <c r="K145" s="196"/>
      <c r="L145" s="196"/>
      <c r="M145" s="196"/>
      <c r="N145" s="196"/>
      <c r="O145" s="196"/>
      <c r="P145" s="196"/>
      <c r="Q145" s="196"/>
      <c r="R145" s="196"/>
    </row>
    <row r="146" spans="1:18" ht="15" x14ac:dyDescent="0.2">
      <c r="A146" s="196"/>
      <c r="B146" s="196"/>
      <c r="C146" s="196"/>
      <c r="D146" s="196"/>
      <c r="E146" s="196"/>
      <c r="F146" s="196"/>
      <c r="G146" s="196"/>
      <c r="H146" s="196"/>
      <c r="I146" s="196"/>
      <c r="J146" s="196"/>
      <c r="K146" s="196"/>
      <c r="L146" s="196"/>
      <c r="M146" s="196"/>
      <c r="N146" s="196"/>
      <c r="O146" s="196"/>
      <c r="P146" s="196"/>
      <c r="Q146" s="196"/>
      <c r="R146" s="196"/>
    </row>
  </sheetData>
  <sheetProtection algorithmName="SHA-512" hashValue="+3V2wyKoiqD79j27yyGs6DWHE/RUX2n3cEreKBNzRomOzPmgYPcyzBAxMsOSQEXTSgsg28ZZj9U+uQ9+t0Y6HQ==" saltValue="fLMTWOg0m8RLogg+gfvGBQ==" spinCount="100000" sheet="1" formatCells="0" formatColumns="0" formatRows="0"/>
  <customSheetViews>
    <customSheetView guid="{FC3B3501-CA52-40D7-B049-0E027A15B235}" showPageBreaks="1" printArea="1">
      <pane xSplit="2" ySplit="5" topLeftCell="E6" activePane="bottomRight" state="frozen"/>
      <selection pane="bottomRight" activeCell="F14" sqref="F14"/>
      <colBreaks count="1" manualBreakCount="1">
        <brk id="5" max="47" man="1"/>
      </colBreaks>
      <pageMargins left="0.5" right="0.5" top="0.51" bottom="0" header="0" footer="0"/>
      <printOptions horizontalCentered="1" verticalCentered="1" gridLines="1"/>
      <pageSetup scale="68" orientation="portrait" r:id="rId1"/>
      <headerFooter alignWithMargins="0">
        <oddHeader xml:space="preserve">&amp;C&amp;"Arial,Bold"&amp;14COUNTY/CITY/TOWN OF ____________________
COMBINING BALANCE SHEET
NONMAJOR DEBT SERVICE FUNDS
JUNE 30, 2015
</oddHeader>
      </headerFooter>
    </customSheetView>
  </customSheetViews>
  <mergeCells count="10">
    <mergeCell ref="I2:I4"/>
    <mergeCell ref="J2:J4"/>
    <mergeCell ref="K2:K4"/>
    <mergeCell ref="L2:L4"/>
    <mergeCell ref="H2:H4"/>
    <mergeCell ref="C2:C4"/>
    <mergeCell ref="D2:D4"/>
    <mergeCell ref="E2:E4"/>
    <mergeCell ref="F2:F4"/>
    <mergeCell ref="G2:G4"/>
  </mergeCells>
  <phoneticPr fontId="0" type="noConversion"/>
  <printOptions horizontalCentered="1" verticalCentered="1" gridLines="1"/>
  <pageMargins left="0.5" right="0.5" top="0.75" bottom="0" header="0" footer="0"/>
  <pageSetup scale="68" orientation="portrait" r:id="rId2"/>
  <headerFooter alignWithMargins="0">
    <oddHeader>&amp;C&amp;"Arial,Bold"&amp;14COUNTY/CITY/TOWN OF ____________________
COMBINING BALANCE SHEET
NONMAJOR DEBT SERVICE FUNDS
JUNE 30, 2023</oddHeader>
  </headerFooter>
  <colBreaks count="1" manualBreakCount="1">
    <brk id="5" max="47" man="1"/>
  </colBreaks>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49"/>
  <dimension ref="A1:AT117"/>
  <sheetViews>
    <sheetView zoomScaleNormal="100" workbookViewId="0">
      <pane xSplit="2" ySplit="9" topLeftCell="C10" activePane="bottomRight" state="frozen"/>
      <selection pane="topRight" activeCell="C1" sqref="C1"/>
      <selection pane="bottomLeft" activeCell="A10" sqref="A10"/>
      <selection pane="bottomRight" activeCell="C10" sqref="C10"/>
    </sheetView>
  </sheetViews>
  <sheetFormatPr defaultColWidth="8.85546875" defaultRowHeight="12.75" x14ac:dyDescent="0.2"/>
  <cols>
    <col min="1" max="1" width="14.7109375" style="194" customWidth="1"/>
    <col min="2" max="2" width="45.7109375" style="194" customWidth="1"/>
    <col min="3" max="46" width="16.7109375" style="194" customWidth="1"/>
    <col min="47" max="16384" width="8.85546875" style="194"/>
  </cols>
  <sheetData>
    <row r="1" spans="1:46" ht="15.75" x14ac:dyDescent="0.25">
      <c r="C1" s="10" t="str">
        <f>'BS-NONMAJOR DEBT SERVICE(67-68)'!C1</f>
        <v>FUND#</v>
      </c>
      <c r="D1" s="10"/>
      <c r="E1" s="10"/>
      <c r="F1" s="10"/>
      <c r="G1" s="10" t="str">
        <f>'BS-NONMAJOR DEBT SERVICE(67-68)'!D1</f>
        <v>FUND#</v>
      </c>
      <c r="H1" s="10"/>
      <c r="I1" s="10"/>
      <c r="J1" s="10"/>
      <c r="K1" s="10" t="str">
        <f>'BS-NONMAJOR DEBT SERVICE(67-68)'!E1</f>
        <v>FUND#</v>
      </c>
      <c r="L1" s="10"/>
      <c r="M1" s="10"/>
      <c r="N1" s="10"/>
      <c r="O1" s="10" t="str">
        <f>'BS-NONMAJOR DEBT SERVICE(67-68)'!F1</f>
        <v>FUND#</v>
      </c>
      <c r="P1" s="10"/>
      <c r="Q1" s="10"/>
      <c r="R1" s="10"/>
      <c r="S1" s="10" t="str">
        <f>'BS-NONMAJOR DEBT SERVICE(67-68)'!G1</f>
        <v>FUND#</v>
      </c>
      <c r="T1" s="10"/>
      <c r="U1" s="10"/>
      <c r="V1" s="10"/>
      <c r="W1" s="1522" t="str">
        <f>'BS-NONMAJOR DEBT SERVICE(67-68)'!H1</f>
        <v>FUND#</v>
      </c>
      <c r="X1" s="1522"/>
      <c r="Y1" s="1522"/>
      <c r="Z1" s="1522"/>
      <c r="AA1" s="1522" t="str">
        <f>'BS-NONMAJOR DEBT SERVICE(67-68)'!I1</f>
        <v>FUND#</v>
      </c>
      <c r="AB1" s="1522"/>
      <c r="AC1" s="1522"/>
      <c r="AD1" s="1522"/>
      <c r="AE1" s="1522" t="str">
        <f>'BS-NONMAJOR DEBT SERVICE(67-68)'!J1</f>
        <v>FUND#</v>
      </c>
      <c r="AF1" s="1522"/>
      <c r="AG1" s="1522"/>
      <c r="AH1" s="1522"/>
      <c r="AI1" s="1522" t="str">
        <f>'BS-NONMAJOR DEBT SERVICE(67-68)'!K1</f>
        <v>FUND#</v>
      </c>
      <c r="AJ1" s="1522"/>
      <c r="AK1" s="1522"/>
      <c r="AL1" s="1522"/>
      <c r="AM1" s="1522" t="str">
        <f>'BS-NONMAJOR DEBT SERVICE(67-68)'!L1</f>
        <v>FUND#</v>
      </c>
      <c r="AN1" s="1522"/>
      <c r="AO1" s="1522"/>
      <c r="AP1" s="1522"/>
      <c r="AQ1" s="10" t="s">
        <v>84</v>
      </c>
      <c r="AR1" s="10"/>
      <c r="AS1" s="10"/>
      <c r="AT1" s="10"/>
    </row>
    <row r="2" spans="1:46" ht="15.75" x14ac:dyDescent="0.25">
      <c r="C2" s="1522" t="str">
        <f>'BS-NONMAJOR DEBT SERVICE(67-68)'!C2:C4</f>
        <v>NAME</v>
      </c>
      <c r="D2" s="1522"/>
      <c r="E2" s="1522"/>
      <c r="F2" s="1522"/>
      <c r="G2" s="1522" t="str">
        <f>'BS-NONMAJOR DEBT SERVICE(67-68)'!D2:D4</f>
        <v>NAME</v>
      </c>
      <c r="H2" s="1522"/>
      <c r="I2" s="1522"/>
      <c r="J2" s="1522"/>
      <c r="K2" s="1522" t="str">
        <f>'BS-NONMAJOR DEBT SERVICE(67-68)'!E2:E4</f>
        <v>NAME</v>
      </c>
      <c r="L2" s="1522"/>
      <c r="M2" s="1522"/>
      <c r="N2" s="1522"/>
      <c r="O2" s="1522" t="str">
        <f>'BS-NONMAJOR DEBT SERVICE(67-68)'!F2:F4</f>
        <v>NAME</v>
      </c>
      <c r="P2" s="1522"/>
      <c r="Q2" s="1522"/>
      <c r="R2" s="1522"/>
      <c r="S2" s="1522" t="str">
        <f>'BS-NONMAJOR DEBT SERVICE(67-68)'!G2:G4</f>
        <v>NAME</v>
      </c>
      <c r="T2" s="1522"/>
      <c r="U2" s="1522"/>
      <c r="V2" s="1522"/>
      <c r="W2" s="1522" t="str">
        <f>'BS-NONMAJOR DEBT SERVICE(67-68)'!H2:H4</f>
        <v>NAME</v>
      </c>
      <c r="X2" s="1522"/>
      <c r="Y2" s="1522"/>
      <c r="Z2" s="1522"/>
      <c r="AA2" s="1522" t="str">
        <f>'BS-NONMAJOR DEBT SERVICE(67-68)'!L2:L4</f>
        <v>NAME</v>
      </c>
      <c r="AB2" s="1522"/>
      <c r="AC2" s="1522"/>
      <c r="AD2" s="1522"/>
      <c r="AE2" s="1522" t="str">
        <f>'BS-NONMAJOR DEBT SERVICE(67-68)'!J2:J4</f>
        <v>NAME</v>
      </c>
      <c r="AF2" s="1522"/>
      <c r="AG2" s="1522"/>
      <c r="AH2" s="1522"/>
      <c r="AI2" s="1522" t="str">
        <f>'BS-NONMAJOR DEBT SERVICE(67-68)'!K2:K4</f>
        <v>NAME</v>
      </c>
      <c r="AJ2" s="1522"/>
      <c r="AK2" s="1522"/>
      <c r="AL2" s="1522"/>
      <c r="AM2" s="1522" t="str">
        <f>'BS-NONMAJOR DEBT SERVICE(67-68)'!L2:L4</f>
        <v>NAME</v>
      </c>
      <c r="AN2" s="1522"/>
      <c r="AO2" s="1522"/>
      <c r="AP2" s="1522"/>
      <c r="AQ2" s="8"/>
      <c r="AR2" s="8"/>
      <c r="AS2" s="8"/>
      <c r="AT2" s="8"/>
    </row>
    <row r="3" spans="1:46" ht="15.75" x14ac:dyDescent="0.25">
      <c r="A3" s="209"/>
      <c r="B3" s="209"/>
      <c r="C3" s="467"/>
      <c r="D3" s="10"/>
      <c r="E3" s="10"/>
      <c r="F3" s="468" t="s">
        <v>731</v>
      </c>
      <c r="G3" s="467"/>
      <c r="H3" s="10"/>
      <c r="I3" s="10"/>
      <c r="J3" s="468" t="s">
        <v>731</v>
      </c>
      <c r="K3" s="278"/>
      <c r="L3" s="214"/>
      <c r="M3" s="214"/>
      <c r="N3" s="468" t="s">
        <v>731</v>
      </c>
      <c r="O3" s="278"/>
      <c r="P3" s="214"/>
      <c r="Q3" s="214"/>
      <c r="R3" s="468" t="s">
        <v>731</v>
      </c>
      <c r="S3" s="278"/>
      <c r="T3" s="214"/>
      <c r="U3" s="214"/>
      <c r="V3" s="468" t="s">
        <v>731</v>
      </c>
      <c r="W3" s="278"/>
      <c r="X3" s="214"/>
      <c r="Y3" s="214"/>
      <c r="Z3" s="468" t="s">
        <v>731</v>
      </c>
      <c r="AA3" s="278"/>
      <c r="AB3" s="214"/>
      <c r="AC3" s="214"/>
      <c r="AD3" s="468" t="s">
        <v>731</v>
      </c>
      <c r="AE3" s="278"/>
      <c r="AF3" s="214"/>
      <c r="AG3" s="214"/>
      <c r="AH3" s="468" t="s">
        <v>731</v>
      </c>
      <c r="AI3" s="278"/>
      <c r="AJ3" s="214"/>
      <c r="AK3" s="214"/>
      <c r="AL3" s="468" t="s">
        <v>731</v>
      </c>
      <c r="AM3" s="278"/>
      <c r="AN3" s="214"/>
      <c r="AO3" s="214"/>
      <c r="AP3" s="468" t="s">
        <v>731</v>
      </c>
      <c r="AQ3" s="467"/>
      <c r="AR3" s="10"/>
      <c r="AS3" s="10"/>
      <c r="AT3" s="468" t="s">
        <v>731</v>
      </c>
    </row>
    <row r="4" spans="1:46" ht="15.75" x14ac:dyDescent="0.25">
      <c r="A4" s="215"/>
      <c r="B4" s="215"/>
      <c r="C4" s="9"/>
      <c r="D4" s="9"/>
      <c r="E4" s="9"/>
      <c r="F4" s="9" t="s">
        <v>732</v>
      </c>
      <c r="G4" s="9"/>
      <c r="H4" s="9"/>
      <c r="I4" s="9"/>
      <c r="J4" s="9" t="s">
        <v>732</v>
      </c>
      <c r="K4" s="199"/>
      <c r="L4" s="199"/>
      <c r="M4" s="199"/>
      <c r="N4" s="9" t="s">
        <v>732</v>
      </c>
      <c r="O4" s="199"/>
      <c r="P4" s="199"/>
      <c r="Q4" s="199"/>
      <c r="R4" s="9" t="s">
        <v>732</v>
      </c>
      <c r="S4" s="199"/>
      <c r="T4" s="199"/>
      <c r="U4" s="199"/>
      <c r="V4" s="9" t="s">
        <v>732</v>
      </c>
      <c r="W4" s="199"/>
      <c r="X4" s="199"/>
      <c r="Y4" s="199"/>
      <c r="Z4" s="9" t="s">
        <v>732</v>
      </c>
      <c r="AA4" s="199"/>
      <c r="AB4" s="199"/>
      <c r="AC4" s="199"/>
      <c r="AD4" s="9" t="s">
        <v>732</v>
      </c>
      <c r="AE4" s="199"/>
      <c r="AF4" s="199"/>
      <c r="AG4" s="199"/>
      <c r="AH4" s="9" t="s">
        <v>732</v>
      </c>
      <c r="AI4" s="199"/>
      <c r="AJ4" s="199"/>
      <c r="AK4" s="199"/>
      <c r="AL4" s="9" t="s">
        <v>732</v>
      </c>
      <c r="AM4" s="199"/>
      <c r="AN4" s="199"/>
      <c r="AO4" s="199"/>
      <c r="AP4" s="9" t="s">
        <v>732</v>
      </c>
      <c r="AQ4" s="9"/>
      <c r="AR4" s="9"/>
      <c r="AS4" s="9"/>
      <c r="AT4" s="9" t="s">
        <v>732</v>
      </c>
    </row>
    <row r="5" spans="1:46" ht="16.5" thickBot="1" x14ac:dyDescent="0.3">
      <c r="A5" s="196"/>
      <c r="B5" s="196"/>
      <c r="C5" s="469" t="s">
        <v>724</v>
      </c>
      <c r="D5" s="460"/>
      <c r="E5" s="9"/>
      <c r="F5" s="9" t="s">
        <v>733</v>
      </c>
      <c r="G5" s="469" t="s">
        <v>724</v>
      </c>
      <c r="H5" s="460"/>
      <c r="I5" s="9"/>
      <c r="J5" s="9" t="s">
        <v>733</v>
      </c>
      <c r="K5" s="280" t="s">
        <v>724</v>
      </c>
      <c r="L5" s="197"/>
      <c r="M5" s="199"/>
      <c r="N5" s="9" t="s">
        <v>733</v>
      </c>
      <c r="O5" s="280" t="s">
        <v>724</v>
      </c>
      <c r="P5" s="197"/>
      <c r="Q5" s="199"/>
      <c r="R5" s="9" t="s">
        <v>733</v>
      </c>
      <c r="S5" s="280" t="s">
        <v>724</v>
      </c>
      <c r="T5" s="197"/>
      <c r="U5" s="199"/>
      <c r="V5" s="9" t="s">
        <v>733</v>
      </c>
      <c r="W5" s="280" t="s">
        <v>724</v>
      </c>
      <c r="X5" s="197"/>
      <c r="Y5" s="199"/>
      <c r="Z5" s="9" t="s">
        <v>733</v>
      </c>
      <c r="AA5" s="280" t="s">
        <v>724</v>
      </c>
      <c r="AB5" s="197"/>
      <c r="AC5" s="199"/>
      <c r="AD5" s="9" t="s">
        <v>733</v>
      </c>
      <c r="AE5" s="280" t="s">
        <v>724</v>
      </c>
      <c r="AF5" s="197"/>
      <c r="AG5" s="199"/>
      <c r="AH5" s="9" t="s">
        <v>733</v>
      </c>
      <c r="AI5" s="280" t="s">
        <v>724</v>
      </c>
      <c r="AJ5" s="197"/>
      <c r="AK5" s="199"/>
      <c r="AL5" s="9" t="s">
        <v>733</v>
      </c>
      <c r="AM5" s="280" t="s">
        <v>724</v>
      </c>
      <c r="AN5" s="197"/>
      <c r="AO5" s="199"/>
      <c r="AP5" s="9" t="s">
        <v>733</v>
      </c>
      <c r="AQ5" s="469" t="s">
        <v>724</v>
      </c>
      <c r="AR5" s="460"/>
      <c r="AS5" s="9"/>
      <c r="AT5" s="9" t="s">
        <v>733</v>
      </c>
    </row>
    <row r="6" spans="1:46" ht="15.75" x14ac:dyDescent="0.25">
      <c r="A6" s="199" t="s">
        <v>743</v>
      </c>
      <c r="B6" s="199"/>
      <c r="C6" s="9"/>
      <c r="D6" s="9"/>
      <c r="E6" s="9" t="s">
        <v>729</v>
      </c>
      <c r="F6" s="9" t="s">
        <v>734</v>
      </c>
      <c r="G6" s="9"/>
      <c r="H6" s="9"/>
      <c r="I6" s="9" t="s">
        <v>729</v>
      </c>
      <c r="J6" s="9" t="s">
        <v>734</v>
      </c>
      <c r="K6" s="199"/>
      <c r="L6" s="199"/>
      <c r="M6" s="199" t="s">
        <v>729</v>
      </c>
      <c r="N6" s="9" t="s">
        <v>734</v>
      </c>
      <c r="O6" s="199"/>
      <c r="P6" s="199"/>
      <c r="Q6" s="199" t="s">
        <v>729</v>
      </c>
      <c r="R6" s="9" t="s">
        <v>734</v>
      </c>
      <c r="S6" s="199"/>
      <c r="T6" s="199"/>
      <c r="U6" s="199" t="s">
        <v>729</v>
      </c>
      <c r="V6" s="9" t="s">
        <v>734</v>
      </c>
      <c r="W6" s="199"/>
      <c r="X6" s="199"/>
      <c r="Y6" s="199" t="s">
        <v>729</v>
      </c>
      <c r="Z6" s="9" t="s">
        <v>734</v>
      </c>
      <c r="AA6" s="199"/>
      <c r="AB6" s="199"/>
      <c r="AC6" s="199" t="s">
        <v>729</v>
      </c>
      <c r="AD6" s="9" t="s">
        <v>734</v>
      </c>
      <c r="AE6" s="199"/>
      <c r="AF6" s="199"/>
      <c r="AG6" s="199" t="s">
        <v>729</v>
      </c>
      <c r="AH6" s="9" t="s">
        <v>734</v>
      </c>
      <c r="AI6" s="199"/>
      <c r="AJ6" s="199"/>
      <c r="AK6" s="199" t="s">
        <v>729</v>
      </c>
      <c r="AL6" s="9" t="s">
        <v>734</v>
      </c>
      <c r="AM6" s="199"/>
      <c r="AN6" s="199"/>
      <c r="AO6" s="199" t="s">
        <v>729</v>
      </c>
      <c r="AP6" s="9" t="s">
        <v>734</v>
      </c>
      <c r="AQ6" s="9"/>
      <c r="AR6" s="9"/>
      <c r="AS6" s="9" t="s">
        <v>729</v>
      </c>
      <c r="AT6" s="9" t="s">
        <v>734</v>
      </c>
    </row>
    <row r="7" spans="1:46" ht="16.5" thickBot="1" x14ac:dyDescent="0.3">
      <c r="A7" s="200" t="s">
        <v>744</v>
      </c>
      <c r="B7" s="200" t="s">
        <v>745</v>
      </c>
      <c r="C7" s="454" t="s">
        <v>725</v>
      </c>
      <c r="D7" s="454" t="s">
        <v>726</v>
      </c>
      <c r="E7" s="454" t="s">
        <v>730</v>
      </c>
      <c r="F7" s="454" t="s">
        <v>735</v>
      </c>
      <c r="G7" s="454" t="s">
        <v>725</v>
      </c>
      <c r="H7" s="454" t="s">
        <v>726</v>
      </c>
      <c r="I7" s="454" t="s">
        <v>730</v>
      </c>
      <c r="J7" s="454" t="s">
        <v>735</v>
      </c>
      <c r="K7" s="200" t="s">
        <v>725</v>
      </c>
      <c r="L7" s="200" t="s">
        <v>726</v>
      </c>
      <c r="M7" s="200" t="s">
        <v>730</v>
      </c>
      <c r="N7" s="454" t="s">
        <v>735</v>
      </c>
      <c r="O7" s="200" t="s">
        <v>725</v>
      </c>
      <c r="P7" s="200" t="s">
        <v>726</v>
      </c>
      <c r="Q7" s="200" t="s">
        <v>730</v>
      </c>
      <c r="R7" s="454" t="s">
        <v>735</v>
      </c>
      <c r="S7" s="200" t="s">
        <v>725</v>
      </c>
      <c r="T7" s="200" t="s">
        <v>726</v>
      </c>
      <c r="U7" s="200" t="s">
        <v>730</v>
      </c>
      <c r="V7" s="454" t="s">
        <v>735</v>
      </c>
      <c r="W7" s="200" t="s">
        <v>725</v>
      </c>
      <c r="X7" s="200" t="s">
        <v>726</v>
      </c>
      <c r="Y7" s="200" t="s">
        <v>730</v>
      </c>
      <c r="Z7" s="454" t="s">
        <v>735</v>
      </c>
      <c r="AA7" s="200" t="s">
        <v>725</v>
      </c>
      <c r="AB7" s="200" t="s">
        <v>726</v>
      </c>
      <c r="AC7" s="200" t="s">
        <v>730</v>
      </c>
      <c r="AD7" s="454" t="s">
        <v>735</v>
      </c>
      <c r="AE7" s="200" t="s">
        <v>725</v>
      </c>
      <c r="AF7" s="200" t="s">
        <v>726</v>
      </c>
      <c r="AG7" s="200" t="s">
        <v>730</v>
      </c>
      <c r="AH7" s="454" t="s">
        <v>735</v>
      </c>
      <c r="AI7" s="200" t="s">
        <v>725</v>
      </c>
      <c r="AJ7" s="200" t="s">
        <v>726</v>
      </c>
      <c r="AK7" s="200" t="s">
        <v>730</v>
      </c>
      <c r="AL7" s="454" t="s">
        <v>735</v>
      </c>
      <c r="AM7" s="200" t="s">
        <v>725</v>
      </c>
      <c r="AN7" s="200" t="s">
        <v>726</v>
      </c>
      <c r="AO7" s="200" t="s">
        <v>730</v>
      </c>
      <c r="AP7" s="454" t="s">
        <v>735</v>
      </c>
      <c r="AQ7" s="454" t="s">
        <v>725</v>
      </c>
      <c r="AR7" s="454" t="s">
        <v>726</v>
      </c>
      <c r="AS7" s="454" t="s">
        <v>730</v>
      </c>
      <c r="AT7" s="454" t="s">
        <v>735</v>
      </c>
    </row>
    <row r="8" spans="1:46" customFormat="1" ht="18" customHeight="1" x14ac:dyDescent="0.25">
      <c r="A8" s="288"/>
      <c r="B8" s="8" t="s">
        <v>154</v>
      </c>
      <c r="C8" s="293"/>
      <c r="D8" s="293"/>
      <c r="E8" s="283"/>
      <c r="F8" s="283"/>
      <c r="G8" s="293"/>
      <c r="H8" s="293"/>
      <c r="I8" s="283"/>
      <c r="J8" s="283"/>
      <c r="K8" s="293"/>
      <c r="L8" s="293"/>
      <c r="M8" s="283"/>
      <c r="N8" s="283"/>
      <c r="O8" s="293"/>
      <c r="P8" s="293"/>
      <c r="Q8" s="283"/>
      <c r="R8" s="283"/>
      <c r="S8" s="293"/>
      <c r="T8" s="293"/>
      <c r="U8" s="283"/>
      <c r="V8" s="283"/>
      <c r="W8" s="293"/>
      <c r="X8" s="293"/>
      <c r="Y8" s="283"/>
      <c r="Z8" s="283"/>
      <c r="AA8" s="293"/>
      <c r="AB8" s="293"/>
      <c r="AC8" s="283"/>
      <c r="AD8" s="283"/>
      <c r="AE8" s="293"/>
      <c r="AF8" s="293"/>
      <c r="AG8" s="283"/>
      <c r="AH8" s="283"/>
      <c r="AI8" s="293"/>
      <c r="AJ8" s="293"/>
      <c r="AK8" s="283"/>
      <c r="AL8" s="283"/>
      <c r="AM8" s="293"/>
      <c r="AN8" s="293"/>
      <c r="AO8" s="283"/>
      <c r="AP8" s="283"/>
      <c r="AQ8" s="249"/>
      <c r="AR8" s="249"/>
      <c r="AS8" s="249"/>
      <c r="AT8" s="249"/>
    </row>
    <row r="9" spans="1:46" customFormat="1" ht="18" customHeight="1" x14ac:dyDescent="0.25">
      <c r="A9" s="288"/>
      <c r="B9" s="8" t="s">
        <v>85</v>
      </c>
      <c r="C9" s="471"/>
      <c r="D9" s="471"/>
      <c r="E9" s="284"/>
      <c r="F9" s="284"/>
      <c r="G9" s="471"/>
      <c r="H9" s="471"/>
      <c r="I9" s="284"/>
      <c r="J9" s="284"/>
      <c r="K9" s="471"/>
      <c r="L9" s="471"/>
      <c r="M9" s="284"/>
      <c r="N9" s="284"/>
      <c r="O9" s="471"/>
      <c r="P9" s="471"/>
      <c r="Q9" s="284"/>
      <c r="R9" s="284"/>
      <c r="S9" s="471"/>
      <c r="T9" s="471"/>
      <c r="U9" s="284"/>
      <c r="V9" s="284"/>
      <c r="W9" s="471"/>
      <c r="X9" s="471"/>
      <c r="Y9" s="284"/>
      <c r="Z9" s="284"/>
      <c r="AA9" s="471"/>
      <c r="AB9" s="471"/>
      <c r="AC9" s="284"/>
      <c r="AD9" s="284"/>
      <c r="AE9" s="471"/>
      <c r="AF9" s="471"/>
      <c r="AG9" s="284"/>
      <c r="AH9" s="284"/>
      <c r="AI9" s="471"/>
      <c r="AJ9" s="471"/>
      <c r="AK9" s="284"/>
      <c r="AL9" s="284"/>
      <c r="AM9" s="471"/>
      <c r="AN9" s="471"/>
      <c r="AO9" s="284"/>
      <c r="AP9" s="284"/>
      <c r="AQ9" s="210"/>
      <c r="AR9" s="210"/>
      <c r="AS9" s="210"/>
      <c r="AT9" s="210"/>
    </row>
    <row r="10" spans="1:46" ht="18" customHeight="1" x14ac:dyDescent="0.2">
      <c r="A10" s="229" t="s">
        <v>133</v>
      </c>
      <c r="B10" s="196" t="s">
        <v>86</v>
      </c>
      <c r="C10" s="281"/>
      <c r="D10" s="281"/>
      <c r="E10" s="234"/>
      <c r="F10" s="237">
        <f>-D10+E10</f>
        <v>0</v>
      </c>
      <c r="G10" s="281"/>
      <c r="H10" s="281"/>
      <c r="I10" s="281"/>
      <c r="J10" s="237">
        <f>-H10+I10</f>
        <v>0</v>
      </c>
      <c r="K10" s="281"/>
      <c r="L10" s="281"/>
      <c r="M10" s="281"/>
      <c r="N10" s="237">
        <f>-L10+M10</f>
        <v>0</v>
      </c>
      <c r="O10" s="281"/>
      <c r="P10" s="281"/>
      <c r="Q10" s="281"/>
      <c r="R10" s="237">
        <f>-P10+Q10</f>
        <v>0</v>
      </c>
      <c r="S10" s="281"/>
      <c r="T10" s="281"/>
      <c r="U10" s="281"/>
      <c r="V10" s="237">
        <f>-T10+U10</f>
        <v>0</v>
      </c>
      <c r="W10" s="281"/>
      <c r="X10" s="281"/>
      <c r="Y10" s="281"/>
      <c r="Z10" s="237">
        <f>-X10+Y10</f>
        <v>0</v>
      </c>
      <c r="AA10" s="281"/>
      <c r="AB10" s="281"/>
      <c r="AC10" s="281"/>
      <c r="AD10" s="237">
        <f>-AB10+AC10</f>
        <v>0</v>
      </c>
      <c r="AE10" s="281"/>
      <c r="AF10" s="281"/>
      <c r="AG10" s="281"/>
      <c r="AH10" s="237">
        <f>-AF10+AG10</f>
        <v>0</v>
      </c>
      <c r="AI10" s="281"/>
      <c r="AJ10" s="281"/>
      <c r="AK10" s="281"/>
      <c r="AL10" s="237">
        <f>-AJ10+AK10</f>
        <v>0</v>
      </c>
      <c r="AM10" s="281"/>
      <c r="AN10" s="281"/>
      <c r="AO10" s="281"/>
      <c r="AP10" s="237">
        <f>-AN10+AO10</f>
        <v>0</v>
      </c>
      <c r="AQ10" s="210">
        <f t="shared" ref="AQ10:AT11" si="0">+C10+G10+K10+O10+S10+W10+AA10+AE10+AI10+AM10</f>
        <v>0</v>
      </c>
      <c r="AR10" s="210">
        <f t="shared" si="0"/>
        <v>0</v>
      </c>
      <c r="AS10" s="210">
        <f t="shared" si="0"/>
        <v>0</v>
      </c>
      <c r="AT10" s="210">
        <f t="shared" si="0"/>
        <v>0</v>
      </c>
    </row>
    <row r="11" spans="1:46" ht="18" customHeight="1" x14ac:dyDescent="0.2">
      <c r="A11" s="229">
        <v>314140</v>
      </c>
      <c r="B11" s="196" t="s">
        <v>87</v>
      </c>
      <c r="C11" s="202"/>
      <c r="D11" s="202"/>
      <c r="E11" s="202"/>
      <c r="F11" s="237">
        <f>-D11+E11</f>
        <v>0</v>
      </c>
      <c r="G11" s="202"/>
      <c r="H11" s="202"/>
      <c r="I11" s="202"/>
      <c r="J11" s="237">
        <f>-H11+I11</f>
        <v>0</v>
      </c>
      <c r="K11" s="202"/>
      <c r="L11" s="202"/>
      <c r="M11" s="202"/>
      <c r="N11" s="237">
        <f>-L11+M11</f>
        <v>0</v>
      </c>
      <c r="O11" s="202"/>
      <c r="P11" s="202"/>
      <c r="Q11" s="202"/>
      <c r="R11" s="237">
        <f>-P11+Q11</f>
        <v>0</v>
      </c>
      <c r="S11" s="202"/>
      <c r="T11" s="202"/>
      <c r="U11" s="202"/>
      <c r="V11" s="237">
        <f>-T11+U11</f>
        <v>0</v>
      </c>
      <c r="W11" s="202"/>
      <c r="X11" s="202"/>
      <c r="Y11" s="202"/>
      <c r="Z11" s="237">
        <f>-X11+Y11</f>
        <v>0</v>
      </c>
      <c r="AA11" s="202"/>
      <c r="AB11" s="202"/>
      <c r="AC11" s="202"/>
      <c r="AD11" s="237">
        <f>-AB11+AC11</f>
        <v>0</v>
      </c>
      <c r="AE11" s="202"/>
      <c r="AF11" s="202"/>
      <c r="AG11" s="202"/>
      <c r="AH11" s="237">
        <f>-AF11+AG11</f>
        <v>0</v>
      </c>
      <c r="AI11" s="202"/>
      <c r="AJ11" s="202"/>
      <c r="AK11" s="202"/>
      <c r="AL11" s="237">
        <f>-AJ11+AK11</f>
        <v>0</v>
      </c>
      <c r="AM11" s="202"/>
      <c r="AN11" s="202"/>
      <c r="AO11" s="202"/>
      <c r="AP11" s="237">
        <f>-AN11+AO11</f>
        <v>0</v>
      </c>
      <c r="AQ11" s="210">
        <f t="shared" si="0"/>
        <v>0</v>
      </c>
      <c r="AR11" s="210">
        <f t="shared" si="0"/>
        <v>0</v>
      </c>
      <c r="AS11" s="210">
        <f t="shared" si="0"/>
        <v>0</v>
      </c>
      <c r="AT11" s="210">
        <f t="shared" si="0"/>
        <v>0</v>
      </c>
    </row>
    <row r="12" spans="1:46" customFormat="1" ht="18" customHeight="1" x14ac:dyDescent="0.25">
      <c r="A12" s="289"/>
      <c r="B12" s="8" t="s">
        <v>155</v>
      </c>
      <c r="C12" s="210"/>
      <c r="D12" s="210"/>
      <c r="E12" s="210"/>
      <c r="F12" s="210"/>
      <c r="G12" s="210"/>
      <c r="H12" s="210"/>
      <c r="I12" s="210"/>
      <c r="J12" s="210"/>
      <c r="K12" s="210"/>
      <c r="L12" s="210"/>
      <c r="M12" s="210"/>
      <c r="N12" s="210"/>
      <c r="O12" s="210"/>
      <c r="P12" s="210"/>
      <c r="Q12" s="210"/>
      <c r="R12" s="210"/>
      <c r="S12" s="210"/>
      <c r="T12" s="210"/>
      <c r="U12" s="210"/>
      <c r="V12" s="210"/>
      <c r="W12" s="210"/>
      <c r="X12" s="210"/>
      <c r="Y12" s="210"/>
      <c r="Z12" s="210"/>
      <c r="AA12" s="210"/>
      <c r="AB12" s="210"/>
      <c r="AC12" s="210"/>
      <c r="AD12" s="210"/>
      <c r="AE12" s="210"/>
      <c r="AF12" s="210"/>
      <c r="AG12" s="210"/>
      <c r="AH12" s="210"/>
      <c r="AI12" s="210"/>
      <c r="AJ12" s="210"/>
      <c r="AK12" s="210"/>
      <c r="AL12" s="210"/>
      <c r="AM12" s="210"/>
      <c r="AN12" s="210"/>
      <c r="AO12" s="210"/>
      <c r="AP12" s="210"/>
      <c r="AQ12" s="210"/>
      <c r="AR12" s="210"/>
      <c r="AS12" s="210"/>
      <c r="AT12" s="210"/>
    </row>
    <row r="13" spans="1:46" ht="18" customHeight="1" x14ac:dyDescent="0.2">
      <c r="A13" s="229"/>
      <c r="B13" s="196"/>
      <c r="C13" s="202"/>
      <c r="D13" s="202"/>
      <c r="E13" s="202"/>
      <c r="F13" s="237">
        <f>-D13+E13</f>
        <v>0</v>
      </c>
      <c r="G13" s="202"/>
      <c r="H13" s="202"/>
      <c r="I13" s="202"/>
      <c r="J13" s="237">
        <f>-H13+I13</f>
        <v>0</v>
      </c>
      <c r="K13" s="202"/>
      <c r="L13" s="202"/>
      <c r="M13" s="202"/>
      <c r="N13" s="237">
        <f>-L13+M13</f>
        <v>0</v>
      </c>
      <c r="O13" s="202"/>
      <c r="P13" s="202"/>
      <c r="Q13" s="202"/>
      <c r="R13" s="237">
        <f>-P13+Q13</f>
        <v>0</v>
      </c>
      <c r="S13" s="202"/>
      <c r="T13" s="202"/>
      <c r="U13" s="202"/>
      <c r="V13" s="237">
        <f>-T13+U13</f>
        <v>0</v>
      </c>
      <c r="W13" s="202"/>
      <c r="X13" s="202"/>
      <c r="Y13" s="202"/>
      <c r="Z13" s="237">
        <f>-X13+Y13</f>
        <v>0</v>
      </c>
      <c r="AA13" s="202"/>
      <c r="AB13" s="202"/>
      <c r="AC13" s="202"/>
      <c r="AD13" s="237">
        <f>-AB13+AC13</f>
        <v>0</v>
      </c>
      <c r="AE13" s="202"/>
      <c r="AF13" s="202"/>
      <c r="AG13" s="202"/>
      <c r="AH13" s="237">
        <f>-AF13+AG13</f>
        <v>0</v>
      </c>
      <c r="AI13" s="202"/>
      <c r="AJ13" s="202"/>
      <c r="AK13" s="202"/>
      <c r="AL13" s="237">
        <f>-AJ13+AK13</f>
        <v>0</v>
      </c>
      <c r="AM13" s="202"/>
      <c r="AN13" s="202"/>
      <c r="AO13" s="202"/>
      <c r="AP13" s="237">
        <f>-AN13+AO13</f>
        <v>0</v>
      </c>
      <c r="AQ13" s="210">
        <f t="shared" ref="AQ13:AT14" si="1">+C13+G13+K13+O13+S13+W13+AA13+AE13+AI13+AM13</f>
        <v>0</v>
      </c>
      <c r="AR13" s="210">
        <f t="shared" si="1"/>
        <v>0</v>
      </c>
      <c r="AS13" s="210">
        <f t="shared" si="1"/>
        <v>0</v>
      </c>
      <c r="AT13" s="210">
        <f t="shared" si="1"/>
        <v>0</v>
      </c>
    </row>
    <row r="14" spans="1:46" ht="18" customHeight="1" x14ac:dyDescent="0.2">
      <c r="A14" s="229"/>
      <c r="B14" s="196"/>
      <c r="C14" s="202"/>
      <c r="D14" s="202"/>
      <c r="E14" s="202"/>
      <c r="F14" s="237">
        <f>-D14+E14</f>
        <v>0</v>
      </c>
      <c r="G14" s="202"/>
      <c r="H14" s="202"/>
      <c r="I14" s="202"/>
      <c r="J14" s="237">
        <f>-H14+I14</f>
        <v>0</v>
      </c>
      <c r="K14" s="202"/>
      <c r="L14" s="202"/>
      <c r="M14" s="202"/>
      <c r="N14" s="237">
        <f>-L14+M14</f>
        <v>0</v>
      </c>
      <c r="O14" s="202"/>
      <c r="P14" s="202"/>
      <c r="Q14" s="202"/>
      <c r="R14" s="237">
        <f>-P14+Q14</f>
        <v>0</v>
      </c>
      <c r="S14" s="202"/>
      <c r="T14" s="202"/>
      <c r="U14" s="202"/>
      <c r="V14" s="237">
        <f>-T14+U14</f>
        <v>0</v>
      </c>
      <c r="W14" s="202"/>
      <c r="X14" s="202"/>
      <c r="Y14" s="202"/>
      <c r="Z14" s="237">
        <f>-X14+Y14</f>
        <v>0</v>
      </c>
      <c r="AA14" s="202"/>
      <c r="AB14" s="202"/>
      <c r="AC14" s="202"/>
      <c r="AD14" s="237">
        <f>-AB14+AC14</f>
        <v>0</v>
      </c>
      <c r="AE14" s="202"/>
      <c r="AF14" s="202"/>
      <c r="AG14" s="202"/>
      <c r="AH14" s="237">
        <f>-AF14+AG14</f>
        <v>0</v>
      </c>
      <c r="AI14" s="202"/>
      <c r="AJ14" s="202"/>
      <c r="AK14" s="202"/>
      <c r="AL14" s="237">
        <f>-AJ14+AK14</f>
        <v>0</v>
      </c>
      <c r="AM14" s="202"/>
      <c r="AN14" s="202"/>
      <c r="AO14" s="202"/>
      <c r="AP14" s="237">
        <f>-AN14+AO14</f>
        <v>0</v>
      </c>
      <c r="AQ14" s="210">
        <f t="shared" si="1"/>
        <v>0</v>
      </c>
      <c r="AR14" s="210">
        <f t="shared" si="1"/>
        <v>0</v>
      </c>
      <c r="AS14" s="210">
        <f t="shared" si="1"/>
        <v>0</v>
      </c>
      <c r="AT14" s="210">
        <f t="shared" si="1"/>
        <v>0</v>
      </c>
    </row>
    <row r="15" spans="1:46" customFormat="1" ht="30" customHeight="1" x14ac:dyDescent="0.25">
      <c r="A15" s="289"/>
      <c r="B15" s="291" t="s">
        <v>332</v>
      </c>
      <c r="C15" s="210"/>
      <c r="D15" s="210"/>
      <c r="E15" s="210"/>
      <c r="F15" s="237"/>
      <c r="G15" s="210"/>
      <c r="H15" s="210"/>
      <c r="I15" s="210"/>
      <c r="J15" s="237"/>
      <c r="K15" s="210"/>
      <c r="L15" s="210"/>
      <c r="M15" s="210"/>
      <c r="N15" s="237"/>
      <c r="O15" s="210"/>
      <c r="P15" s="210"/>
      <c r="Q15" s="210"/>
      <c r="R15" s="237"/>
      <c r="S15" s="210"/>
      <c r="T15" s="210"/>
      <c r="U15" s="210"/>
      <c r="V15" s="237"/>
      <c r="W15" s="210"/>
      <c r="X15" s="210"/>
      <c r="Y15" s="210"/>
      <c r="Z15" s="237"/>
      <c r="AA15" s="210"/>
      <c r="AB15" s="210"/>
      <c r="AC15" s="210"/>
      <c r="AD15" s="237"/>
      <c r="AE15" s="210"/>
      <c r="AF15" s="210"/>
      <c r="AG15" s="210"/>
      <c r="AH15" s="237"/>
      <c r="AI15" s="210"/>
      <c r="AJ15" s="210"/>
      <c r="AK15" s="210"/>
      <c r="AL15" s="237"/>
      <c r="AM15" s="210"/>
      <c r="AN15" s="210"/>
      <c r="AO15" s="210"/>
      <c r="AP15" s="237"/>
      <c r="AQ15" s="210"/>
      <c r="AR15" s="210"/>
      <c r="AS15" s="210"/>
      <c r="AT15" s="210"/>
    </row>
    <row r="16" spans="1:46" ht="18" customHeight="1" x14ac:dyDescent="0.2">
      <c r="A16" s="229">
        <v>331000</v>
      </c>
      <c r="B16" s="196" t="s">
        <v>328</v>
      </c>
      <c r="C16" s="202"/>
      <c r="D16" s="202"/>
      <c r="E16" s="202"/>
      <c r="F16" s="237">
        <f>-D16+E16</f>
        <v>0</v>
      </c>
      <c r="G16" s="202"/>
      <c r="H16" s="202"/>
      <c r="I16" s="202"/>
      <c r="J16" s="237">
        <f>-H16+I16</f>
        <v>0</v>
      </c>
      <c r="K16" s="202"/>
      <c r="L16" s="202"/>
      <c r="M16" s="202"/>
      <c r="N16" s="237">
        <f>-L16+M16</f>
        <v>0</v>
      </c>
      <c r="O16" s="202"/>
      <c r="P16" s="202"/>
      <c r="Q16" s="202"/>
      <c r="R16" s="237">
        <f>-P16+Q16</f>
        <v>0</v>
      </c>
      <c r="S16" s="202"/>
      <c r="T16" s="202"/>
      <c r="U16" s="202"/>
      <c r="V16" s="237">
        <f>-T16+U16</f>
        <v>0</v>
      </c>
      <c r="W16" s="202"/>
      <c r="X16" s="202"/>
      <c r="Y16" s="202"/>
      <c r="Z16" s="237">
        <f>-X16+Y16</f>
        <v>0</v>
      </c>
      <c r="AA16" s="202"/>
      <c r="AB16" s="202"/>
      <c r="AC16" s="202"/>
      <c r="AD16" s="237">
        <f>-AB16+AC16</f>
        <v>0</v>
      </c>
      <c r="AE16" s="202"/>
      <c r="AF16" s="202"/>
      <c r="AG16" s="202"/>
      <c r="AH16" s="237">
        <f>-AF16+AG16</f>
        <v>0</v>
      </c>
      <c r="AI16" s="202"/>
      <c r="AJ16" s="202"/>
      <c r="AK16" s="202"/>
      <c r="AL16" s="237">
        <f>-AJ16+AK16</f>
        <v>0</v>
      </c>
      <c r="AM16" s="202"/>
      <c r="AN16" s="202"/>
      <c r="AO16" s="202"/>
      <c r="AP16" s="237">
        <f>-AN16+AO16</f>
        <v>0</v>
      </c>
      <c r="AQ16" s="210">
        <f t="shared" ref="AQ16:AT19" si="2">+C16+G16+K16+O16+S16+W16+AA16+AE16+AI16+AM16</f>
        <v>0</v>
      </c>
      <c r="AR16" s="210">
        <f t="shared" si="2"/>
        <v>0</v>
      </c>
      <c r="AS16" s="210">
        <f t="shared" si="2"/>
        <v>0</v>
      </c>
      <c r="AT16" s="210">
        <f t="shared" si="2"/>
        <v>0</v>
      </c>
    </row>
    <row r="17" spans="1:46" ht="18" customHeight="1" x14ac:dyDescent="0.2">
      <c r="A17" s="229" t="s">
        <v>1416</v>
      </c>
      <c r="B17" s="196" t="s">
        <v>329</v>
      </c>
      <c r="C17" s="202"/>
      <c r="D17" s="202"/>
      <c r="E17" s="202"/>
      <c r="F17" s="237">
        <f>-D17+E17</f>
        <v>0</v>
      </c>
      <c r="G17" s="202"/>
      <c r="H17" s="202"/>
      <c r="I17" s="202"/>
      <c r="J17" s="237">
        <f>-H17+I17</f>
        <v>0</v>
      </c>
      <c r="K17" s="202"/>
      <c r="L17" s="202"/>
      <c r="M17" s="202"/>
      <c r="N17" s="237">
        <f>-L17+M17</f>
        <v>0</v>
      </c>
      <c r="O17" s="202"/>
      <c r="P17" s="202"/>
      <c r="Q17" s="202"/>
      <c r="R17" s="237">
        <f>-P17+Q17</f>
        <v>0</v>
      </c>
      <c r="S17" s="202"/>
      <c r="T17" s="202"/>
      <c r="U17" s="202"/>
      <c r="V17" s="237">
        <f>-T17+U17</f>
        <v>0</v>
      </c>
      <c r="W17" s="202"/>
      <c r="X17" s="202"/>
      <c r="Y17" s="202"/>
      <c r="Z17" s="237">
        <f>-X17+Y17</f>
        <v>0</v>
      </c>
      <c r="AA17" s="202"/>
      <c r="AB17" s="202"/>
      <c r="AC17" s="202"/>
      <c r="AD17" s="237">
        <f>-AB17+AC17</f>
        <v>0</v>
      </c>
      <c r="AE17" s="202"/>
      <c r="AF17" s="202"/>
      <c r="AG17" s="202"/>
      <c r="AH17" s="237">
        <f>-AF17+AG17</f>
        <v>0</v>
      </c>
      <c r="AI17" s="202"/>
      <c r="AJ17" s="202"/>
      <c r="AK17" s="202"/>
      <c r="AL17" s="237">
        <f>-AJ17+AK17</f>
        <v>0</v>
      </c>
      <c r="AM17" s="202"/>
      <c r="AN17" s="202"/>
      <c r="AO17" s="202"/>
      <c r="AP17" s="237">
        <f>-AN17+AO17</f>
        <v>0</v>
      </c>
      <c r="AQ17" s="210">
        <f t="shared" si="2"/>
        <v>0</v>
      </c>
      <c r="AR17" s="210">
        <f t="shared" si="2"/>
        <v>0</v>
      </c>
      <c r="AS17" s="210">
        <f t="shared" si="2"/>
        <v>0</v>
      </c>
      <c r="AT17" s="210">
        <f t="shared" si="2"/>
        <v>0</v>
      </c>
    </row>
    <row r="18" spans="1:46" ht="18" customHeight="1" x14ac:dyDescent="0.2">
      <c r="A18" s="229">
        <v>334000</v>
      </c>
      <c r="B18" s="196" t="s">
        <v>330</v>
      </c>
      <c r="C18" s="202"/>
      <c r="D18" s="202"/>
      <c r="E18" s="202"/>
      <c r="F18" s="210"/>
      <c r="G18" s="202"/>
      <c r="H18" s="202"/>
      <c r="I18" s="202"/>
      <c r="J18" s="210"/>
      <c r="K18" s="202"/>
      <c r="L18" s="202"/>
      <c r="M18" s="202"/>
      <c r="N18" s="210"/>
      <c r="O18" s="202"/>
      <c r="P18" s="202"/>
      <c r="Q18" s="202"/>
      <c r="R18" s="210"/>
      <c r="S18" s="202"/>
      <c r="T18" s="202"/>
      <c r="U18" s="202"/>
      <c r="V18" s="210"/>
      <c r="W18" s="202"/>
      <c r="X18" s="202"/>
      <c r="Y18" s="202"/>
      <c r="Z18" s="210"/>
      <c r="AA18" s="202"/>
      <c r="AB18" s="202"/>
      <c r="AC18" s="202"/>
      <c r="AD18" s="210"/>
      <c r="AE18" s="202"/>
      <c r="AF18" s="202"/>
      <c r="AG18" s="202"/>
      <c r="AH18" s="210"/>
      <c r="AI18" s="202"/>
      <c r="AJ18" s="202"/>
      <c r="AK18" s="202"/>
      <c r="AL18" s="210"/>
      <c r="AM18" s="202"/>
      <c r="AN18" s="202"/>
      <c r="AO18" s="202"/>
      <c r="AP18" s="210"/>
      <c r="AQ18" s="210">
        <f t="shared" si="2"/>
        <v>0</v>
      </c>
      <c r="AR18" s="210">
        <f t="shared" si="2"/>
        <v>0</v>
      </c>
      <c r="AS18" s="210">
        <f t="shared" si="2"/>
        <v>0</v>
      </c>
      <c r="AT18" s="210">
        <f t="shared" si="2"/>
        <v>0</v>
      </c>
    </row>
    <row r="19" spans="1:46" ht="18" customHeight="1" x14ac:dyDescent="0.2">
      <c r="A19" s="229" t="s">
        <v>1417</v>
      </c>
      <c r="B19" s="196" t="s">
        <v>331</v>
      </c>
      <c r="C19" s="202"/>
      <c r="D19" s="202"/>
      <c r="E19" s="202"/>
      <c r="F19" s="237">
        <f>-D19+E19</f>
        <v>0</v>
      </c>
      <c r="G19" s="202"/>
      <c r="H19" s="202"/>
      <c r="I19" s="202"/>
      <c r="J19" s="237">
        <f>-H19+I19</f>
        <v>0</v>
      </c>
      <c r="K19" s="202"/>
      <c r="L19" s="202"/>
      <c r="M19" s="202"/>
      <c r="N19" s="237">
        <f>-L19+M19</f>
        <v>0</v>
      </c>
      <c r="O19" s="202"/>
      <c r="P19" s="202"/>
      <c r="Q19" s="202"/>
      <c r="R19" s="237">
        <f>-P19+Q19</f>
        <v>0</v>
      </c>
      <c r="S19" s="202"/>
      <c r="T19" s="202"/>
      <c r="U19" s="202"/>
      <c r="V19" s="237">
        <f>-T19+U19</f>
        <v>0</v>
      </c>
      <c r="W19" s="202"/>
      <c r="X19" s="202"/>
      <c r="Y19" s="202"/>
      <c r="Z19" s="237">
        <f>-X19+Y19</f>
        <v>0</v>
      </c>
      <c r="AA19" s="202"/>
      <c r="AB19" s="202"/>
      <c r="AC19" s="202"/>
      <c r="AD19" s="237">
        <f>-AB19+AC19</f>
        <v>0</v>
      </c>
      <c r="AE19" s="202"/>
      <c r="AF19" s="202"/>
      <c r="AG19" s="202"/>
      <c r="AH19" s="237">
        <f>-AF19+AG19</f>
        <v>0</v>
      </c>
      <c r="AI19" s="202"/>
      <c r="AJ19" s="202"/>
      <c r="AK19" s="202"/>
      <c r="AL19" s="237">
        <f>-AJ19+AK19</f>
        <v>0</v>
      </c>
      <c r="AM19" s="202"/>
      <c r="AN19" s="202"/>
      <c r="AO19" s="202"/>
      <c r="AP19" s="237">
        <f>-AN19+AO19</f>
        <v>0</v>
      </c>
      <c r="AQ19" s="210">
        <f t="shared" si="2"/>
        <v>0</v>
      </c>
      <c r="AR19" s="210">
        <f t="shared" si="2"/>
        <v>0</v>
      </c>
      <c r="AS19" s="210">
        <f t="shared" si="2"/>
        <v>0</v>
      </c>
      <c r="AT19" s="210">
        <f t="shared" si="2"/>
        <v>0</v>
      </c>
    </row>
    <row r="20" spans="1:46" customFormat="1" ht="18" customHeight="1" x14ac:dyDescent="0.25">
      <c r="A20" s="289"/>
      <c r="B20" s="8" t="s">
        <v>158</v>
      </c>
      <c r="C20" s="210"/>
      <c r="D20" s="210"/>
      <c r="E20" s="210"/>
      <c r="F20" s="237"/>
      <c r="G20" s="210"/>
      <c r="H20" s="210"/>
      <c r="I20" s="210"/>
      <c r="J20" s="237"/>
      <c r="K20" s="210"/>
      <c r="L20" s="210"/>
      <c r="M20" s="210"/>
      <c r="N20" s="237"/>
      <c r="O20" s="210"/>
      <c r="P20" s="210"/>
      <c r="Q20" s="210"/>
      <c r="R20" s="237"/>
      <c r="S20" s="210"/>
      <c r="T20" s="210"/>
      <c r="U20" s="210"/>
      <c r="V20" s="237"/>
      <c r="W20" s="210"/>
      <c r="X20" s="210"/>
      <c r="Y20" s="210"/>
      <c r="Z20" s="237"/>
      <c r="AA20" s="210"/>
      <c r="AB20" s="210"/>
      <c r="AC20" s="210"/>
      <c r="AD20" s="237"/>
      <c r="AE20" s="210"/>
      <c r="AF20" s="210"/>
      <c r="AG20" s="210"/>
      <c r="AH20" s="237"/>
      <c r="AI20" s="210"/>
      <c r="AJ20" s="210"/>
      <c r="AK20" s="210"/>
      <c r="AL20" s="237"/>
      <c r="AM20" s="210"/>
      <c r="AN20" s="210"/>
      <c r="AO20" s="210"/>
      <c r="AP20" s="237"/>
      <c r="AQ20" s="210"/>
      <c r="AR20" s="210"/>
      <c r="AS20" s="210"/>
      <c r="AT20" s="210"/>
    </row>
    <row r="21" spans="1:46" ht="18" customHeight="1" x14ac:dyDescent="0.2">
      <c r="A21" s="229">
        <v>340000</v>
      </c>
      <c r="B21" s="196" t="s">
        <v>160</v>
      </c>
      <c r="C21" s="202"/>
      <c r="D21" s="202"/>
      <c r="E21" s="202"/>
      <c r="F21" s="237">
        <f>-D21+E21</f>
        <v>0</v>
      </c>
      <c r="G21" s="202"/>
      <c r="H21" s="202"/>
      <c r="I21" s="202"/>
      <c r="J21" s="237">
        <f>-H21+I21</f>
        <v>0</v>
      </c>
      <c r="K21" s="202"/>
      <c r="L21" s="202"/>
      <c r="M21" s="202"/>
      <c r="N21" s="237">
        <f>-L21+M21</f>
        <v>0</v>
      </c>
      <c r="O21" s="202"/>
      <c r="P21" s="202"/>
      <c r="Q21" s="202"/>
      <c r="R21" s="237">
        <f>-P21+Q21</f>
        <v>0</v>
      </c>
      <c r="S21" s="202"/>
      <c r="T21" s="202"/>
      <c r="U21" s="202"/>
      <c r="V21" s="237">
        <f>-T21+U21</f>
        <v>0</v>
      </c>
      <c r="W21" s="202"/>
      <c r="X21" s="202"/>
      <c r="Y21" s="202"/>
      <c r="Z21" s="237">
        <f>-X21+Y21</f>
        <v>0</v>
      </c>
      <c r="AA21" s="202"/>
      <c r="AB21" s="202"/>
      <c r="AC21" s="202"/>
      <c r="AD21" s="237">
        <f>-AB21+AC21</f>
        <v>0</v>
      </c>
      <c r="AE21" s="202"/>
      <c r="AF21" s="202"/>
      <c r="AG21" s="202"/>
      <c r="AH21" s="237">
        <f>-AF21+AG21</f>
        <v>0</v>
      </c>
      <c r="AI21" s="202"/>
      <c r="AJ21" s="202"/>
      <c r="AK21" s="202"/>
      <c r="AL21" s="237">
        <f>-AJ21+AK21</f>
        <v>0</v>
      </c>
      <c r="AM21" s="202"/>
      <c r="AN21" s="202"/>
      <c r="AO21" s="202"/>
      <c r="AP21" s="237">
        <f>-AN21+AO21</f>
        <v>0</v>
      </c>
      <c r="AQ21" s="210">
        <f>+C21+G21+K21+O21+S21+W21+AA21+AE21+AI21+AM21</f>
        <v>0</v>
      </c>
      <c r="AR21" s="210">
        <f>+D21+H21+L21+P21+T21+X21+AB21+AF21+AJ21+AN21</f>
        <v>0</v>
      </c>
      <c r="AS21" s="210">
        <f>+E21+I21+M21+Q21+U21+Y21+AC21+AG21+AK21+AO21</f>
        <v>0</v>
      </c>
      <c r="AT21" s="210">
        <f>+F21+J21+N21+R21+V21+Z21+AD21+AH21+AL21+AP21</f>
        <v>0</v>
      </c>
    </row>
    <row r="22" spans="1:46" customFormat="1" ht="18" customHeight="1" x14ac:dyDescent="0.25">
      <c r="A22" s="289"/>
      <c r="B22" s="8" t="s">
        <v>159</v>
      </c>
      <c r="C22" s="210"/>
      <c r="D22" s="210"/>
      <c r="E22" s="210"/>
      <c r="F22" s="237"/>
      <c r="G22" s="210"/>
      <c r="H22" s="210"/>
      <c r="I22" s="210"/>
      <c r="J22" s="237"/>
      <c r="K22" s="210"/>
      <c r="L22" s="210"/>
      <c r="M22" s="210"/>
      <c r="N22" s="237"/>
      <c r="O22" s="210"/>
      <c r="P22" s="210"/>
      <c r="Q22" s="210"/>
      <c r="R22" s="237"/>
      <c r="S22" s="210"/>
      <c r="T22" s="210"/>
      <c r="U22" s="210"/>
      <c r="V22" s="237"/>
      <c r="W22" s="210"/>
      <c r="X22" s="210"/>
      <c r="Y22" s="210"/>
      <c r="Z22" s="237"/>
      <c r="AA22" s="210"/>
      <c r="AB22" s="210"/>
      <c r="AC22" s="210"/>
      <c r="AD22" s="237"/>
      <c r="AE22" s="210"/>
      <c r="AF22" s="210"/>
      <c r="AG22" s="210"/>
      <c r="AH22" s="237"/>
      <c r="AI22" s="210"/>
      <c r="AJ22" s="210"/>
      <c r="AK22" s="210"/>
      <c r="AL22" s="237"/>
      <c r="AM22" s="210"/>
      <c r="AN22" s="210"/>
      <c r="AO22" s="210"/>
      <c r="AP22" s="237"/>
      <c r="AQ22" s="210"/>
      <c r="AR22" s="210"/>
      <c r="AS22" s="210"/>
      <c r="AT22" s="210"/>
    </row>
    <row r="23" spans="1:46" ht="18" customHeight="1" x14ac:dyDescent="0.2">
      <c r="A23" s="229"/>
      <c r="B23" s="196"/>
      <c r="C23" s="202"/>
      <c r="D23" s="202"/>
      <c r="E23" s="202"/>
      <c r="F23" s="237">
        <f>-D23+E23</f>
        <v>0</v>
      </c>
      <c r="G23" s="202"/>
      <c r="H23" s="202"/>
      <c r="I23" s="202"/>
      <c r="J23" s="237">
        <f>-H23+I23</f>
        <v>0</v>
      </c>
      <c r="K23" s="202"/>
      <c r="L23" s="202"/>
      <c r="M23" s="202"/>
      <c r="N23" s="237">
        <f>-L23+M23</f>
        <v>0</v>
      </c>
      <c r="O23" s="202"/>
      <c r="P23" s="202"/>
      <c r="Q23" s="202"/>
      <c r="R23" s="237">
        <f>-P23+Q23</f>
        <v>0</v>
      </c>
      <c r="S23" s="202"/>
      <c r="T23" s="202"/>
      <c r="U23" s="202"/>
      <c r="V23" s="237">
        <f>-T23+U23</f>
        <v>0</v>
      </c>
      <c r="W23" s="202"/>
      <c r="X23" s="202"/>
      <c r="Y23" s="202"/>
      <c r="Z23" s="237">
        <f>-X23+Y23</f>
        <v>0</v>
      </c>
      <c r="AA23" s="202"/>
      <c r="AB23" s="202"/>
      <c r="AC23" s="202"/>
      <c r="AD23" s="237">
        <f>-AB23+AC23</f>
        <v>0</v>
      </c>
      <c r="AE23" s="202"/>
      <c r="AF23" s="202"/>
      <c r="AG23" s="202"/>
      <c r="AH23" s="237">
        <f>-AF23+AG23</f>
        <v>0</v>
      </c>
      <c r="AI23" s="202"/>
      <c r="AJ23" s="202"/>
      <c r="AK23" s="202"/>
      <c r="AL23" s="237">
        <f>-AJ23+AK23</f>
        <v>0</v>
      </c>
      <c r="AM23" s="202"/>
      <c r="AN23" s="202"/>
      <c r="AO23" s="202"/>
      <c r="AP23" s="237">
        <f>-AN23+AO23</f>
        <v>0</v>
      </c>
      <c r="AQ23" s="210">
        <f t="shared" ref="AQ23:AT25" si="3">+C23+G23+K23+O23+S23+W23+AA23+AE23+AI23+AM23</f>
        <v>0</v>
      </c>
      <c r="AR23" s="210">
        <f t="shared" si="3"/>
        <v>0</v>
      </c>
      <c r="AS23" s="210">
        <f t="shared" si="3"/>
        <v>0</v>
      </c>
      <c r="AT23" s="210">
        <f t="shared" si="3"/>
        <v>0</v>
      </c>
    </row>
    <row r="24" spans="1:46" ht="18" customHeight="1" x14ac:dyDescent="0.25">
      <c r="A24" s="229">
        <v>360000</v>
      </c>
      <c r="B24" s="201" t="s">
        <v>160</v>
      </c>
      <c r="C24" s="202"/>
      <c r="D24" s="202"/>
      <c r="E24" s="202"/>
      <c r="F24" s="237">
        <f>-D24+E24</f>
        <v>0</v>
      </c>
      <c r="G24" s="202"/>
      <c r="H24" s="202"/>
      <c r="I24" s="202"/>
      <c r="J24" s="237">
        <f>-H24+I24</f>
        <v>0</v>
      </c>
      <c r="K24" s="202"/>
      <c r="L24" s="202"/>
      <c r="M24" s="202"/>
      <c r="N24" s="237">
        <f>-L24+M24</f>
        <v>0</v>
      </c>
      <c r="O24" s="202"/>
      <c r="P24" s="202"/>
      <c r="Q24" s="202"/>
      <c r="R24" s="237">
        <f>-P24+Q24</f>
        <v>0</v>
      </c>
      <c r="S24" s="202"/>
      <c r="T24" s="202"/>
      <c r="U24" s="202"/>
      <c r="V24" s="237">
        <f>-T24+U24</f>
        <v>0</v>
      </c>
      <c r="W24" s="202"/>
      <c r="X24" s="202"/>
      <c r="Y24" s="202"/>
      <c r="Z24" s="237">
        <f>-X24+Y24</f>
        <v>0</v>
      </c>
      <c r="AA24" s="202"/>
      <c r="AB24" s="202"/>
      <c r="AC24" s="202"/>
      <c r="AD24" s="237">
        <f>-AB24+AC24</f>
        <v>0</v>
      </c>
      <c r="AE24" s="202"/>
      <c r="AF24" s="202"/>
      <c r="AG24" s="202"/>
      <c r="AH24" s="237">
        <f>-AF24+AG24</f>
        <v>0</v>
      </c>
      <c r="AI24" s="202"/>
      <c r="AJ24" s="202"/>
      <c r="AK24" s="202"/>
      <c r="AL24" s="237">
        <f>-AJ24+AK24</f>
        <v>0</v>
      </c>
      <c r="AM24" s="202"/>
      <c r="AN24" s="202"/>
      <c r="AO24" s="202"/>
      <c r="AP24" s="237">
        <f>-AN24+AO24</f>
        <v>0</v>
      </c>
      <c r="AQ24" s="210">
        <f t="shared" si="3"/>
        <v>0</v>
      </c>
      <c r="AR24" s="210">
        <f t="shared" si="3"/>
        <v>0</v>
      </c>
      <c r="AS24" s="210">
        <f t="shared" si="3"/>
        <v>0</v>
      </c>
      <c r="AT24" s="210">
        <f t="shared" si="3"/>
        <v>0</v>
      </c>
    </row>
    <row r="25" spans="1:46" ht="18" customHeight="1" x14ac:dyDescent="0.25">
      <c r="A25" s="229">
        <v>370000</v>
      </c>
      <c r="B25" s="201" t="s">
        <v>161</v>
      </c>
      <c r="C25" s="202"/>
      <c r="D25" s="202"/>
      <c r="E25" s="202"/>
      <c r="F25" s="237">
        <f>-D25+E25</f>
        <v>0</v>
      </c>
      <c r="G25" s="202"/>
      <c r="H25" s="202"/>
      <c r="I25" s="202"/>
      <c r="J25" s="237">
        <f>-H25+I25</f>
        <v>0</v>
      </c>
      <c r="K25" s="202"/>
      <c r="L25" s="202"/>
      <c r="M25" s="202"/>
      <c r="N25" s="237">
        <f>-L25+M25</f>
        <v>0</v>
      </c>
      <c r="O25" s="202"/>
      <c r="P25" s="202"/>
      <c r="Q25" s="202"/>
      <c r="R25" s="237">
        <f>-P25+Q25</f>
        <v>0</v>
      </c>
      <c r="S25" s="202"/>
      <c r="T25" s="202"/>
      <c r="U25" s="202"/>
      <c r="V25" s="237">
        <f>-T25+U25</f>
        <v>0</v>
      </c>
      <c r="W25" s="202"/>
      <c r="X25" s="202"/>
      <c r="Y25" s="202"/>
      <c r="Z25" s="237">
        <f>-X25+Y25</f>
        <v>0</v>
      </c>
      <c r="AA25" s="202"/>
      <c r="AB25" s="202"/>
      <c r="AC25" s="202"/>
      <c r="AD25" s="237">
        <f>-AB25+AC25</f>
        <v>0</v>
      </c>
      <c r="AE25" s="202"/>
      <c r="AF25" s="202"/>
      <c r="AG25" s="202"/>
      <c r="AH25" s="237">
        <f>-AF25+AG25</f>
        <v>0</v>
      </c>
      <c r="AI25" s="202"/>
      <c r="AJ25" s="202"/>
      <c r="AK25" s="202"/>
      <c r="AL25" s="237">
        <f>-AJ25+AK25</f>
        <v>0</v>
      </c>
      <c r="AM25" s="202"/>
      <c r="AN25" s="202"/>
      <c r="AO25" s="202"/>
      <c r="AP25" s="237">
        <f>-AN25+AO25</f>
        <v>0</v>
      </c>
      <c r="AQ25" s="210">
        <f t="shared" si="3"/>
        <v>0</v>
      </c>
      <c r="AR25" s="210">
        <f t="shared" si="3"/>
        <v>0</v>
      </c>
      <c r="AS25" s="210">
        <f t="shared" si="3"/>
        <v>0</v>
      </c>
      <c r="AT25" s="210">
        <f t="shared" si="3"/>
        <v>0</v>
      </c>
    </row>
    <row r="26" spans="1:46" customFormat="1" ht="18" customHeight="1" thickBot="1" x14ac:dyDescent="0.25">
      <c r="A26" s="289"/>
      <c r="B26" s="6"/>
      <c r="C26" s="211"/>
      <c r="D26" s="211"/>
      <c r="E26" s="211"/>
      <c r="F26" s="239"/>
      <c r="G26" s="211"/>
      <c r="H26" s="211"/>
      <c r="I26" s="211"/>
      <c r="J26" s="239"/>
      <c r="K26" s="211"/>
      <c r="L26" s="211"/>
      <c r="M26" s="211"/>
      <c r="N26" s="239"/>
      <c r="O26" s="211"/>
      <c r="P26" s="211"/>
      <c r="Q26" s="211"/>
      <c r="R26" s="239"/>
      <c r="S26" s="211"/>
      <c r="T26" s="211"/>
      <c r="U26" s="211"/>
      <c r="V26" s="239"/>
      <c r="W26" s="211"/>
      <c r="X26" s="211"/>
      <c r="Y26" s="211"/>
      <c r="Z26" s="239"/>
      <c r="AA26" s="211"/>
      <c r="AB26" s="211"/>
      <c r="AC26" s="211"/>
      <c r="AD26" s="239"/>
      <c r="AE26" s="211"/>
      <c r="AF26" s="211"/>
      <c r="AG26" s="211"/>
      <c r="AH26" s="239"/>
      <c r="AI26" s="211"/>
      <c r="AJ26" s="211"/>
      <c r="AK26" s="211"/>
      <c r="AL26" s="239"/>
      <c r="AM26" s="211"/>
      <c r="AN26" s="211"/>
      <c r="AO26" s="211"/>
      <c r="AP26" s="239"/>
      <c r="AQ26" s="211"/>
      <c r="AR26" s="211"/>
      <c r="AS26" s="211"/>
      <c r="AT26" s="211"/>
    </row>
    <row r="27" spans="1:46" customFormat="1" ht="18" customHeight="1" x14ac:dyDescent="0.25">
      <c r="A27" s="289"/>
      <c r="B27" s="9" t="s">
        <v>88</v>
      </c>
      <c r="C27" s="210">
        <f t="shared" ref="C27:AT27" si="4">SUM(C9:C26)</f>
        <v>0</v>
      </c>
      <c r="D27" s="210">
        <f t="shared" si="4"/>
        <v>0</v>
      </c>
      <c r="E27" s="210">
        <f t="shared" si="4"/>
        <v>0</v>
      </c>
      <c r="F27" s="210">
        <f t="shared" si="4"/>
        <v>0</v>
      </c>
      <c r="G27" s="210">
        <f t="shared" si="4"/>
        <v>0</v>
      </c>
      <c r="H27" s="210">
        <f t="shared" si="4"/>
        <v>0</v>
      </c>
      <c r="I27" s="210">
        <f t="shared" si="4"/>
        <v>0</v>
      </c>
      <c r="J27" s="210">
        <f t="shared" si="4"/>
        <v>0</v>
      </c>
      <c r="K27" s="210">
        <f t="shared" si="4"/>
        <v>0</v>
      </c>
      <c r="L27" s="210">
        <f t="shared" si="4"/>
        <v>0</v>
      </c>
      <c r="M27" s="210">
        <f t="shared" si="4"/>
        <v>0</v>
      </c>
      <c r="N27" s="210">
        <f t="shared" si="4"/>
        <v>0</v>
      </c>
      <c r="O27" s="210">
        <f t="shared" si="4"/>
        <v>0</v>
      </c>
      <c r="P27" s="210">
        <f t="shared" si="4"/>
        <v>0</v>
      </c>
      <c r="Q27" s="210">
        <f t="shared" si="4"/>
        <v>0</v>
      </c>
      <c r="R27" s="210">
        <f t="shared" si="4"/>
        <v>0</v>
      </c>
      <c r="S27" s="210">
        <f t="shared" si="4"/>
        <v>0</v>
      </c>
      <c r="T27" s="210">
        <f t="shared" si="4"/>
        <v>0</v>
      </c>
      <c r="U27" s="210">
        <f t="shared" si="4"/>
        <v>0</v>
      </c>
      <c r="V27" s="210">
        <f t="shared" si="4"/>
        <v>0</v>
      </c>
      <c r="W27" s="210">
        <f t="shared" si="4"/>
        <v>0</v>
      </c>
      <c r="X27" s="210">
        <f t="shared" si="4"/>
        <v>0</v>
      </c>
      <c r="Y27" s="210">
        <f t="shared" si="4"/>
        <v>0</v>
      </c>
      <c r="Z27" s="210">
        <f t="shared" si="4"/>
        <v>0</v>
      </c>
      <c r="AA27" s="210">
        <f t="shared" ref="AA27:AP27" si="5">SUM(AA9:AA26)</f>
        <v>0</v>
      </c>
      <c r="AB27" s="210">
        <f t="shared" si="5"/>
        <v>0</v>
      </c>
      <c r="AC27" s="210">
        <f t="shared" si="5"/>
        <v>0</v>
      </c>
      <c r="AD27" s="210">
        <f t="shared" si="5"/>
        <v>0</v>
      </c>
      <c r="AE27" s="210">
        <f t="shared" si="5"/>
        <v>0</v>
      </c>
      <c r="AF27" s="210">
        <f t="shared" si="5"/>
        <v>0</v>
      </c>
      <c r="AG27" s="210">
        <f t="shared" si="5"/>
        <v>0</v>
      </c>
      <c r="AH27" s="210">
        <f t="shared" si="5"/>
        <v>0</v>
      </c>
      <c r="AI27" s="210">
        <f t="shared" si="5"/>
        <v>0</v>
      </c>
      <c r="AJ27" s="210">
        <f t="shared" si="5"/>
        <v>0</v>
      </c>
      <c r="AK27" s="210">
        <f t="shared" si="5"/>
        <v>0</v>
      </c>
      <c r="AL27" s="210">
        <f t="shared" si="5"/>
        <v>0</v>
      </c>
      <c r="AM27" s="210">
        <f t="shared" si="5"/>
        <v>0</v>
      </c>
      <c r="AN27" s="210">
        <f t="shared" si="5"/>
        <v>0</v>
      </c>
      <c r="AO27" s="210">
        <f t="shared" si="5"/>
        <v>0</v>
      </c>
      <c r="AP27" s="210">
        <f t="shared" si="5"/>
        <v>0</v>
      </c>
      <c r="AQ27" s="210">
        <f t="shared" si="4"/>
        <v>0</v>
      </c>
      <c r="AR27" s="210">
        <f t="shared" si="4"/>
        <v>0</v>
      </c>
      <c r="AS27" s="210">
        <f t="shared" si="4"/>
        <v>0</v>
      </c>
      <c r="AT27" s="210">
        <f t="shared" si="4"/>
        <v>0</v>
      </c>
    </row>
    <row r="28" spans="1:46" customFormat="1" ht="18" customHeight="1" x14ac:dyDescent="0.2">
      <c r="A28" s="288"/>
      <c r="B28" s="6"/>
      <c r="C28" s="210"/>
      <c r="D28" s="210"/>
      <c r="E28" s="210"/>
      <c r="F28" s="237"/>
      <c r="G28" s="210"/>
      <c r="H28" s="210"/>
      <c r="I28" s="210"/>
      <c r="J28" s="237"/>
      <c r="K28" s="210"/>
      <c r="L28" s="210"/>
      <c r="M28" s="210"/>
      <c r="N28" s="237"/>
      <c r="O28" s="210"/>
      <c r="P28" s="210"/>
      <c r="Q28" s="210"/>
      <c r="R28" s="237"/>
      <c r="S28" s="210"/>
      <c r="T28" s="210"/>
      <c r="U28" s="210"/>
      <c r="V28" s="237"/>
      <c r="W28" s="210"/>
      <c r="X28" s="210"/>
      <c r="Y28" s="210"/>
      <c r="Z28" s="237"/>
      <c r="AA28" s="210"/>
      <c r="AB28" s="210"/>
      <c r="AC28" s="210"/>
      <c r="AD28" s="237"/>
      <c r="AE28" s="210"/>
      <c r="AF28" s="210"/>
      <c r="AG28" s="210"/>
      <c r="AH28" s="237"/>
      <c r="AI28" s="210"/>
      <c r="AJ28" s="210"/>
      <c r="AK28" s="210"/>
      <c r="AL28" s="237"/>
      <c r="AM28" s="210"/>
      <c r="AN28" s="210"/>
      <c r="AO28" s="210"/>
      <c r="AP28" s="237"/>
      <c r="AQ28" s="210"/>
      <c r="AR28" s="210"/>
      <c r="AS28" s="210"/>
      <c r="AT28" s="210"/>
    </row>
    <row r="29" spans="1:46" customFormat="1" ht="18" customHeight="1" x14ac:dyDescent="0.25">
      <c r="A29" s="288"/>
      <c r="B29" s="8" t="s">
        <v>163</v>
      </c>
      <c r="C29" s="210"/>
      <c r="D29" s="210"/>
      <c r="E29" s="210"/>
      <c r="F29" s="237"/>
      <c r="G29" s="210"/>
      <c r="H29" s="210"/>
      <c r="I29" s="210"/>
      <c r="J29" s="237"/>
      <c r="K29" s="210"/>
      <c r="L29" s="210"/>
      <c r="M29" s="210"/>
      <c r="N29" s="237"/>
      <c r="O29" s="210"/>
      <c r="P29" s="210"/>
      <c r="Q29" s="210"/>
      <c r="R29" s="237"/>
      <c r="S29" s="210"/>
      <c r="T29" s="210"/>
      <c r="U29" s="210"/>
      <c r="V29" s="237"/>
      <c r="W29" s="210"/>
      <c r="X29" s="210"/>
      <c r="Y29" s="210"/>
      <c r="Z29" s="237"/>
      <c r="AA29" s="210"/>
      <c r="AB29" s="210"/>
      <c r="AC29" s="210"/>
      <c r="AD29" s="237"/>
      <c r="AE29" s="210"/>
      <c r="AF29" s="210"/>
      <c r="AG29" s="210"/>
      <c r="AH29" s="237"/>
      <c r="AI29" s="210"/>
      <c r="AJ29" s="210"/>
      <c r="AK29" s="210"/>
      <c r="AL29" s="237"/>
      <c r="AM29" s="210"/>
      <c r="AN29" s="210"/>
      <c r="AO29" s="210"/>
      <c r="AP29" s="237"/>
      <c r="AQ29" s="210"/>
      <c r="AR29" s="210"/>
      <c r="AS29" s="210"/>
      <c r="AT29" s="210"/>
    </row>
    <row r="30" spans="1:46" customFormat="1" ht="18" customHeight="1" x14ac:dyDescent="0.25">
      <c r="A30" s="288">
        <v>490000</v>
      </c>
      <c r="B30" s="8" t="s">
        <v>2572</v>
      </c>
      <c r="C30" s="210"/>
      <c r="D30" s="210"/>
      <c r="E30" s="210"/>
      <c r="F30" s="210"/>
      <c r="G30" s="210"/>
      <c r="H30" s="210"/>
      <c r="I30" s="210"/>
      <c r="J30" s="210"/>
      <c r="K30" s="210"/>
      <c r="L30" s="210"/>
      <c r="M30" s="210"/>
      <c r="N30" s="210"/>
      <c r="O30" s="210"/>
      <c r="P30" s="210"/>
      <c r="Q30" s="210"/>
      <c r="R30" s="210"/>
      <c r="S30" s="210"/>
      <c r="T30" s="210"/>
      <c r="U30" s="210"/>
      <c r="V30" s="210"/>
      <c r="W30" s="210"/>
      <c r="X30" s="210"/>
      <c r="Y30" s="210"/>
      <c r="Z30" s="210"/>
      <c r="AA30" s="210"/>
      <c r="AB30" s="210"/>
      <c r="AC30" s="210"/>
      <c r="AD30" s="210"/>
      <c r="AE30" s="210"/>
      <c r="AF30" s="210"/>
      <c r="AG30" s="210"/>
      <c r="AH30" s="210"/>
      <c r="AI30" s="210"/>
      <c r="AJ30" s="210"/>
      <c r="AK30" s="210"/>
      <c r="AL30" s="210"/>
      <c r="AM30" s="210"/>
      <c r="AN30" s="210"/>
      <c r="AO30" s="210"/>
      <c r="AP30" s="210"/>
      <c r="AQ30" s="210"/>
      <c r="AR30" s="210"/>
      <c r="AS30" s="210"/>
      <c r="AT30" s="210"/>
    </row>
    <row r="31" spans="1:46" ht="18" customHeight="1" x14ac:dyDescent="0.2">
      <c r="A31" s="272">
        <v>610</v>
      </c>
      <c r="B31" s="196" t="s">
        <v>172</v>
      </c>
      <c r="C31" s="202"/>
      <c r="D31" s="202"/>
      <c r="E31" s="202"/>
      <c r="F31" s="237">
        <f>+D31-E31</f>
        <v>0</v>
      </c>
      <c r="G31" s="202"/>
      <c r="H31" s="202"/>
      <c r="I31" s="202"/>
      <c r="J31" s="237">
        <f>+H31-I31</f>
        <v>0</v>
      </c>
      <c r="K31" s="202"/>
      <c r="L31" s="202"/>
      <c r="M31" s="202"/>
      <c r="N31" s="237">
        <f>+L31-M31</f>
        <v>0</v>
      </c>
      <c r="O31" s="202"/>
      <c r="P31" s="202"/>
      <c r="Q31" s="202"/>
      <c r="R31" s="237">
        <f>+P31-Q31</f>
        <v>0</v>
      </c>
      <c r="S31" s="202"/>
      <c r="T31" s="202"/>
      <c r="U31" s="202"/>
      <c r="V31" s="237">
        <f>+T31-U31</f>
        <v>0</v>
      </c>
      <c r="W31" s="202"/>
      <c r="X31" s="202"/>
      <c r="Y31" s="202"/>
      <c r="Z31" s="237">
        <f>+X31-Y31</f>
        <v>0</v>
      </c>
      <c r="AA31" s="202"/>
      <c r="AB31" s="202"/>
      <c r="AC31" s="202"/>
      <c r="AD31" s="237">
        <f>+AB31-AC31</f>
        <v>0</v>
      </c>
      <c r="AE31" s="202"/>
      <c r="AF31" s="202"/>
      <c r="AG31" s="202"/>
      <c r="AH31" s="237">
        <f>+AF31-AG31</f>
        <v>0</v>
      </c>
      <c r="AI31" s="202"/>
      <c r="AJ31" s="202"/>
      <c r="AK31" s="202"/>
      <c r="AL31" s="237">
        <f>+AJ31-AK31</f>
        <v>0</v>
      </c>
      <c r="AM31" s="202"/>
      <c r="AN31" s="202"/>
      <c r="AO31" s="202"/>
      <c r="AP31" s="237">
        <f>+AN31-AO31</f>
        <v>0</v>
      </c>
      <c r="AQ31" s="210">
        <f t="shared" ref="AQ31:AT33" si="6">+C31+G31+K31+O31+S31+W31+AA31+AE31+AI31+AM31</f>
        <v>0</v>
      </c>
      <c r="AR31" s="210">
        <f t="shared" si="6"/>
        <v>0</v>
      </c>
      <c r="AS31" s="210">
        <f t="shared" si="6"/>
        <v>0</v>
      </c>
      <c r="AT31" s="210">
        <f t="shared" si="6"/>
        <v>0</v>
      </c>
    </row>
    <row r="32" spans="1:46" ht="18" customHeight="1" x14ac:dyDescent="0.2">
      <c r="A32" s="272">
        <v>620</v>
      </c>
      <c r="B32" s="196" t="s">
        <v>173</v>
      </c>
      <c r="C32" s="202"/>
      <c r="D32" s="202"/>
      <c r="E32" s="202"/>
      <c r="F32" s="237">
        <f>+D32-E32</f>
        <v>0</v>
      </c>
      <c r="G32" s="202"/>
      <c r="H32" s="202"/>
      <c r="I32" s="202"/>
      <c r="J32" s="237">
        <f>+H32-I32</f>
        <v>0</v>
      </c>
      <c r="K32" s="202"/>
      <c r="L32" s="202"/>
      <c r="M32" s="202"/>
      <c r="N32" s="237">
        <f>+L32-M32</f>
        <v>0</v>
      </c>
      <c r="O32" s="202"/>
      <c r="P32" s="202"/>
      <c r="Q32" s="202"/>
      <c r="R32" s="237">
        <f>+P32-Q32</f>
        <v>0</v>
      </c>
      <c r="S32" s="202"/>
      <c r="T32" s="202"/>
      <c r="U32" s="202"/>
      <c r="V32" s="237">
        <f>+T32-U32</f>
        <v>0</v>
      </c>
      <c r="W32" s="202"/>
      <c r="X32" s="202"/>
      <c r="Y32" s="202"/>
      <c r="Z32" s="237">
        <f>+X32-Y32</f>
        <v>0</v>
      </c>
      <c r="AA32" s="202"/>
      <c r="AB32" s="202"/>
      <c r="AC32" s="202"/>
      <c r="AD32" s="237">
        <f>+AB32-AC32</f>
        <v>0</v>
      </c>
      <c r="AE32" s="202"/>
      <c r="AF32" s="202"/>
      <c r="AG32" s="202"/>
      <c r="AH32" s="237">
        <f>+AF32-AG32</f>
        <v>0</v>
      </c>
      <c r="AI32" s="202"/>
      <c r="AJ32" s="202"/>
      <c r="AK32" s="202"/>
      <c r="AL32" s="237">
        <f>+AJ32-AK32</f>
        <v>0</v>
      </c>
      <c r="AM32" s="202"/>
      <c r="AN32" s="202"/>
      <c r="AO32" s="202"/>
      <c r="AP32" s="237">
        <f>+AN32-AO32</f>
        <v>0</v>
      </c>
      <c r="AQ32" s="210">
        <f t="shared" si="6"/>
        <v>0</v>
      </c>
      <c r="AR32" s="210">
        <f t="shared" si="6"/>
        <v>0</v>
      </c>
      <c r="AS32" s="210">
        <f t="shared" si="6"/>
        <v>0</v>
      </c>
      <c r="AT32" s="210">
        <f t="shared" si="6"/>
        <v>0</v>
      </c>
    </row>
    <row r="33" spans="1:46" ht="18" customHeight="1" thickBot="1" x14ac:dyDescent="0.3">
      <c r="A33" s="229">
        <v>510000</v>
      </c>
      <c r="B33" s="201" t="s">
        <v>160</v>
      </c>
      <c r="C33" s="204"/>
      <c r="D33" s="204"/>
      <c r="E33" s="204"/>
      <c r="F33" s="239">
        <f>D33-E33</f>
        <v>0</v>
      </c>
      <c r="G33" s="204"/>
      <c r="H33" s="204"/>
      <c r="I33" s="204"/>
      <c r="J33" s="239">
        <f>H33-I33</f>
        <v>0</v>
      </c>
      <c r="K33" s="204"/>
      <c r="L33" s="204"/>
      <c r="M33" s="204"/>
      <c r="N33" s="239">
        <f>L33-M33</f>
        <v>0</v>
      </c>
      <c r="O33" s="204"/>
      <c r="P33" s="204"/>
      <c r="Q33" s="204"/>
      <c r="R33" s="239">
        <f>P33-Q33</f>
        <v>0</v>
      </c>
      <c r="S33" s="204"/>
      <c r="T33" s="204"/>
      <c r="U33" s="204"/>
      <c r="V33" s="239">
        <f>T33-U33</f>
        <v>0</v>
      </c>
      <c r="W33" s="204"/>
      <c r="X33" s="204"/>
      <c r="Y33" s="204"/>
      <c r="Z33" s="239">
        <f>X33-Y33</f>
        <v>0</v>
      </c>
      <c r="AA33" s="204"/>
      <c r="AB33" s="204"/>
      <c r="AC33" s="204"/>
      <c r="AD33" s="239">
        <f>AB33-AC33</f>
        <v>0</v>
      </c>
      <c r="AE33" s="204"/>
      <c r="AF33" s="204"/>
      <c r="AG33" s="204"/>
      <c r="AH33" s="239">
        <f>AF33-AG33</f>
        <v>0</v>
      </c>
      <c r="AI33" s="204"/>
      <c r="AJ33" s="204"/>
      <c r="AK33" s="204"/>
      <c r="AL33" s="239">
        <f>AJ33-AK33</f>
        <v>0</v>
      </c>
      <c r="AM33" s="204"/>
      <c r="AN33" s="204"/>
      <c r="AO33" s="204"/>
      <c r="AP33" s="239">
        <f>AN33-AO33</f>
        <v>0</v>
      </c>
      <c r="AQ33" s="211">
        <f t="shared" si="6"/>
        <v>0</v>
      </c>
      <c r="AR33" s="211">
        <f t="shared" si="6"/>
        <v>0</v>
      </c>
      <c r="AS33" s="211">
        <f t="shared" si="6"/>
        <v>0</v>
      </c>
      <c r="AT33" s="211">
        <f t="shared" si="6"/>
        <v>0</v>
      </c>
    </row>
    <row r="34" spans="1:46" customFormat="1" ht="18" customHeight="1" thickBot="1" x14ac:dyDescent="0.3">
      <c r="A34" s="289"/>
      <c r="B34" s="9" t="s">
        <v>859</v>
      </c>
      <c r="C34" s="211">
        <f t="shared" ref="C34:AT34" si="7">SUM(C30:C33)</f>
        <v>0</v>
      </c>
      <c r="D34" s="211">
        <f t="shared" si="7"/>
        <v>0</v>
      </c>
      <c r="E34" s="211">
        <f t="shared" si="7"/>
        <v>0</v>
      </c>
      <c r="F34" s="211">
        <f t="shared" si="7"/>
        <v>0</v>
      </c>
      <c r="G34" s="211">
        <f t="shared" si="7"/>
        <v>0</v>
      </c>
      <c r="H34" s="211">
        <f t="shared" si="7"/>
        <v>0</v>
      </c>
      <c r="I34" s="211">
        <f t="shared" si="7"/>
        <v>0</v>
      </c>
      <c r="J34" s="211">
        <f t="shared" si="7"/>
        <v>0</v>
      </c>
      <c r="K34" s="211">
        <f t="shared" si="7"/>
        <v>0</v>
      </c>
      <c r="L34" s="211">
        <f t="shared" si="7"/>
        <v>0</v>
      </c>
      <c r="M34" s="211">
        <f t="shared" si="7"/>
        <v>0</v>
      </c>
      <c r="N34" s="211">
        <f t="shared" si="7"/>
        <v>0</v>
      </c>
      <c r="O34" s="211">
        <f t="shared" si="7"/>
        <v>0</v>
      </c>
      <c r="P34" s="211">
        <f t="shared" si="7"/>
        <v>0</v>
      </c>
      <c r="Q34" s="211">
        <f t="shared" si="7"/>
        <v>0</v>
      </c>
      <c r="R34" s="211">
        <f t="shared" si="7"/>
        <v>0</v>
      </c>
      <c r="S34" s="211">
        <f t="shared" si="7"/>
        <v>0</v>
      </c>
      <c r="T34" s="211">
        <f t="shared" si="7"/>
        <v>0</v>
      </c>
      <c r="U34" s="211">
        <f t="shared" si="7"/>
        <v>0</v>
      </c>
      <c r="V34" s="211">
        <f t="shared" si="7"/>
        <v>0</v>
      </c>
      <c r="W34" s="211">
        <f t="shared" si="7"/>
        <v>0</v>
      </c>
      <c r="X34" s="211">
        <f t="shared" si="7"/>
        <v>0</v>
      </c>
      <c r="Y34" s="211">
        <f t="shared" si="7"/>
        <v>0</v>
      </c>
      <c r="Z34" s="211">
        <f t="shared" si="7"/>
        <v>0</v>
      </c>
      <c r="AA34" s="211">
        <f t="shared" ref="AA34:AP34" si="8">SUM(AA30:AA33)</f>
        <v>0</v>
      </c>
      <c r="AB34" s="211">
        <f t="shared" si="8"/>
        <v>0</v>
      </c>
      <c r="AC34" s="211">
        <f t="shared" si="8"/>
        <v>0</v>
      </c>
      <c r="AD34" s="211">
        <f t="shared" si="8"/>
        <v>0</v>
      </c>
      <c r="AE34" s="211">
        <f t="shared" si="8"/>
        <v>0</v>
      </c>
      <c r="AF34" s="211">
        <f t="shared" si="8"/>
        <v>0</v>
      </c>
      <c r="AG34" s="211">
        <f t="shared" si="8"/>
        <v>0</v>
      </c>
      <c r="AH34" s="211">
        <f t="shared" si="8"/>
        <v>0</v>
      </c>
      <c r="AI34" s="211">
        <f t="shared" si="8"/>
        <v>0</v>
      </c>
      <c r="AJ34" s="211">
        <f t="shared" si="8"/>
        <v>0</v>
      </c>
      <c r="AK34" s="211">
        <f t="shared" si="8"/>
        <v>0</v>
      </c>
      <c r="AL34" s="211">
        <f t="shared" si="8"/>
        <v>0</v>
      </c>
      <c r="AM34" s="211">
        <f t="shared" si="8"/>
        <v>0</v>
      </c>
      <c r="AN34" s="211">
        <f t="shared" si="8"/>
        <v>0</v>
      </c>
      <c r="AO34" s="211">
        <f t="shared" si="8"/>
        <v>0</v>
      </c>
      <c r="AP34" s="211">
        <f t="shared" si="8"/>
        <v>0</v>
      </c>
      <c r="AQ34" s="211">
        <f t="shared" si="7"/>
        <v>0</v>
      </c>
      <c r="AR34" s="211">
        <f t="shared" si="7"/>
        <v>0</v>
      </c>
      <c r="AS34" s="211">
        <f t="shared" si="7"/>
        <v>0</v>
      </c>
      <c r="AT34" s="211">
        <f t="shared" si="7"/>
        <v>0</v>
      </c>
    </row>
    <row r="35" spans="1:46" customFormat="1" ht="30" customHeight="1" x14ac:dyDescent="0.25">
      <c r="A35" s="289"/>
      <c r="B35" s="291" t="s">
        <v>618</v>
      </c>
      <c r="C35" s="210">
        <f t="shared" ref="C35:AS35" si="9">+C27-C34</f>
        <v>0</v>
      </c>
      <c r="D35" s="210">
        <f t="shared" si="9"/>
        <v>0</v>
      </c>
      <c r="E35" s="210">
        <f t="shared" si="9"/>
        <v>0</v>
      </c>
      <c r="F35" s="210">
        <f>+F27+F34</f>
        <v>0</v>
      </c>
      <c r="G35" s="210">
        <f t="shared" si="9"/>
        <v>0</v>
      </c>
      <c r="H35" s="210">
        <f t="shared" si="9"/>
        <v>0</v>
      </c>
      <c r="I35" s="210">
        <f t="shared" si="9"/>
        <v>0</v>
      </c>
      <c r="J35" s="210">
        <f>+J27+J34</f>
        <v>0</v>
      </c>
      <c r="K35" s="210">
        <f t="shared" si="9"/>
        <v>0</v>
      </c>
      <c r="L35" s="210">
        <f t="shared" si="9"/>
        <v>0</v>
      </c>
      <c r="M35" s="210">
        <f t="shared" si="9"/>
        <v>0</v>
      </c>
      <c r="N35" s="210">
        <f>+N27+N34</f>
        <v>0</v>
      </c>
      <c r="O35" s="210">
        <f t="shared" si="9"/>
        <v>0</v>
      </c>
      <c r="P35" s="210">
        <f t="shared" si="9"/>
        <v>0</v>
      </c>
      <c r="Q35" s="210">
        <f t="shared" si="9"/>
        <v>0</v>
      </c>
      <c r="R35" s="210">
        <f>+R27+R34</f>
        <v>0</v>
      </c>
      <c r="S35" s="210">
        <f t="shared" si="9"/>
        <v>0</v>
      </c>
      <c r="T35" s="210">
        <f t="shared" si="9"/>
        <v>0</v>
      </c>
      <c r="U35" s="210">
        <f t="shared" si="9"/>
        <v>0</v>
      </c>
      <c r="V35" s="210">
        <f>+V27+V34</f>
        <v>0</v>
      </c>
      <c r="W35" s="210">
        <f t="shared" si="9"/>
        <v>0</v>
      </c>
      <c r="X35" s="210">
        <f t="shared" si="9"/>
        <v>0</v>
      </c>
      <c r="Y35" s="210">
        <f t="shared" si="9"/>
        <v>0</v>
      </c>
      <c r="Z35" s="210">
        <f>+Z27+Z34</f>
        <v>0</v>
      </c>
      <c r="AA35" s="210">
        <f>+AA27-AA34</f>
        <v>0</v>
      </c>
      <c r="AB35" s="210">
        <f>+AB27-AB34</f>
        <v>0</v>
      </c>
      <c r="AC35" s="210">
        <f>+AC27-AC34</f>
        <v>0</v>
      </c>
      <c r="AD35" s="210">
        <f>+AD27+AD34</f>
        <v>0</v>
      </c>
      <c r="AE35" s="210">
        <f>+AE27-AE34</f>
        <v>0</v>
      </c>
      <c r="AF35" s="210">
        <f>+AF27-AF34</f>
        <v>0</v>
      </c>
      <c r="AG35" s="210">
        <f>+AG27-AG34</f>
        <v>0</v>
      </c>
      <c r="AH35" s="210">
        <f>+AH27+AH34</f>
        <v>0</v>
      </c>
      <c r="AI35" s="210">
        <f>+AI27-AI34</f>
        <v>0</v>
      </c>
      <c r="AJ35" s="210">
        <f>+AJ27-AJ34</f>
        <v>0</v>
      </c>
      <c r="AK35" s="210">
        <f>+AK27-AK34</f>
        <v>0</v>
      </c>
      <c r="AL35" s="210">
        <f>+AL27+AL34</f>
        <v>0</v>
      </c>
      <c r="AM35" s="210">
        <f>+AM27-AM34</f>
        <v>0</v>
      </c>
      <c r="AN35" s="210">
        <f>+AN27-AN34</f>
        <v>0</v>
      </c>
      <c r="AO35" s="210">
        <f>+AO27-AO34</f>
        <v>0</v>
      </c>
      <c r="AP35" s="210">
        <f>+AP27+AP34</f>
        <v>0</v>
      </c>
      <c r="AQ35" s="210">
        <f t="shared" si="9"/>
        <v>0</v>
      </c>
      <c r="AR35" s="210">
        <f t="shared" si="9"/>
        <v>0</v>
      </c>
      <c r="AS35" s="210">
        <f t="shared" si="9"/>
        <v>0</v>
      </c>
      <c r="AT35" s="210">
        <f>+AT27+AT34</f>
        <v>0</v>
      </c>
    </row>
    <row r="36" spans="1:46" customFormat="1" ht="18" customHeight="1" x14ac:dyDescent="0.25">
      <c r="A36" s="289"/>
      <c r="B36" s="8" t="s">
        <v>861</v>
      </c>
      <c r="C36" s="210"/>
      <c r="D36" s="210"/>
      <c r="E36" s="210"/>
      <c r="F36" s="210"/>
      <c r="G36" s="210"/>
      <c r="H36" s="210"/>
      <c r="I36" s="210"/>
      <c r="J36" s="210"/>
      <c r="K36" s="210"/>
      <c r="L36" s="210"/>
      <c r="M36" s="210"/>
      <c r="N36" s="210"/>
      <c r="O36" s="210"/>
      <c r="P36" s="210"/>
      <c r="Q36" s="210"/>
      <c r="R36" s="210"/>
      <c r="S36" s="210"/>
      <c r="T36" s="210"/>
      <c r="U36" s="210"/>
      <c r="V36" s="210"/>
      <c r="W36" s="210"/>
      <c r="X36" s="210"/>
      <c r="Y36" s="210"/>
      <c r="Z36" s="210"/>
      <c r="AA36" s="210"/>
      <c r="AB36" s="210"/>
      <c r="AC36" s="210"/>
      <c r="AD36" s="210"/>
      <c r="AE36" s="210"/>
      <c r="AF36" s="210"/>
      <c r="AG36" s="210"/>
      <c r="AH36" s="210"/>
      <c r="AI36" s="210"/>
      <c r="AJ36" s="210"/>
      <c r="AK36" s="210"/>
      <c r="AL36" s="210"/>
      <c r="AM36" s="210"/>
      <c r="AN36" s="210"/>
      <c r="AO36" s="210"/>
      <c r="AP36" s="210"/>
      <c r="AQ36" s="210"/>
      <c r="AR36" s="210"/>
      <c r="AS36" s="210"/>
      <c r="AT36" s="210"/>
    </row>
    <row r="37" spans="1:46" ht="18" customHeight="1" x14ac:dyDescent="0.2">
      <c r="A37" s="229">
        <v>382010</v>
      </c>
      <c r="B37" s="196" t="s">
        <v>862</v>
      </c>
      <c r="C37" s="202"/>
      <c r="D37" s="202"/>
      <c r="E37" s="202"/>
      <c r="F37" s="237">
        <f t="shared" ref="F37:F43" si="10">-D37+E37</f>
        <v>0</v>
      </c>
      <c r="G37" s="202"/>
      <c r="H37" s="202"/>
      <c r="I37" s="202"/>
      <c r="J37" s="237">
        <f t="shared" ref="J37:J43" si="11">-H37+I37</f>
        <v>0</v>
      </c>
      <c r="K37" s="202"/>
      <c r="L37" s="202"/>
      <c r="M37" s="202"/>
      <c r="N37" s="237">
        <f t="shared" ref="N37:N43" si="12">-L37+M37</f>
        <v>0</v>
      </c>
      <c r="O37" s="202"/>
      <c r="P37" s="202"/>
      <c r="Q37" s="202"/>
      <c r="R37" s="237">
        <f t="shared" ref="R37:R43" si="13">-P37+Q37</f>
        <v>0</v>
      </c>
      <c r="S37" s="202"/>
      <c r="T37" s="202"/>
      <c r="U37" s="202"/>
      <c r="V37" s="237">
        <f t="shared" ref="V37:V43" si="14">-T37+U37</f>
        <v>0</v>
      </c>
      <c r="W37" s="202"/>
      <c r="X37" s="202"/>
      <c r="Y37" s="202"/>
      <c r="Z37" s="237">
        <f t="shared" ref="Z37:Z43" si="15">-X37+Y37</f>
        <v>0</v>
      </c>
      <c r="AA37" s="202"/>
      <c r="AB37" s="202"/>
      <c r="AC37" s="202"/>
      <c r="AD37" s="237">
        <f t="shared" ref="AD37:AD43" si="16">-AB37+AC37</f>
        <v>0</v>
      </c>
      <c r="AE37" s="202"/>
      <c r="AF37" s="202"/>
      <c r="AG37" s="202"/>
      <c r="AH37" s="237">
        <f t="shared" ref="AH37:AH43" si="17">-AF37+AG37</f>
        <v>0</v>
      </c>
      <c r="AI37" s="202"/>
      <c r="AJ37" s="202"/>
      <c r="AK37" s="202"/>
      <c r="AL37" s="237">
        <f t="shared" ref="AL37:AL43" si="18">-AJ37+AK37</f>
        <v>0</v>
      </c>
      <c r="AM37" s="202"/>
      <c r="AN37" s="202"/>
      <c r="AO37" s="202"/>
      <c r="AP37" s="237">
        <f t="shared" ref="AP37:AP43" si="19">-AN37+AO37</f>
        <v>0</v>
      </c>
      <c r="AQ37" s="210">
        <f t="shared" ref="AQ37:AQ43" si="20">+C37+G37+K37+O37+S37+W37+AA37+AE37+AI37+AM37</f>
        <v>0</v>
      </c>
      <c r="AR37" s="210">
        <f t="shared" ref="AR37:AR43" si="21">+D37+H37+L37+P37+T37+X37+AB37+AF37+AJ37+AN37</f>
        <v>0</v>
      </c>
      <c r="AS37" s="210">
        <f t="shared" ref="AS37:AS43" si="22">+E37+I37+M37+Q37+U37+Y37+AC37+AG37+AK37+AO37</f>
        <v>0</v>
      </c>
      <c r="AT37" s="210">
        <f t="shared" ref="AT37:AT43" si="23">+F37+J37+N37+R37+V37+Z37+AD37+AH37+AL37+AP37</f>
        <v>0</v>
      </c>
    </row>
    <row r="38" spans="1:46" ht="18" customHeight="1" x14ac:dyDescent="0.2">
      <c r="A38" s="229">
        <v>383000</v>
      </c>
      <c r="B38" s="196" t="s">
        <v>863</v>
      </c>
      <c r="C38" s="202"/>
      <c r="D38" s="202"/>
      <c r="E38" s="202"/>
      <c r="F38" s="237">
        <f t="shared" si="10"/>
        <v>0</v>
      </c>
      <c r="G38" s="202"/>
      <c r="H38" s="202"/>
      <c r="I38" s="202"/>
      <c r="J38" s="237">
        <f t="shared" si="11"/>
        <v>0</v>
      </c>
      <c r="K38" s="202"/>
      <c r="L38" s="202"/>
      <c r="M38" s="202"/>
      <c r="N38" s="237">
        <f t="shared" si="12"/>
        <v>0</v>
      </c>
      <c r="O38" s="202"/>
      <c r="P38" s="202"/>
      <c r="Q38" s="202"/>
      <c r="R38" s="237">
        <f t="shared" si="13"/>
        <v>0</v>
      </c>
      <c r="S38" s="202"/>
      <c r="T38" s="202"/>
      <c r="U38" s="202"/>
      <c r="V38" s="237">
        <f t="shared" si="14"/>
        <v>0</v>
      </c>
      <c r="W38" s="202"/>
      <c r="X38" s="202"/>
      <c r="Y38" s="202"/>
      <c r="Z38" s="237">
        <f t="shared" si="15"/>
        <v>0</v>
      </c>
      <c r="AA38" s="202"/>
      <c r="AB38" s="202"/>
      <c r="AC38" s="202"/>
      <c r="AD38" s="237">
        <f t="shared" si="16"/>
        <v>0</v>
      </c>
      <c r="AE38" s="202"/>
      <c r="AF38" s="202"/>
      <c r="AG38" s="202"/>
      <c r="AH38" s="237">
        <f t="shared" si="17"/>
        <v>0</v>
      </c>
      <c r="AI38" s="202"/>
      <c r="AJ38" s="202"/>
      <c r="AK38" s="202"/>
      <c r="AL38" s="237">
        <f t="shared" si="18"/>
        <v>0</v>
      </c>
      <c r="AM38" s="202"/>
      <c r="AN38" s="202"/>
      <c r="AO38" s="202"/>
      <c r="AP38" s="237">
        <f t="shared" si="19"/>
        <v>0</v>
      </c>
      <c r="AQ38" s="210">
        <f t="shared" si="20"/>
        <v>0</v>
      </c>
      <c r="AR38" s="210">
        <f t="shared" si="21"/>
        <v>0</v>
      </c>
      <c r="AS38" s="210">
        <f t="shared" si="22"/>
        <v>0</v>
      </c>
      <c r="AT38" s="210">
        <f t="shared" si="23"/>
        <v>0</v>
      </c>
    </row>
    <row r="39" spans="1:46" ht="18" customHeight="1" x14ac:dyDescent="0.2">
      <c r="A39" s="229">
        <v>520000</v>
      </c>
      <c r="B39" s="196" t="s">
        <v>1271</v>
      </c>
      <c r="C39" s="202"/>
      <c r="D39" s="202"/>
      <c r="E39" s="202"/>
      <c r="F39" s="237">
        <f t="shared" si="10"/>
        <v>0</v>
      </c>
      <c r="G39" s="202"/>
      <c r="H39" s="202"/>
      <c r="I39" s="202"/>
      <c r="J39" s="237">
        <f t="shared" si="11"/>
        <v>0</v>
      </c>
      <c r="K39" s="202"/>
      <c r="L39" s="202"/>
      <c r="M39" s="202"/>
      <c r="N39" s="237">
        <f t="shared" si="12"/>
        <v>0</v>
      </c>
      <c r="O39" s="202"/>
      <c r="P39" s="202"/>
      <c r="Q39" s="202"/>
      <c r="R39" s="237">
        <f t="shared" si="13"/>
        <v>0</v>
      </c>
      <c r="S39" s="202"/>
      <c r="T39" s="202"/>
      <c r="U39" s="202"/>
      <c r="V39" s="237">
        <f t="shared" si="14"/>
        <v>0</v>
      </c>
      <c r="W39" s="202"/>
      <c r="X39" s="202"/>
      <c r="Y39" s="202"/>
      <c r="Z39" s="237">
        <f t="shared" si="15"/>
        <v>0</v>
      </c>
      <c r="AA39" s="202"/>
      <c r="AB39" s="202"/>
      <c r="AC39" s="202"/>
      <c r="AD39" s="237">
        <f t="shared" si="16"/>
        <v>0</v>
      </c>
      <c r="AE39" s="202"/>
      <c r="AF39" s="202"/>
      <c r="AG39" s="202"/>
      <c r="AH39" s="237">
        <f t="shared" si="17"/>
        <v>0</v>
      </c>
      <c r="AI39" s="202"/>
      <c r="AJ39" s="202"/>
      <c r="AK39" s="202"/>
      <c r="AL39" s="237">
        <f t="shared" si="18"/>
        <v>0</v>
      </c>
      <c r="AM39" s="202"/>
      <c r="AN39" s="202"/>
      <c r="AO39" s="202"/>
      <c r="AP39" s="237">
        <f t="shared" si="19"/>
        <v>0</v>
      </c>
      <c r="AQ39" s="210">
        <f t="shared" si="20"/>
        <v>0</v>
      </c>
      <c r="AR39" s="210">
        <f t="shared" si="21"/>
        <v>0</v>
      </c>
      <c r="AS39" s="210">
        <f t="shared" si="22"/>
        <v>0</v>
      </c>
      <c r="AT39" s="210">
        <f t="shared" si="23"/>
        <v>0</v>
      </c>
    </row>
    <row r="40" spans="1:46" ht="18" customHeight="1" x14ac:dyDescent="0.2">
      <c r="A40" s="229">
        <v>384000</v>
      </c>
      <c r="B40" s="196" t="s">
        <v>1244</v>
      </c>
      <c r="C40" s="202"/>
      <c r="D40" s="202"/>
      <c r="E40" s="202"/>
      <c r="F40" s="237">
        <f t="shared" si="10"/>
        <v>0</v>
      </c>
      <c r="G40" s="202"/>
      <c r="H40" s="202"/>
      <c r="I40" s="202"/>
      <c r="J40" s="237">
        <f t="shared" si="11"/>
        <v>0</v>
      </c>
      <c r="K40" s="202"/>
      <c r="L40" s="202"/>
      <c r="M40" s="202"/>
      <c r="N40" s="237">
        <f t="shared" si="12"/>
        <v>0</v>
      </c>
      <c r="O40" s="202"/>
      <c r="P40" s="202"/>
      <c r="Q40" s="202"/>
      <c r="R40" s="237">
        <f t="shared" si="13"/>
        <v>0</v>
      </c>
      <c r="S40" s="202"/>
      <c r="T40" s="202"/>
      <c r="U40" s="202"/>
      <c r="V40" s="237">
        <f t="shared" si="14"/>
        <v>0</v>
      </c>
      <c r="W40" s="202"/>
      <c r="X40" s="202"/>
      <c r="Y40" s="202"/>
      <c r="Z40" s="237">
        <f t="shared" si="15"/>
        <v>0</v>
      </c>
      <c r="AA40" s="202"/>
      <c r="AB40" s="202"/>
      <c r="AC40" s="202"/>
      <c r="AD40" s="237">
        <f t="shared" si="16"/>
        <v>0</v>
      </c>
      <c r="AE40" s="202"/>
      <c r="AF40" s="202"/>
      <c r="AG40" s="202"/>
      <c r="AH40" s="237">
        <f t="shared" si="17"/>
        <v>0</v>
      </c>
      <c r="AI40" s="202"/>
      <c r="AJ40" s="202"/>
      <c r="AK40" s="202"/>
      <c r="AL40" s="237">
        <f t="shared" si="18"/>
        <v>0</v>
      </c>
      <c r="AM40" s="202"/>
      <c r="AN40" s="202"/>
      <c r="AO40" s="202"/>
      <c r="AP40" s="237">
        <f t="shared" si="19"/>
        <v>0</v>
      </c>
      <c r="AQ40" s="210">
        <f t="shared" si="20"/>
        <v>0</v>
      </c>
      <c r="AR40" s="210">
        <f t="shared" si="21"/>
        <v>0</v>
      </c>
      <c r="AS40" s="210">
        <f t="shared" si="22"/>
        <v>0</v>
      </c>
      <c r="AT40" s="210">
        <f t="shared" si="23"/>
        <v>0</v>
      </c>
    </row>
    <row r="41" spans="1:46" ht="18" customHeight="1" x14ac:dyDescent="0.2">
      <c r="A41" s="229">
        <v>385000</v>
      </c>
      <c r="B41" s="196" t="s">
        <v>1241</v>
      </c>
      <c r="C41" s="202"/>
      <c r="D41" s="202"/>
      <c r="E41" s="202"/>
      <c r="F41" s="237">
        <f t="shared" si="10"/>
        <v>0</v>
      </c>
      <c r="G41" s="202"/>
      <c r="H41" s="202"/>
      <c r="I41" s="202"/>
      <c r="J41" s="237">
        <f t="shared" si="11"/>
        <v>0</v>
      </c>
      <c r="K41" s="202"/>
      <c r="L41" s="202"/>
      <c r="M41" s="202"/>
      <c r="N41" s="237">
        <f t="shared" si="12"/>
        <v>0</v>
      </c>
      <c r="O41" s="202"/>
      <c r="P41" s="202"/>
      <c r="Q41" s="202"/>
      <c r="R41" s="237">
        <f t="shared" si="13"/>
        <v>0</v>
      </c>
      <c r="S41" s="202"/>
      <c r="T41" s="202"/>
      <c r="U41" s="202"/>
      <c r="V41" s="237">
        <f t="shared" si="14"/>
        <v>0</v>
      </c>
      <c r="W41" s="202"/>
      <c r="X41" s="202"/>
      <c r="Y41" s="202"/>
      <c r="Z41" s="237">
        <f t="shared" si="15"/>
        <v>0</v>
      </c>
      <c r="AA41" s="202"/>
      <c r="AB41" s="202"/>
      <c r="AC41" s="202"/>
      <c r="AD41" s="237">
        <f t="shared" si="16"/>
        <v>0</v>
      </c>
      <c r="AE41" s="202"/>
      <c r="AF41" s="202"/>
      <c r="AG41" s="202"/>
      <c r="AH41" s="237">
        <f t="shared" si="17"/>
        <v>0</v>
      </c>
      <c r="AI41" s="202"/>
      <c r="AJ41" s="202"/>
      <c r="AK41" s="202"/>
      <c r="AL41" s="237">
        <f t="shared" si="18"/>
        <v>0</v>
      </c>
      <c r="AM41" s="202"/>
      <c r="AN41" s="202"/>
      <c r="AO41" s="202"/>
      <c r="AP41" s="237">
        <f t="shared" si="19"/>
        <v>0</v>
      </c>
      <c r="AQ41" s="210">
        <f t="shared" si="20"/>
        <v>0</v>
      </c>
      <c r="AR41" s="210">
        <f t="shared" si="21"/>
        <v>0</v>
      </c>
      <c r="AS41" s="210">
        <f t="shared" si="22"/>
        <v>0</v>
      </c>
      <c r="AT41" s="210">
        <f t="shared" si="23"/>
        <v>0</v>
      </c>
    </row>
    <row r="42" spans="1:46" ht="18" customHeight="1" x14ac:dyDescent="0.2">
      <c r="A42" s="229">
        <v>524000</v>
      </c>
      <c r="B42" s="196" t="s">
        <v>1245</v>
      </c>
      <c r="C42" s="202"/>
      <c r="D42" s="202"/>
      <c r="E42" s="202"/>
      <c r="F42" s="237">
        <f t="shared" si="10"/>
        <v>0</v>
      </c>
      <c r="G42" s="202"/>
      <c r="H42" s="202"/>
      <c r="I42" s="202"/>
      <c r="J42" s="237">
        <f t="shared" si="11"/>
        <v>0</v>
      </c>
      <c r="K42" s="202"/>
      <c r="L42" s="202"/>
      <c r="M42" s="202"/>
      <c r="N42" s="237">
        <f t="shared" si="12"/>
        <v>0</v>
      </c>
      <c r="O42" s="202"/>
      <c r="P42" s="202"/>
      <c r="Q42" s="202"/>
      <c r="R42" s="237">
        <f t="shared" si="13"/>
        <v>0</v>
      </c>
      <c r="S42" s="202"/>
      <c r="T42" s="202"/>
      <c r="U42" s="202"/>
      <c r="V42" s="237">
        <f t="shared" si="14"/>
        <v>0</v>
      </c>
      <c r="W42" s="202"/>
      <c r="X42" s="202"/>
      <c r="Y42" s="202"/>
      <c r="Z42" s="237">
        <f t="shared" si="15"/>
        <v>0</v>
      </c>
      <c r="AA42" s="202"/>
      <c r="AB42" s="202"/>
      <c r="AC42" s="202"/>
      <c r="AD42" s="237">
        <f t="shared" si="16"/>
        <v>0</v>
      </c>
      <c r="AE42" s="202"/>
      <c r="AF42" s="202"/>
      <c r="AG42" s="202"/>
      <c r="AH42" s="237">
        <f t="shared" si="17"/>
        <v>0</v>
      </c>
      <c r="AI42" s="202"/>
      <c r="AJ42" s="202"/>
      <c r="AK42" s="202"/>
      <c r="AL42" s="237">
        <f t="shared" si="18"/>
        <v>0</v>
      </c>
      <c r="AM42" s="202"/>
      <c r="AN42" s="202"/>
      <c r="AO42" s="202"/>
      <c r="AP42" s="237">
        <f t="shared" si="19"/>
        <v>0</v>
      </c>
      <c r="AQ42" s="210">
        <f t="shared" si="20"/>
        <v>0</v>
      </c>
      <c r="AR42" s="210">
        <f t="shared" si="21"/>
        <v>0</v>
      </c>
      <c r="AS42" s="210">
        <f t="shared" si="22"/>
        <v>0</v>
      </c>
      <c r="AT42" s="210">
        <f t="shared" si="23"/>
        <v>0</v>
      </c>
    </row>
    <row r="43" spans="1:46" ht="18" customHeight="1" thickBot="1" x14ac:dyDescent="0.25">
      <c r="A43" s="229">
        <v>525000</v>
      </c>
      <c r="B43" s="196" t="s">
        <v>1247</v>
      </c>
      <c r="C43" s="204"/>
      <c r="D43" s="204"/>
      <c r="E43" s="204"/>
      <c r="F43" s="239">
        <f t="shared" si="10"/>
        <v>0</v>
      </c>
      <c r="G43" s="204"/>
      <c r="H43" s="204"/>
      <c r="I43" s="204"/>
      <c r="J43" s="239">
        <f t="shared" si="11"/>
        <v>0</v>
      </c>
      <c r="K43" s="204"/>
      <c r="L43" s="204"/>
      <c r="M43" s="204"/>
      <c r="N43" s="239">
        <f t="shared" si="12"/>
        <v>0</v>
      </c>
      <c r="O43" s="204"/>
      <c r="P43" s="204"/>
      <c r="Q43" s="204"/>
      <c r="R43" s="239">
        <f t="shared" si="13"/>
        <v>0</v>
      </c>
      <c r="S43" s="204"/>
      <c r="T43" s="204"/>
      <c r="U43" s="204"/>
      <c r="V43" s="239">
        <f t="shared" si="14"/>
        <v>0</v>
      </c>
      <c r="W43" s="204"/>
      <c r="X43" s="204"/>
      <c r="Y43" s="204"/>
      <c r="Z43" s="239">
        <f t="shared" si="15"/>
        <v>0</v>
      </c>
      <c r="AA43" s="204"/>
      <c r="AB43" s="204"/>
      <c r="AC43" s="204"/>
      <c r="AD43" s="239">
        <f t="shared" si="16"/>
        <v>0</v>
      </c>
      <c r="AE43" s="204"/>
      <c r="AF43" s="204"/>
      <c r="AG43" s="204"/>
      <c r="AH43" s="239">
        <f t="shared" si="17"/>
        <v>0</v>
      </c>
      <c r="AI43" s="204"/>
      <c r="AJ43" s="204"/>
      <c r="AK43" s="204"/>
      <c r="AL43" s="239">
        <f t="shared" si="18"/>
        <v>0</v>
      </c>
      <c r="AM43" s="204"/>
      <c r="AN43" s="204"/>
      <c r="AO43" s="204"/>
      <c r="AP43" s="239">
        <f t="shared" si="19"/>
        <v>0</v>
      </c>
      <c r="AQ43" s="211">
        <f t="shared" si="20"/>
        <v>0</v>
      </c>
      <c r="AR43" s="211">
        <f t="shared" si="21"/>
        <v>0</v>
      </c>
      <c r="AS43" s="211">
        <f t="shared" si="22"/>
        <v>0</v>
      </c>
      <c r="AT43" s="211">
        <f t="shared" si="23"/>
        <v>0</v>
      </c>
    </row>
    <row r="44" spans="1:46" customFormat="1" ht="18" customHeight="1" thickBot="1" x14ac:dyDescent="0.3">
      <c r="A44" s="289"/>
      <c r="B44" s="9" t="s">
        <v>180</v>
      </c>
      <c r="C44" s="211">
        <f t="shared" ref="C44:AT44" si="24">SUM(C37:C43)</f>
        <v>0</v>
      </c>
      <c r="D44" s="211">
        <f t="shared" si="24"/>
        <v>0</v>
      </c>
      <c r="E44" s="211">
        <f t="shared" si="24"/>
        <v>0</v>
      </c>
      <c r="F44" s="211">
        <f t="shared" si="24"/>
        <v>0</v>
      </c>
      <c r="G44" s="211">
        <f t="shared" si="24"/>
        <v>0</v>
      </c>
      <c r="H44" s="211">
        <f t="shared" si="24"/>
        <v>0</v>
      </c>
      <c r="I44" s="211">
        <f t="shared" si="24"/>
        <v>0</v>
      </c>
      <c r="J44" s="211">
        <f t="shared" si="24"/>
        <v>0</v>
      </c>
      <c r="K44" s="211">
        <f t="shared" si="24"/>
        <v>0</v>
      </c>
      <c r="L44" s="211">
        <f t="shared" si="24"/>
        <v>0</v>
      </c>
      <c r="M44" s="211">
        <f t="shared" si="24"/>
        <v>0</v>
      </c>
      <c r="N44" s="211">
        <f t="shared" si="24"/>
        <v>0</v>
      </c>
      <c r="O44" s="211">
        <f t="shared" si="24"/>
        <v>0</v>
      </c>
      <c r="P44" s="211">
        <f t="shared" si="24"/>
        <v>0</v>
      </c>
      <c r="Q44" s="211">
        <f t="shared" si="24"/>
        <v>0</v>
      </c>
      <c r="R44" s="211">
        <f t="shared" si="24"/>
        <v>0</v>
      </c>
      <c r="S44" s="211">
        <f t="shared" si="24"/>
        <v>0</v>
      </c>
      <c r="T44" s="211">
        <f t="shared" si="24"/>
        <v>0</v>
      </c>
      <c r="U44" s="211">
        <f t="shared" si="24"/>
        <v>0</v>
      </c>
      <c r="V44" s="211">
        <f t="shared" si="24"/>
        <v>0</v>
      </c>
      <c r="W44" s="211">
        <f t="shared" si="24"/>
        <v>0</v>
      </c>
      <c r="X44" s="211">
        <f t="shared" si="24"/>
        <v>0</v>
      </c>
      <c r="Y44" s="211">
        <f t="shared" si="24"/>
        <v>0</v>
      </c>
      <c r="Z44" s="211">
        <f t="shared" si="24"/>
        <v>0</v>
      </c>
      <c r="AA44" s="211">
        <f t="shared" ref="AA44:AP44" si="25">SUM(AA37:AA43)</f>
        <v>0</v>
      </c>
      <c r="AB44" s="211">
        <f t="shared" si="25"/>
        <v>0</v>
      </c>
      <c r="AC44" s="211">
        <f t="shared" si="25"/>
        <v>0</v>
      </c>
      <c r="AD44" s="211">
        <f t="shared" si="25"/>
        <v>0</v>
      </c>
      <c r="AE44" s="211">
        <f t="shared" si="25"/>
        <v>0</v>
      </c>
      <c r="AF44" s="211">
        <f t="shared" si="25"/>
        <v>0</v>
      </c>
      <c r="AG44" s="211">
        <f t="shared" si="25"/>
        <v>0</v>
      </c>
      <c r="AH44" s="211">
        <f t="shared" si="25"/>
        <v>0</v>
      </c>
      <c r="AI44" s="211">
        <f t="shared" si="25"/>
        <v>0</v>
      </c>
      <c r="AJ44" s="211">
        <f t="shared" si="25"/>
        <v>0</v>
      </c>
      <c r="AK44" s="211">
        <f t="shared" si="25"/>
        <v>0</v>
      </c>
      <c r="AL44" s="211">
        <f t="shared" si="25"/>
        <v>0</v>
      </c>
      <c r="AM44" s="211">
        <f t="shared" si="25"/>
        <v>0</v>
      </c>
      <c r="AN44" s="211">
        <f t="shared" si="25"/>
        <v>0</v>
      </c>
      <c r="AO44" s="211">
        <f t="shared" si="25"/>
        <v>0</v>
      </c>
      <c r="AP44" s="211">
        <f t="shared" si="25"/>
        <v>0</v>
      </c>
      <c r="AQ44" s="211">
        <f t="shared" si="24"/>
        <v>0</v>
      </c>
      <c r="AR44" s="211">
        <f t="shared" si="24"/>
        <v>0</v>
      </c>
      <c r="AS44" s="211">
        <f t="shared" si="24"/>
        <v>0</v>
      </c>
      <c r="AT44" s="211">
        <f t="shared" si="24"/>
        <v>0</v>
      </c>
    </row>
    <row r="45" spans="1:46" customFormat="1" ht="18" customHeight="1" x14ac:dyDescent="0.25">
      <c r="A45" s="289"/>
      <c r="B45" s="9" t="s">
        <v>121</v>
      </c>
      <c r="C45" s="210">
        <f t="shared" ref="C45:Z45" si="26">+C35+C44</f>
        <v>0</v>
      </c>
      <c r="D45" s="210">
        <f t="shared" si="26"/>
        <v>0</v>
      </c>
      <c r="E45" s="210">
        <f t="shared" si="26"/>
        <v>0</v>
      </c>
      <c r="F45" s="210">
        <f t="shared" si="26"/>
        <v>0</v>
      </c>
      <c r="G45" s="210">
        <f t="shared" si="26"/>
        <v>0</v>
      </c>
      <c r="H45" s="210">
        <f t="shared" si="26"/>
        <v>0</v>
      </c>
      <c r="I45" s="210">
        <f t="shared" si="26"/>
        <v>0</v>
      </c>
      <c r="J45" s="210">
        <f t="shared" si="26"/>
        <v>0</v>
      </c>
      <c r="K45" s="210">
        <f t="shared" si="26"/>
        <v>0</v>
      </c>
      <c r="L45" s="210">
        <f t="shared" si="26"/>
        <v>0</v>
      </c>
      <c r="M45" s="210">
        <f t="shared" si="26"/>
        <v>0</v>
      </c>
      <c r="N45" s="210">
        <f t="shared" si="26"/>
        <v>0</v>
      </c>
      <c r="O45" s="210">
        <f t="shared" si="26"/>
        <v>0</v>
      </c>
      <c r="P45" s="210">
        <f t="shared" si="26"/>
        <v>0</v>
      </c>
      <c r="Q45" s="210">
        <f t="shared" si="26"/>
        <v>0</v>
      </c>
      <c r="R45" s="210">
        <f t="shared" si="26"/>
        <v>0</v>
      </c>
      <c r="S45" s="210">
        <f t="shared" si="26"/>
        <v>0</v>
      </c>
      <c r="T45" s="210">
        <f t="shared" si="26"/>
        <v>0</v>
      </c>
      <c r="U45" s="210">
        <f t="shared" si="26"/>
        <v>0</v>
      </c>
      <c r="V45" s="210">
        <f t="shared" si="26"/>
        <v>0</v>
      </c>
      <c r="W45" s="210">
        <f t="shared" si="26"/>
        <v>0</v>
      </c>
      <c r="X45" s="210">
        <f t="shared" si="26"/>
        <v>0</v>
      </c>
      <c r="Y45" s="210">
        <f t="shared" si="26"/>
        <v>0</v>
      </c>
      <c r="Z45" s="210">
        <f t="shared" si="26"/>
        <v>0</v>
      </c>
      <c r="AA45" s="210">
        <f t="shared" ref="AA45:AP45" si="27">+AA35+AA44</f>
        <v>0</v>
      </c>
      <c r="AB45" s="210">
        <f t="shared" si="27"/>
        <v>0</v>
      </c>
      <c r="AC45" s="210">
        <f t="shared" si="27"/>
        <v>0</v>
      </c>
      <c r="AD45" s="210">
        <f t="shared" si="27"/>
        <v>0</v>
      </c>
      <c r="AE45" s="210">
        <f t="shared" si="27"/>
        <v>0</v>
      </c>
      <c r="AF45" s="210">
        <f t="shared" si="27"/>
        <v>0</v>
      </c>
      <c r="AG45" s="210">
        <f t="shared" si="27"/>
        <v>0</v>
      </c>
      <c r="AH45" s="210">
        <f t="shared" si="27"/>
        <v>0</v>
      </c>
      <c r="AI45" s="210">
        <f t="shared" si="27"/>
        <v>0</v>
      </c>
      <c r="AJ45" s="210">
        <f t="shared" si="27"/>
        <v>0</v>
      </c>
      <c r="AK45" s="210">
        <f t="shared" si="27"/>
        <v>0</v>
      </c>
      <c r="AL45" s="210">
        <f t="shared" si="27"/>
        <v>0</v>
      </c>
      <c r="AM45" s="210">
        <f t="shared" si="27"/>
        <v>0</v>
      </c>
      <c r="AN45" s="210">
        <f t="shared" si="27"/>
        <v>0</v>
      </c>
      <c r="AO45" s="210">
        <f t="shared" si="27"/>
        <v>0</v>
      </c>
      <c r="AP45" s="210">
        <f t="shared" si="27"/>
        <v>0</v>
      </c>
      <c r="AQ45" s="210">
        <f>+C45+G45+K45+O45+S45+W45+AA45+AE45+AI45+AM45</f>
        <v>0</v>
      </c>
      <c r="AR45" s="210">
        <f>+D45+H45+L45+P45+T45+X45+AB45+AF45+AJ45+AN45</f>
        <v>0</v>
      </c>
      <c r="AS45" s="210">
        <f>+E45+I45+M45+Q45+U45+Y45+AC45+AG45+AK45+AO45</f>
        <v>0</v>
      </c>
      <c r="AT45" s="210">
        <f>+F45+J45+N45+R45+V45+Z45+AD45+AH45+AL45+AP45</f>
        <v>0</v>
      </c>
    </row>
    <row r="46" spans="1:46" ht="30" customHeight="1" x14ac:dyDescent="0.25">
      <c r="A46" s="229"/>
      <c r="B46" s="247" t="str">
        <f>+'GENERAL FUND-OPERATING(48-53)'!B295</f>
        <v>Fund balances - June 30, 2024, as previously reported</v>
      </c>
      <c r="C46" s="210"/>
      <c r="D46" s="210"/>
      <c r="E46" s="202"/>
      <c r="F46" s="237"/>
      <c r="G46" s="210"/>
      <c r="H46" s="210"/>
      <c r="I46" s="202"/>
      <c r="J46" s="237"/>
      <c r="K46" s="210"/>
      <c r="L46" s="210"/>
      <c r="M46" s="202"/>
      <c r="N46" s="237"/>
      <c r="O46" s="210"/>
      <c r="P46" s="210"/>
      <c r="Q46" s="202"/>
      <c r="R46" s="237"/>
      <c r="S46" s="210"/>
      <c r="T46" s="210"/>
      <c r="U46" s="202"/>
      <c r="V46" s="237"/>
      <c r="W46" s="210"/>
      <c r="X46" s="210"/>
      <c r="Y46" s="202"/>
      <c r="Z46" s="237"/>
      <c r="AA46" s="210"/>
      <c r="AB46" s="210"/>
      <c r="AC46" s="202"/>
      <c r="AD46" s="237"/>
      <c r="AE46" s="210"/>
      <c r="AF46" s="210"/>
      <c r="AG46" s="202"/>
      <c r="AH46" s="237"/>
      <c r="AI46" s="210"/>
      <c r="AJ46" s="210"/>
      <c r="AK46" s="202"/>
      <c r="AL46" s="237"/>
      <c r="AM46" s="210"/>
      <c r="AN46" s="210"/>
      <c r="AO46" s="202"/>
      <c r="AP46" s="237"/>
      <c r="AQ46" s="210"/>
      <c r="AR46" s="210"/>
      <c r="AS46" s="210">
        <f>+E46+I46+M46+Q46+U46+Y46+AC46+AG46+AK46+AO46</f>
        <v>0</v>
      </c>
      <c r="AT46" s="237"/>
    </row>
    <row r="47" spans="1:46" ht="30" customHeight="1" x14ac:dyDescent="0.25">
      <c r="A47" s="229"/>
      <c r="B47" s="247" t="str">
        <f>+'GENERAL FUND-OPERATING(48-53)'!B296</f>
        <v>Change within financial reporting entity (major to nonmajor fund)</v>
      </c>
      <c r="C47" s="210"/>
      <c r="D47" s="210"/>
      <c r="E47" s="202"/>
      <c r="F47" s="237"/>
      <c r="G47" s="210"/>
      <c r="H47" s="210"/>
      <c r="I47" s="202"/>
      <c r="J47" s="237"/>
      <c r="K47" s="210"/>
      <c r="L47" s="210"/>
      <c r="M47" s="202"/>
      <c r="N47" s="237"/>
      <c r="O47" s="210"/>
      <c r="P47" s="210"/>
      <c r="Q47" s="202"/>
      <c r="R47" s="237"/>
      <c r="S47" s="210"/>
      <c r="T47" s="210"/>
      <c r="U47" s="202"/>
      <c r="V47" s="237"/>
      <c r="W47" s="210"/>
      <c r="X47" s="210"/>
      <c r="Y47" s="202"/>
      <c r="Z47" s="237"/>
      <c r="AA47" s="210"/>
      <c r="AB47" s="210"/>
      <c r="AC47" s="202"/>
      <c r="AD47" s="237"/>
      <c r="AE47" s="210"/>
      <c r="AF47" s="210"/>
      <c r="AG47" s="202"/>
      <c r="AH47" s="237"/>
      <c r="AI47" s="210"/>
      <c r="AJ47" s="210"/>
      <c r="AK47" s="202"/>
      <c r="AL47" s="237"/>
      <c r="AM47" s="210"/>
      <c r="AN47" s="210"/>
      <c r="AO47" s="202"/>
      <c r="AP47" s="237"/>
      <c r="AQ47" s="210"/>
      <c r="AR47" s="210"/>
      <c r="AS47" s="210">
        <f>+E47+I47+M47+Q47+U47+Y47+AC47+AG47+AK47+AO47</f>
        <v>0</v>
      </c>
      <c r="AT47" s="237"/>
    </row>
    <row r="48" spans="1:46" ht="30" customHeight="1" x14ac:dyDescent="0.25">
      <c r="A48" s="229"/>
      <c r="B48" s="247" t="str">
        <f>+'GENERAL FUND-OPERATING(48-53)'!B297</f>
        <v>Change within financial reporting entity (nonmajor to major fund)</v>
      </c>
      <c r="C48" s="210"/>
      <c r="D48" s="210"/>
      <c r="E48" s="202"/>
      <c r="F48" s="237"/>
      <c r="G48" s="210"/>
      <c r="H48" s="210"/>
      <c r="I48" s="202"/>
      <c r="J48" s="237"/>
      <c r="K48" s="210"/>
      <c r="L48" s="210"/>
      <c r="M48" s="202"/>
      <c r="N48" s="237"/>
      <c r="O48" s="210"/>
      <c r="P48" s="210"/>
      <c r="Q48" s="202"/>
      <c r="R48" s="237"/>
      <c r="S48" s="210"/>
      <c r="T48" s="210"/>
      <c r="U48" s="202"/>
      <c r="V48" s="237"/>
      <c r="W48" s="210"/>
      <c r="X48" s="210"/>
      <c r="Y48" s="202"/>
      <c r="Z48" s="237"/>
      <c r="AA48" s="210"/>
      <c r="AB48" s="210"/>
      <c r="AC48" s="202"/>
      <c r="AD48" s="237"/>
      <c r="AE48" s="210"/>
      <c r="AF48" s="210"/>
      <c r="AG48" s="202"/>
      <c r="AH48" s="237"/>
      <c r="AI48" s="210"/>
      <c r="AJ48" s="210"/>
      <c r="AK48" s="202"/>
      <c r="AL48" s="237"/>
      <c r="AM48" s="210"/>
      <c r="AN48" s="210"/>
      <c r="AO48" s="202"/>
      <c r="AP48" s="237"/>
      <c r="AQ48" s="210"/>
      <c r="AR48" s="210"/>
      <c r="AS48" s="210">
        <f>+E48+I48+M48+Q48+U48+Y48+AC48+AG48+AK48+AO48</f>
        <v>0</v>
      </c>
      <c r="AT48" s="237"/>
    </row>
    <row r="49" spans="1:46" ht="30" customHeight="1" x14ac:dyDescent="0.25">
      <c r="A49" s="229"/>
      <c r="B49" s="235" t="s">
        <v>3260</v>
      </c>
      <c r="C49" s="210"/>
      <c r="D49" s="210"/>
      <c r="E49" s="202"/>
      <c r="F49" s="237"/>
      <c r="G49" s="210"/>
      <c r="H49" s="210"/>
      <c r="I49" s="202"/>
      <c r="J49" s="237"/>
      <c r="K49" s="210"/>
      <c r="L49" s="210"/>
      <c r="M49" s="202"/>
      <c r="N49" s="237"/>
      <c r="O49" s="210"/>
      <c r="P49" s="210"/>
      <c r="Q49" s="202"/>
      <c r="R49" s="237"/>
      <c r="S49" s="210"/>
      <c r="T49" s="210"/>
      <c r="U49" s="202"/>
      <c r="V49" s="237"/>
      <c r="W49" s="210"/>
      <c r="X49" s="210"/>
      <c r="Y49" s="202"/>
      <c r="Z49" s="237"/>
      <c r="AA49" s="210"/>
      <c r="AB49" s="210"/>
      <c r="AC49" s="202"/>
      <c r="AD49" s="237"/>
      <c r="AE49" s="210"/>
      <c r="AF49" s="210"/>
      <c r="AG49" s="202"/>
      <c r="AH49" s="237"/>
      <c r="AI49" s="210"/>
      <c r="AJ49" s="210"/>
      <c r="AK49" s="202"/>
      <c r="AL49" s="237"/>
      <c r="AM49" s="210"/>
      <c r="AN49" s="210"/>
      <c r="AO49" s="202"/>
      <c r="AP49" s="237"/>
      <c r="AQ49" s="210"/>
      <c r="AR49" s="210"/>
      <c r="AS49" s="210">
        <f>+E49+I49+M49+Q49+U49+Y49+AC49+AG49+AK49+AO49</f>
        <v>0</v>
      </c>
      <c r="AT49" s="237"/>
    </row>
    <row r="50" spans="1:46" ht="18" customHeight="1" thickBot="1" x14ac:dyDescent="0.3">
      <c r="A50" s="229"/>
      <c r="B50" s="201" t="s">
        <v>3295</v>
      </c>
      <c r="C50" s="210"/>
      <c r="D50" s="210"/>
      <c r="E50" s="204"/>
      <c r="F50" s="210"/>
      <c r="G50" s="210"/>
      <c r="H50" s="210"/>
      <c r="I50" s="204"/>
      <c r="J50" s="210"/>
      <c r="K50" s="210"/>
      <c r="L50" s="210"/>
      <c r="M50" s="204"/>
      <c r="N50" s="210"/>
      <c r="O50" s="210"/>
      <c r="P50" s="210"/>
      <c r="Q50" s="204"/>
      <c r="R50" s="210"/>
      <c r="S50" s="210"/>
      <c r="T50" s="210"/>
      <c r="U50" s="204"/>
      <c r="V50" s="210"/>
      <c r="W50" s="210"/>
      <c r="X50" s="210"/>
      <c r="Y50" s="204"/>
      <c r="Z50" s="210"/>
      <c r="AA50" s="210"/>
      <c r="AB50" s="210"/>
      <c r="AC50" s="204"/>
      <c r="AD50" s="210"/>
      <c r="AE50" s="210"/>
      <c r="AF50" s="210"/>
      <c r="AG50" s="204"/>
      <c r="AH50" s="210"/>
      <c r="AI50" s="210"/>
      <c r="AJ50" s="210"/>
      <c r="AK50" s="204"/>
      <c r="AL50" s="210"/>
      <c r="AM50" s="210"/>
      <c r="AN50" s="210"/>
      <c r="AO50" s="204"/>
      <c r="AP50" s="210"/>
      <c r="AQ50" s="210"/>
      <c r="AR50" s="210"/>
      <c r="AS50" s="211">
        <f>+E50+I50+M50+Q50+U50+Y50+AC50+AG50+AK50+AO50</f>
        <v>0</v>
      </c>
      <c r="AT50" s="210"/>
    </row>
    <row r="51" spans="1:46" customFormat="1" ht="30" customHeight="1" thickBot="1" x14ac:dyDescent="0.3">
      <c r="A51" s="6"/>
      <c r="B51" s="362" t="str">
        <f>+'GENERAL FUND-OPERATING(48-53)'!B299</f>
        <v>Fund balances - June 30, 2024, as adjusted or restated</v>
      </c>
      <c r="C51" s="210"/>
      <c r="D51" s="210"/>
      <c r="E51" s="210">
        <f>SUM(E46:E50)</f>
        <v>0</v>
      </c>
      <c r="F51" s="210"/>
      <c r="G51" s="210"/>
      <c r="H51" s="210"/>
      <c r="I51" s="210">
        <f>SUM(I46:I50)</f>
        <v>0</v>
      </c>
      <c r="J51" s="210"/>
      <c r="K51" s="210"/>
      <c r="L51" s="210"/>
      <c r="M51" s="210">
        <f>SUM(M46:M50)</f>
        <v>0</v>
      </c>
      <c r="N51" s="210"/>
      <c r="O51" s="210"/>
      <c r="P51" s="210"/>
      <c r="Q51" s="210">
        <f>SUM(Q46:Q50)</f>
        <v>0</v>
      </c>
      <c r="R51" s="210"/>
      <c r="S51" s="210"/>
      <c r="T51" s="210"/>
      <c r="U51" s="210">
        <f>SUM(U46:U50)</f>
        <v>0</v>
      </c>
      <c r="V51" s="210"/>
      <c r="W51" s="210"/>
      <c r="X51" s="210"/>
      <c r="Y51" s="210">
        <f>SUM(Y46:Y50)</f>
        <v>0</v>
      </c>
      <c r="Z51" s="210"/>
      <c r="AA51" s="210"/>
      <c r="AB51" s="210"/>
      <c r="AC51" s="210">
        <f>SUM(AC46:AC50)</f>
        <v>0</v>
      </c>
      <c r="AD51" s="210"/>
      <c r="AE51" s="210"/>
      <c r="AF51" s="210"/>
      <c r="AG51" s="210">
        <f>SUM(AG46:AG50)</f>
        <v>0</v>
      </c>
      <c r="AH51" s="210"/>
      <c r="AI51" s="210"/>
      <c r="AJ51" s="210"/>
      <c r="AK51" s="210">
        <f>SUM(AK46:AK50)</f>
        <v>0</v>
      </c>
      <c r="AL51" s="210"/>
      <c r="AM51" s="210"/>
      <c r="AN51" s="210"/>
      <c r="AO51" s="210">
        <f>SUM(AO46:AO50)</f>
        <v>0</v>
      </c>
      <c r="AP51" s="210"/>
      <c r="AQ51" s="210"/>
      <c r="AR51" s="210"/>
      <c r="AS51" s="210">
        <f>SUM(AS46:AS50)</f>
        <v>0</v>
      </c>
      <c r="AT51" s="210"/>
    </row>
    <row r="52" spans="1:46" customFormat="1" ht="18" customHeight="1" thickBot="1" x14ac:dyDescent="0.3">
      <c r="A52" s="6"/>
      <c r="B52" s="8" t="str">
        <f>+'GENERAL FUND-OPERATING(48-53)'!B300</f>
        <v>Fund balances - June 30, 2025</v>
      </c>
      <c r="C52" s="210"/>
      <c r="D52" s="210"/>
      <c r="E52" s="213">
        <f>+E45+E51</f>
        <v>0</v>
      </c>
      <c r="F52" s="210"/>
      <c r="G52" s="210"/>
      <c r="H52" s="210"/>
      <c r="I52" s="213">
        <f>+I45+I51</f>
        <v>0</v>
      </c>
      <c r="J52" s="210"/>
      <c r="K52" s="210"/>
      <c r="L52" s="210"/>
      <c r="M52" s="213">
        <f>+M45+M51</f>
        <v>0</v>
      </c>
      <c r="N52" s="210"/>
      <c r="O52" s="210"/>
      <c r="P52" s="210"/>
      <c r="Q52" s="213">
        <f>+Q45+Q51</f>
        <v>0</v>
      </c>
      <c r="R52" s="210"/>
      <c r="S52" s="210"/>
      <c r="T52" s="210"/>
      <c r="U52" s="213">
        <f>+U45+U51</f>
        <v>0</v>
      </c>
      <c r="V52" s="210"/>
      <c r="W52" s="210"/>
      <c r="X52" s="210"/>
      <c r="Y52" s="213">
        <f>+Y45+Y51</f>
        <v>0</v>
      </c>
      <c r="Z52" s="210"/>
      <c r="AA52" s="210"/>
      <c r="AB52" s="210"/>
      <c r="AC52" s="213">
        <f>+AC45+AC51</f>
        <v>0</v>
      </c>
      <c r="AD52" s="210"/>
      <c r="AE52" s="210"/>
      <c r="AF52" s="210"/>
      <c r="AG52" s="213">
        <f>+AG45+AG51</f>
        <v>0</v>
      </c>
      <c r="AH52" s="210"/>
      <c r="AI52" s="210"/>
      <c r="AJ52" s="210"/>
      <c r="AK52" s="213">
        <f>+AK45+AK51</f>
        <v>0</v>
      </c>
      <c r="AL52" s="210"/>
      <c r="AM52" s="210"/>
      <c r="AN52" s="210"/>
      <c r="AO52" s="213">
        <f>+AO45+AO51</f>
        <v>0</v>
      </c>
      <c r="AP52" s="210"/>
      <c r="AQ52" s="210"/>
      <c r="AR52" s="210"/>
      <c r="AS52" s="213">
        <f>+AS45+AS51</f>
        <v>0</v>
      </c>
      <c r="AT52" s="210"/>
    </row>
    <row r="53" spans="1:46" ht="15.75" thickTop="1" x14ac:dyDescent="0.2">
      <c r="A53" s="196"/>
      <c r="B53" s="196"/>
      <c r="C53" s="196"/>
      <c r="D53" s="196"/>
      <c r="E53" s="196"/>
      <c r="F53" s="6"/>
      <c r="G53" s="196"/>
      <c r="H53" s="196"/>
      <c r="I53" s="196"/>
      <c r="J53" s="6"/>
      <c r="K53" s="196"/>
      <c r="L53" s="196"/>
      <c r="M53" s="196"/>
      <c r="N53" s="196"/>
      <c r="O53" s="196"/>
      <c r="P53" s="196"/>
      <c r="R53"/>
      <c r="V53"/>
      <c r="Z53"/>
      <c r="AD53"/>
      <c r="AH53"/>
      <c r="AL53"/>
      <c r="AP53"/>
      <c r="AQ53"/>
      <c r="AR53"/>
      <c r="AS53"/>
      <c r="AT53"/>
    </row>
    <row r="54" spans="1:46" ht="15.75" x14ac:dyDescent="0.25">
      <c r="A54" s="196"/>
      <c r="B54" s="196"/>
      <c r="C54" s="196"/>
      <c r="D54" s="290" t="s">
        <v>962</v>
      </c>
      <c r="E54" s="196"/>
      <c r="F54" s="6"/>
      <c r="G54" s="196"/>
      <c r="H54" s="290" t="s">
        <v>962</v>
      </c>
      <c r="I54" s="196"/>
      <c r="J54" s="6"/>
      <c r="K54" s="196"/>
      <c r="L54" s="290" t="s">
        <v>962</v>
      </c>
      <c r="M54" s="196"/>
      <c r="N54" s="196"/>
      <c r="O54" s="196"/>
      <c r="P54" s="290" t="s">
        <v>962</v>
      </c>
      <c r="Q54" s="196"/>
      <c r="R54" s="6"/>
      <c r="S54" s="196"/>
      <c r="T54" s="290" t="s">
        <v>962</v>
      </c>
      <c r="U54" s="196"/>
      <c r="V54" s="6"/>
      <c r="W54" s="196"/>
      <c r="X54" s="290" t="s">
        <v>962</v>
      </c>
      <c r="Y54" s="196"/>
      <c r="Z54" s="6"/>
      <c r="AA54" s="196"/>
      <c r="AB54" s="290" t="s">
        <v>962</v>
      </c>
      <c r="AC54" s="196"/>
      <c r="AD54" s="6"/>
      <c r="AE54" s="196"/>
      <c r="AF54" s="290" t="s">
        <v>962</v>
      </c>
      <c r="AG54" s="196"/>
      <c r="AH54" s="6"/>
      <c r="AI54" s="196"/>
      <c r="AJ54" s="290" t="s">
        <v>962</v>
      </c>
      <c r="AK54" s="196"/>
      <c r="AL54" s="6"/>
      <c r="AM54" s="196"/>
      <c r="AN54" s="290" t="s">
        <v>962</v>
      </c>
      <c r="AO54" s="196"/>
      <c r="AP54" s="6"/>
      <c r="AQ54" s="196"/>
      <c r="AR54" s="290" t="s">
        <v>963</v>
      </c>
      <c r="AS54" s="196"/>
      <c r="AT54" s="196"/>
    </row>
    <row r="55" spans="1:46" ht="15" x14ac:dyDescent="0.2">
      <c r="A55" s="196"/>
      <c r="B55" s="196"/>
      <c r="C55" s="196"/>
      <c r="D55" s="196"/>
      <c r="E55" s="196"/>
      <c r="F55" s="196"/>
      <c r="G55" s="196"/>
      <c r="H55" s="196"/>
      <c r="I55" s="196"/>
      <c r="J55" s="196"/>
      <c r="K55" s="196"/>
      <c r="L55" s="196"/>
      <c r="M55" s="196"/>
      <c r="N55" s="196"/>
      <c r="O55" s="196"/>
      <c r="P55" s="196"/>
    </row>
    <row r="56" spans="1:46" ht="15" x14ac:dyDescent="0.2">
      <c r="A56" s="196"/>
      <c r="B56" s="196"/>
      <c r="C56" s="196"/>
      <c r="D56" s="196"/>
      <c r="E56" s="196"/>
      <c r="F56" s="196"/>
      <c r="G56" s="196"/>
      <c r="H56" s="196"/>
      <c r="I56" s="196"/>
      <c r="J56" s="196"/>
      <c r="K56" s="196"/>
      <c r="L56" s="196"/>
      <c r="M56" s="196"/>
      <c r="N56" s="196"/>
      <c r="O56" s="196"/>
      <c r="P56" s="196"/>
    </row>
    <row r="57" spans="1:46" ht="15" x14ac:dyDescent="0.2">
      <c r="A57" s="196"/>
      <c r="B57" s="196"/>
      <c r="C57" s="196"/>
      <c r="D57" s="196"/>
      <c r="E57" s="196"/>
      <c r="F57" s="196"/>
      <c r="G57" s="196"/>
      <c r="H57" s="196"/>
      <c r="I57" s="196"/>
      <c r="J57" s="196"/>
      <c r="K57" s="196"/>
      <c r="L57" s="196"/>
      <c r="M57" s="196"/>
      <c r="N57" s="196"/>
      <c r="O57" s="196"/>
      <c r="P57" s="196"/>
    </row>
    <row r="58" spans="1:46" ht="15" x14ac:dyDescent="0.2">
      <c r="A58" s="196"/>
      <c r="B58" s="196"/>
      <c r="C58" s="196"/>
      <c r="D58" s="196"/>
      <c r="E58" s="196"/>
      <c r="F58" s="196"/>
      <c r="G58" s="196"/>
      <c r="H58" s="196"/>
      <c r="I58" s="196"/>
      <c r="J58" s="196"/>
      <c r="K58" s="196"/>
      <c r="L58" s="196"/>
      <c r="M58" s="196"/>
      <c r="N58" s="196"/>
      <c r="O58" s="196"/>
      <c r="P58" s="196"/>
    </row>
    <row r="59" spans="1:46" ht="15" x14ac:dyDescent="0.2">
      <c r="A59" s="196"/>
      <c r="B59" s="196"/>
      <c r="C59" s="196"/>
      <c r="D59" s="196"/>
      <c r="E59" s="196"/>
      <c r="F59" s="196"/>
      <c r="G59" s="196"/>
      <c r="H59" s="196"/>
      <c r="I59" s="196"/>
      <c r="J59" s="196"/>
      <c r="K59" s="196"/>
      <c r="L59" s="196"/>
      <c r="M59" s="196"/>
      <c r="N59" s="196"/>
      <c r="O59" s="196"/>
      <c r="P59" s="196"/>
    </row>
    <row r="60" spans="1:46" ht="15" x14ac:dyDescent="0.2">
      <c r="A60" s="196"/>
      <c r="B60" s="196"/>
      <c r="C60" s="196"/>
      <c r="D60" s="196"/>
      <c r="E60" s="196"/>
      <c r="F60" s="196"/>
      <c r="G60" s="196"/>
      <c r="H60" s="196"/>
      <c r="I60" s="196"/>
      <c r="J60" s="196"/>
      <c r="K60" s="196"/>
      <c r="L60" s="196"/>
      <c r="M60" s="196"/>
      <c r="N60" s="196"/>
      <c r="O60" s="196"/>
      <c r="P60" s="196"/>
    </row>
    <row r="61" spans="1:46" ht="15" x14ac:dyDescent="0.2">
      <c r="A61" s="196"/>
      <c r="B61" s="196"/>
      <c r="C61" s="196"/>
      <c r="D61" s="196"/>
      <c r="E61" s="196"/>
      <c r="F61" s="196"/>
      <c r="G61" s="196"/>
      <c r="H61" s="196"/>
      <c r="I61" s="196"/>
      <c r="J61" s="196"/>
      <c r="K61" s="196"/>
      <c r="L61" s="196"/>
      <c r="M61" s="196"/>
      <c r="N61" s="196"/>
      <c r="O61" s="196"/>
      <c r="P61" s="196"/>
    </row>
    <row r="62" spans="1:46" ht="15" x14ac:dyDescent="0.2">
      <c r="A62" s="196"/>
      <c r="B62" s="196"/>
      <c r="C62" s="196"/>
      <c r="D62" s="196"/>
      <c r="E62" s="196"/>
      <c r="F62" s="196"/>
      <c r="G62" s="196"/>
      <c r="H62" s="196"/>
      <c r="I62" s="196"/>
      <c r="J62" s="196"/>
      <c r="K62" s="196"/>
      <c r="L62" s="196"/>
      <c r="M62" s="196"/>
      <c r="N62" s="196"/>
      <c r="O62" s="196"/>
      <c r="P62" s="196"/>
    </row>
    <row r="63" spans="1:46" ht="15" x14ac:dyDescent="0.2">
      <c r="A63" s="196"/>
      <c r="B63" s="196"/>
      <c r="C63" s="196"/>
      <c r="D63" s="196"/>
      <c r="E63" s="196"/>
      <c r="F63" s="196"/>
      <c r="G63" s="196"/>
      <c r="H63" s="196"/>
      <c r="I63" s="196"/>
      <c r="J63" s="196"/>
      <c r="K63" s="196"/>
      <c r="L63" s="196"/>
      <c r="M63" s="196"/>
      <c r="N63" s="196"/>
      <c r="O63" s="196"/>
      <c r="P63" s="196"/>
    </row>
    <row r="64" spans="1:46" ht="15" x14ac:dyDescent="0.2">
      <c r="A64" s="196"/>
      <c r="B64" s="196"/>
      <c r="C64" s="196"/>
      <c r="D64" s="196"/>
      <c r="E64" s="196"/>
      <c r="F64" s="196"/>
      <c r="G64" s="196"/>
      <c r="H64" s="196"/>
      <c r="I64" s="196"/>
      <c r="J64" s="196"/>
      <c r="K64" s="196"/>
      <c r="L64" s="196"/>
      <c r="M64" s="196"/>
      <c r="N64" s="196"/>
      <c r="O64" s="196"/>
      <c r="P64" s="196"/>
    </row>
    <row r="65" spans="1:16" ht="15" x14ac:dyDescent="0.2">
      <c r="A65" s="196"/>
      <c r="B65" s="196"/>
      <c r="C65" s="196"/>
      <c r="D65" s="196"/>
      <c r="E65" s="196"/>
      <c r="F65" s="196"/>
      <c r="G65" s="196"/>
      <c r="H65" s="196"/>
      <c r="I65" s="196"/>
      <c r="J65" s="196"/>
      <c r="K65" s="196"/>
      <c r="L65" s="196"/>
      <c r="M65" s="196"/>
      <c r="N65" s="196"/>
      <c r="O65" s="196"/>
      <c r="P65" s="196"/>
    </row>
    <row r="66" spans="1:16" ht="15" x14ac:dyDescent="0.2">
      <c r="A66" s="196"/>
      <c r="B66" s="196"/>
      <c r="C66" s="196"/>
      <c r="D66" s="196"/>
      <c r="E66" s="196"/>
      <c r="F66" s="196"/>
      <c r="G66" s="196"/>
      <c r="H66" s="196"/>
      <c r="I66" s="196"/>
      <c r="J66" s="196"/>
      <c r="K66" s="196"/>
      <c r="L66" s="196"/>
      <c r="M66" s="196"/>
      <c r="N66" s="196"/>
      <c r="O66" s="196"/>
      <c r="P66" s="196"/>
    </row>
    <row r="67" spans="1:16" ht="15" x14ac:dyDescent="0.2">
      <c r="A67" s="196"/>
      <c r="B67" s="196"/>
      <c r="C67" s="196"/>
      <c r="D67" s="196"/>
      <c r="E67" s="196"/>
      <c r="F67" s="196"/>
      <c r="G67" s="196"/>
      <c r="H67" s="196"/>
      <c r="I67" s="196"/>
      <c r="J67" s="196"/>
      <c r="K67" s="196"/>
      <c r="L67" s="196"/>
      <c r="M67" s="196"/>
      <c r="N67" s="196"/>
      <c r="O67" s="196"/>
      <c r="P67" s="196"/>
    </row>
    <row r="68" spans="1:16" ht="15" x14ac:dyDescent="0.2">
      <c r="A68" s="196"/>
      <c r="B68" s="196"/>
      <c r="C68" s="196"/>
      <c r="D68" s="196"/>
      <c r="E68" s="196"/>
      <c r="F68" s="196"/>
      <c r="G68" s="196"/>
      <c r="H68" s="196"/>
      <c r="I68" s="196"/>
      <c r="J68" s="196"/>
      <c r="K68" s="196"/>
      <c r="L68" s="196"/>
      <c r="M68" s="196"/>
      <c r="N68" s="196"/>
      <c r="O68" s="196"/>
      <c r="P68" s="196"/>
    </row>
    <row r="69" spans="1:16" ht="15" x14ac:dyDescent="0.2">
      <c r="A69" s="196"/>
      <c r="B69" s="196"/>
      <c r="C69" s="196"/>
      <c r="D69" s="196"/>
      <c r="E69" s="196"/>
      <c r="F69" s="196"/>
      <c r="G69" s="196"/>
      <c r="H69" s="196"/>
      <c r="I69" s="196"/>
      <c r="J69" s="196"/>
      <c r="K69" s="196"/>
      <c r="L69" s="196"/>
      <c r="M69" s="196"/>
      <c r="N69" s="196"/>
      <c r="O69" s="196"/>
      <c r="P69" s="196"/>
    </row>
    <row r="70" spans="1:16" ht="15" x14ac:dyDescent="0.2">
      <c r="A70" s="196"/>
      <c r="B70" s="196"/>
      <c r="C70" s="196"/>
      <c r="D70" s="196"/>
      <c r="E70" s="196"/>
      <c r="F70" s="196"/>
      <c r="G70" s="196"/>
      <c r="H70" s="196"/>
      <c r="I70" s="196"/>
      <c r="J70" s="196"/>
      <c r="K70" s="196"/>
      <c r="L70" s="196"/>
      <c r="M70" s="196"/>
      <c r="N70" s="196"/>
      <c r="O70" s="196"/>
      <c r="P70" s="196"/>
    </row>
    <row r="71" spans="1:16" ht="15" x14ac:dyDescent="0.2">
      <c r="A71" s="196"/>
      <c r="B71" s="196"/>
      <c r="C71" s="196"/>
      <c r="D71" s="196"/>
      <c r="E71" s="196"/>
      <c r="F71" s="196"/>
      <c r="G71" s="196"/>
      <c r="H71" s="196"/>
      <c r="I71" s="196"/>
      <c r="J71" s="196"/>
      <c r="K71" s="196"/>
      <c r="L71" s="196"/>
      <c r="M71" s="196"/>
      <c r="N71" s="196"/>
      <c r="O71" s="196"/>
      <c r="P71" s="196"/>
    </row>
    <row r="72" spans="1:16" ht="15" x14ac:dyDescent="0.2">
      <c r="A72" s="196"/>
      <c r="B72" s="196"/>
      <c r="C72" s="196"/>
      <c r="D72" s="196"/>
      <c r="E72" s="196"/>
      <c r="F72" s="196"/>
      <c r="G72" s="196"/>
      <c r="H72" s="196"/>
      <c r="I72" s="196"/>
      <c r="J72" s="196"/>
      <c r="K72" s="196"/>
      <c r="L72" s="196"/>
      <c r="M72" s="196"/>
      <c r="N72" s="196"/>
      <c r="O72" s="196"/>
      <c r="P72" s="196"/>
    </row>
    <row r="73" spans="1:16" ht="15" x14ac:dyDescent="0.2">
      <c r="A73" s="196"/>
      <c r="B73" s="196"/>
      <c r="C73" s="196"/>
      <c r="D73" s="196"/>
      <c r="E73" s="196"/>
      <c r="F73" s="196"/>
      <c r="G73" s="196"/>
      <c r="H73" s="196"/>
      <c r="I73" s="196"/>
      <c r="J73" s="196"/>
      <c r="K73" s="196"/>
      <c r="L73" s="196"/>
      <c r="M73" s="196"/>
      <c r="N73" s="196"/>
      <c r="O73" s="196"/>
      <c r="P73" s="196"/>
    </row>
    <row r="74" spans="1:16" ht="15" x14ac:dyDescent="0.2">
      <c r="A74" s="196"/>
      <c r="B74" s="196"/>
      <c r="C74" s="196"/>
      <c r="D74" s="196"/>
      <c r="E74" s="196"/>
      <c r="F74" s="196"/>
      <c r="G74" s="196"/>
      <c r="H74" s="196"/>
      <c r="I74" s="196"/>
      <c r="J74" s="196"/>
      <c r="K74" s="196"/>
      <c r="L74" s="196"/>
      <c r="M74" s="196"/>
      <c r="N74" s="196"/>
      <c r="O74" s="196"/>
      <c r="P74" s="196"/>
    </row>
    <row r="75" spans="1:16" ht="15" x14ac:dyDescent="0.2">
      <c r="A75" s="196"/>
      <c r="B75" s="196"/>
      <c r="C75" s="196"/>
      <c r="D75" s="196"/>
      <c r="E75" s="196"/>
      <c r="F75" s="196"/>
      <c r="G75" s="196"/>
      <c r="H75" s="196"/>
      <c r="I75" s="196"/>
      <c r="J75" s="196"/>
      <c r="K75" s="196"/>
      <c r="L75" s="196"/>
      <c r="M75" s="196"/>
      <c r="N75" s="196"/>
      <c r="O75" s="196"/>
      <c r="P75" s="196"/>
    </row>
    <row r="76" spans="1:16" ht="15" x14ac:dyDescent="0.2">
      <c r="A76" s="196"/>
      <c r="B76" s="196"/>
      <c r="C76" s="196"/>
      <c r="D76" s="196"/>
      <c r="E76" s="196"/>
      <c r="F76" s="196"/>
      <c r="G76" s="196"/>
      <c r="H76" s="196"/>
      <c r="I76" s="196"/>
      <c r="J76" s="196"/>
      <c r="K76" s="196"/>
      <c r="L76" s="196"/>
      <c r="M76" s="196"/>
      <c r="N76" s="196"/>
      <c r="O76" s="196"/>
      <c r="P76" s="196"/>
    </row>
    <row r="77" spans="1:16" ht="15" x14ac:dyDescent="0.2">
      <c r="A77" s="196"/>
      <c r="B77" s="196"/>
      <c r="C77" s="196"/>
      <c r="D77" s="196"/>
      <c r="E77" s="196"/>
      <c r="F77" s="196"/>
      <c r="G77" s="196"/>
      <c r="H77" s="196"/>
      <c r="I77" s="196"/>
      <c r="J77" s="196"/>
      <c r="K77" s="196"/>
      <c r="L77" s="196"/>
      <c r="M77" s="196"/>
      <c r="N77" s="196"/>
      <c r="O77" s="196"/>
      <c r="P77" s="196"/>
    </row>
    <row r="78" spans="1:16" ht="15" x14ac:dyDescent="0.2">
      <c r="A78" s="196"/>
      <c r="B78" s="196"/>
      <c r="C78" s="196"/>
      <c r="D78" s="196"/>
      <c r="E78" s="196"/>
      <c r="F78" s="196"/>
      <c r="G78" s="196"/>
      <c r="H78" s="196"/>
      <c r="I78" s="196"/>
      <c r="J78" s="196"/>
      <c r="K78" s="196"/>
      <c r="L78" s="196"/>
      <c r="M78" s="196"/>
      <c r="N78" s="196"/>
      <c r="O78" s="196"/>
      <c r="P78" s="196"/>
    </row>
    <row r="79" spans="1:16" ht="15" x14ac:dyDescent="0.2">
      <c r="A79" s="196"/>
      <c r="B79" s="196"/>
      <c r="C79" s="196"/>
      <c r="D79" s="196"/>
      <c r="E79" s="196"/>
      <c r="F79" s="196"/>
      <c r="G79" s="196"/>
      <c r="H79" s="196"/>
      <c r="I79" s="196"/>
      <c r="J79" s="196"/>
      <c r="K79" s="196"/>
      <c r="L79" s="196"/>
      <c r="M79" s="196"/>
      <c r="N79" s="196"/>
      <c r="O79" s="196"/>
      <c r="P79" s="196"/>
    </row>
    <row r="80" spans="1:16" ht="15" x14ac:dyDescent="0.2">
      <c r="A80" s="196"/>
      <c r="B80" s="196"/>
      <c r="C80" s="196"/>
      <c r="D80" s="196"/>
      <c r="E80" s="196"/>
      <c r="F80" s="196"/>
      <c r="G80" s="196"/>
      <c r="H80" s="196"/>
      <c r="I80" s="196"/>
      <c r="J80" s="196"/>
      <c r="K80" s="196"/>
      <c r="L80" s="196"/>
      <c r="M80" s="196"/>
      <c r="N80" s="196"/>
      <c r="O80" s="196"/>
      <c r="P80" s="196"/>
    </row>
    <row r="81" spans="1:16" ht="15" x14ac:dyDescent="0.2">
      <c r="A81" s="196"/>
      <c r="B81" s="196"/>
      <c r="C81" s="196"/>
      <c r="D81" s="196"/>
      <c r="E81" s="196"/>
      <c r="F81" s="196"/>
      <c r="G81" s="196"/>
      <c r="H81" s="196"/>
      <c r="I81" s="196"/>
      <c r="J81" s="196"/>
      <c r="K81" s="196"/>
      <c r="L81" s="196"/>
      <c r="M81" s="196"/>
      <c r="N81" s="196"/>
      <c r="O81" s="196"/>
      <c r="P81" s="196"/>
    </row>
    <row r="82" spans="1:16" ht="15" x14ac:dyDescent="0.2">
      <c r="A82" s="196"/>
      <c r="B82" s="196"/>
      <c r="C82" s="196"/>
      <c r="D82" s="196"/>
      <c r="E82" s="196"/>
      <c r="F82" s="196"/>
      <c r="G82" s="196"/>
      <c r="H82" s="196"/>
      <c r="I82" s="196"/>
      <c r="J82" s="196"/>
      <c r="K82" s="196"/>
      <c r="L82" s="196"/>
      <c r="M82" s="196"/>
      <c r="N82" s="196"/>
      <c r="O82" s="196"/>
      <c r="P82" s="196"/>
    </row>
    <row r="83" spans="1:16" ht="15" x14ac:dyDescent="0.2">
      <c r="A83" s="196"/>
      <c r="B83" s="196"/>
      <c r="C83" s="196"/>
      <c r="D83" s="196"/>
      <c r="E83" s="196"/>
      <c r="F83" s="196"/>
      <c r="G83" s="196"/>
      <c r="H83" s="196"/>
      <c r="I83" s="196"/>
      <c r="J83" s="196"/>
      <c r="K83" s="196"/>
      <c r="L83" s="196"/>
      <c r="M83" s="196"/>
      <c r="N83" s="196"/>
      <c r="O83" s="196"/>
      <c r="P83" s="196"/>
    </row>
    <row r="84" spans="1:16" ht="15" x14ac:dyDescent="0.2">
      <c r="A84" s="196"/>
      <c r="B84" s="196"/>
      <c r="C84" s="196"/>
      <c r="D84" s="196"/>
      <c r="E84" s="196"/>
      <c r="F84" s="196"/>
      <c r="G84" s="196"/>
      <c r="H84" s="196"/>
      <c r="I84" s="196"/>
      <c r="J84" s="196"/>
      <c r="K84" s="196"/>
      <c r="L84" s="196"/>
      <c r="M84" s="196"/>
      <c r="N84" s="196"/>
      <c r="O84" s="196"/>
      <c r="P84" s="196"/>
    </row>
    <row r="85" spans="1:16" ht="15" x14ac:dyDescent="0.2">
      <c r="A85" s="196"/>
      <c r="B85" s="196"/>
      <c r="C85" s="196"/>
      <c r="D85" s="196"/>
      <c r="E85" s="196"/>
      <c r="F85" s="196"/>
      <c r="G85" s="196"/>
      <c r="H85" s="196"/>
      <c r="I85" s="196"/>
      <c r="J85" s="196"/>
      <c r="K85" s="196"/>
      <c r="L85" s="196"/>
      <c r="M85" s="196"/>
      <c r="N85" s="196"/>
      <c r="O85" s="196"/>
      <c r="P85" s="196"/>
    </row>
    <row r="86" spans="1:16" ht="15" x14ac:dyDescent="0.2">
      <c r="A86" s="196"/>
      <c r="B86" s="196"/>
      <c r="C86" s="196"/>
      <c r="D86" s="196"/>
      <c r="E86" s="196"/>
      <c r="F86" s="196"/>
      <c r="G86" s="196"/>
      <c r="H86" s="196"/>
      <c r="I86" s="196"/>
      <c r="J86" s="196"/>
      <c r="K86" s="196"/>
      <c r="L86" s="196"/>
      <c r="M86" s="196"/>
      <c r="N86" s="196"/>
      <c r="O86" s="196"/>
      <c r="P86" s="196"/>
    </row>
    <row r="87" spans="1:16" ht="15" x14ac:dyDescent="0.2">
      <c r="A87" s="196"/>
      <c r="B87" s="196"/>
      <c r="C87" s="196"/>
      <c r="D87" s="196"/>
      <c r="E87" s="196"/>
      <c r="F87" s="196"/>
      <c r="G87" s="196"/>
      <c r="H87" s="196"/>
      <c r="I87" s="196"/>
      <c r="J87" s="196"/>
      <c r="K87" s="196"/>
      <c r="L87" s="196"/>
      <c r="M87" s="196"/>
      <c r="N87" s="196"/>
      <c r="O87" s="196"/>
      <c r="P87" s="196"/>
    </row>
    <row r="88" spans="1:16" ht="15" x14ac:dyDescent="0.2">
      <c r="A88" s="196"/>
      <c r="B88" s="196"/>
      <c r="C88" s="196"/>
      <c r="D88" s="196"/>
      <c r="E88" s="196"/>
      <c r="F88" s="196"/>
      <c r="G88" s="196"/>
      <c r="H88" s="196"/>
      <c r="I88" s="196"/>
      <c r="J88" s="196"/>
      <c r="K88" s="196"/>
      <c r="L88" s="196"/>
      <c r="M88" s="196"/>
      <c r="N88" s="196"/>
      <c r="O88" s="196"/>
      <c r="P88" s="196"/>
    </row>
    <row r="89" spans="1:16" ht="15" x14ac:dyDescent="0.2">
      <c r="A89" s="196"/>
      <c r="B89" s="196"/>
      <c r="C89" s="196"/>
      <c r="D89" s="196"/>
      <c r="E89" s="196"/>
      <c r="F89" s="196"/>
      <c r="G89" s="196"/>
      <c r="H89" s="196"/>
      <c r="I89" s="196"/>
      <c r="J89" s="196"/>
      <c r="K89" s="196"/>
      <c r="L89" s="196"/>
      <c r="M89" s="196"/>
      <c r="N89" s="196"/>
      <c r="O89" s="196"/>
      <c r="P89" s="196"/>
    </row>
    <row r="90" spans="1:16" ht="15" x14ac:dyDescent="0.2">
      <c r="A90" s="196"/>
      <c r="B90" s="196"/>
      <c r="C90" s="196"/>
      <c r="D90" s="196"/>
      <c r="E90" s="196"/>
      <c r="F90" s="196"/>
      <c r="G90" s="196"/>
      <c r="H90" s="196"/>
      <c r="I90" s="196"/>
      <c r="J90" s="196"/>
      <c r="K90" s="196"/>
      <c r="L90" s="196"/>
      <c r="M90" s="196"/>
      <c r="N90" s="196"/>
      <c r="O90" s="196"/>
      <c r="P90" s="196"/>
    </row>
    <row r="91" spans="1:16" ht="15" x14ac:dyDescent="0.2">
      <c r="A91" s="196"/>
      <c r="B91" s="196"/>
      <c r="C91" s="196"/>
      <c r="D91" s="196"/>
      <c r="E91" s="196"/>
      <c r="F91" s="196"/>
      <c r="G91" s="196"/>
      <c r="H91" s="196"/>
      <c r="I91" s="196"/>
      <c r="J91" s="196"/>
      <c r="K91" s="196"/>
      <c r="L91" s="196"/>
      <c r="M91" s="196"/>
      <c r="N91" s="196"/>
      <c r="O91" s="196"/>
      <c r="P91" s="196"/>
    </row>
    <row r="92" spans="1:16" ht="15" x14ac:dyDescent="0.2">
      <c r="A92" s="196"/>
      <c r="B92" s="196"/>
      <c r="C92" s="196"/>
      <c r="D92" s="196"/>
      <c r="E92" s="196"/>
      <c r="F92" s="196"/>
      <c r="G92" s="196"/>
      <c r="H92" s="196"/>
      <c r="I92" s="196"/>
      <c r="J92" s="196"/>
      <c r="K92" s="196"/>
      <c r="L92" s="196"/>
      <c r="M92" s="196"/>
      <c r="N92" s="196"/>
      <c r="O92" s="196"/>
      <c r="P92" s="196"/>
    </row>
    <row r="93" spans="1:16" ht="15" x14ac:dyDescent="0.2">
      <c r="A93" s="196"/>
      <c r="B93" s="196"/>
      <c r="C93" s="196"/>
      <c r="D93" s="196"/>
      <c r="E93" s="196"/>
      <c r="F93" s="196"/>
      <c r="G93" s="196"/>
      <c r="H93" s="196"/>
      <c r="I93" s="196"/>
      <c r="J93" s="196"/>
      <c r="K93" s="196"/>
      <c r="L93" s="196"/>
      <c r="M93" s="196"/>
      <c r="N93" s="196"/>
      <c r="O93" s="196"/>
      <c r="P93" s="196"/>
    </row>
    <row r="94" spans="1:16" ht="15" x14ac:dyDescent="0.2">
      <c r="A94" s="196"/>
      <c r="B94" s="196"/>
      <c r="C94" s="196"/>
      <c r="D94" s="196"/>
      <c r="E94" s="196"/>
      <c r="F94" s="196"/>
      <c r="G94" s="196"/>
      <c r="H94" s="196"/>
      <c r="I94" s="196"/>
      <c r="J94" s="196"/>
      <c r="K94" s="196"/>
      <c r="L94" s="196"/>
      <c r="M94" s="196"/>
      <c r="N94" s="196"/>
      <c r="O94" s="196"/>
      <c r="P94" s="196"/>
    </row>
    <row r="95" spans="1:16" ht="15" x14ac:dyDescent="0.2">
      <c r="A95" s="196"/>
      <c r="B95" s="196"/>
      <c r="C95" s="196"/>
      <c r="D95" s="196"/>
      <c r="E95" s="196"/>
      <c r="F95" s="196"/>
      <c r="G95" s="196"/>
      <c r="H95" s="196"/>
      <c r="I95" s="196"/>
      <c r="J95" s="196"/>
      <c r="K95" s="196"/>
      <c r="L95" s="196"/>
      <c r="M95" s="196"/>
      <c r="N95" s="196"/>
      <c r="O95" s="196"/>
      <c r="P95" s="196"/>
    </row>
    <row r="96" spans="1:16" ht="15" x14ac:dyDescent="0.2">
      <c r="A96" s="196"/>
      <c r="B96" s="196"/>
      <c r="C96" s="196"/>
      <c r="D96" s="196"/>
      <c r="E96" s="196"/>
      <c r="F96" s="196"/>
      <c r="G96" s="196"/>
      <c r="H96" s="196"/>
      <c r="I96" s="196"/>
      <c r="J96" s="196"/>
      <c r="K96" s="196"/>
      <c r="L96" s="196"/>
      <c r="M96" s="196"/>
      <c r="N96" s="196"/>
      <c r="O96" s="196"/>
      <c r="P96" s="196"/>
    </row>
    <row r="97" spans="1:16" ht="15" x14ac:dyDescent="0.2">
      <c r="A97" s="196"/>
      <c r="B97" s="196"/>
      <c r="C97" s="196"/>
      <c r="D97" s="196"/>
      <c r="E97" s="196"/>
      <c r="F97" s="196"/>
      <c r="G97" s="196"/>
      <c r="H97" s="196"/>
      <c r="I97" s="196"/>
      <c r="J97" s="196"/>
      <c r="K97" s="196"/>
      <c r="L97" s="196"/>
      <c r="M97" s="196"/>
      <c r="N97" s="196"/>
      <c r="O97" s="196"/>
      <c r="P97" s="196"/>
    </row>
    <row r="98" spans="1:16" ht="15" x14ac:dyDescent="0.2">
      <c r="A98" s="196"/>
      <c r="B98" s="196"/>
      <c r="C98" s="196"/>
      <c r="D98" s="196"/>
      <c r="E98" s="196"/>
      <c r="F98" s="196"/>
      <c r="G98" s="196"/>
      <c r="H98" s="196"/>
      <c r="I98" s="196"/>
      <c r="J98" s="196"/>
      <c r="K98" s="196"/>
      <c r="L98" s="196"/>
      <c r="M98" s="196"/>
      <c r="N98" s="196"/>
      <c r="O98" s="196"/>
      <c r="P98" s="196"/>
    </row>
    <row r="99" spans="1:16" ht="15" x14ac:dyDescent="0.2">
      <c r="A99" s="196"/>
      <c r="B99" s="196"/>
      <c r="C99" s="196"/>
      <c r="D99" s="196"/>
      <c r="E99" s="196"/>
      <c r="F99" s="196"/>
      <c r="G99" s="196"/>
      <c r="H99" s="196"/>
      <c r="I99" s="196"/>
      <c r="J99" s="196"/>
      <c r="K99" s="196"/>
      <c r="L99" s="196"/>
      <c r="M99" s="196"/>
      <c r="N99" s="196"/>
      <c r="O99" s="196"/>
      <c r="P99" s="196"/>
    </row>
    <row r="100" spans="1:16" ht="15" x14ac:dyDescent="0.2">
      <c r="A100" s="196"/>
      <c r="B100" s="196"/>
      <c r="C100" s="196"/>
      <c r="D100" s="196"/>
      <c r="E100" s="196"/>
      <c r="F100" s="196"/>
      <c r="G100" s="196"/>
      <c r="H100" s="196"/>
      <c r="I100" s="196"/>
      <c r="J100" s="196"/>
      <c r="K100" s="196"/>
      <c r="L100" s="196"/>
      <c r="M100" s="196"/>
      <c r="N100" s="196"/>
      <c r="O100" s="196"/>
      <c r="P100" s="196"/>
    </row>
    <row r="101" spans="1:16" ht="15" x14ac:dyDescent="0.2">
      <c r="A101" s="196"/>
      <c r="B101" s="196"/>
      <c r="C101" s="196"/>
      <c r="D101" s="196"/>
      <c r="E101" s="196"/>
      <c r="F101" s="196"/>
      <c r="G101" s="196"/>
      <c r="H101" s="196"/>
      <c r="I101" s="196"/>
      <c r="J101" s="196"/>
      <c r="K101" s="196"/>
      <c r="L101" s="196"/>
      <c r="M101" s="196"/>
      <c r="N101" s="196"/>
      <c r="O101" s="196"/>
      <c r="P101" s="196"/>
    </row>
    <row r="102" spans="1:16" ht="15" x14ac:dyDescent="0.2">
      <c r="A102" s="196"/>
      <c r="B102" s="196"/>
      <c r="C102" s="196"/>
      <c r="D102" s="196"/>
      <c r="E102" s="196"/>
      <c r="F102" s="196"/>
      <c r="G102" s="196"/>
      <c r="H102" s="196"/>
      <c r="I102" s="196"/>
      <c r="J102" s="196"/>
      <c r="K102" s="196"/>
      <c r="L102" s="196"/>
      <c r="M102" s="196"/>
      <c r="N102" s="196"/>
      <c r="O102" s="196"/>
      <c r="P102" s="196"/>
    </row>
    <row r="103" spans="1:16" ht="15" x14ac:dyDescent="0.2">
      <c r="A103" s="196"/>
      <c r="B103" s="196"/>
      <c r="C103" s="196"/>
      <c r="D103" s="196"/>
      <c r="E103" s="196"/>
      <c r="F103" s="196"/>
      <c r="G103" s="196"/>
      <c r="H103" s="196"/>
      <c r="I103" s="196"/>
      <c r="J103" s="196"/>
      <c r="K103" s="196"/>
      <c r="L103" s="196"/>
      <c r="M103" s="196"/>
      <c r="N103" s="196"/>
      <c r="O103" s="196"/>
      <c r="P103" s="196"/>
    </row>
    <row r="104" spans="1:16" ht="15" x14ac:dyDescent="0.2">
      <c r="A104" s="196"/>
      <c r="B104" s="196"/>
      <c r="C104" s="196"/>
      <c r="D104" s="196"/>
      <c r="E104" s="196"/>
      <c r="F104" s="196"/>
      <c r="G104" s="196"/>
      <c r="H104" s="196"/>
      <c r="I104" s="196"/>
      <c r="J104" s="196"/>
      <c r="K104" s="196"/>
      <c r="L104" s="196"/>
      <c r="M104" s="196"/>
      <c r="N104" s="196"/>
      <c r="O104" s="196"/>
      <c r="P104" s="196"/>
    </row>
    <row r="105" spans="1:16" ht="15" x14ac:dyDescent="0.2">
      <c r="A105" s="196"/>
      <c r="B105" s="196"/>
      <c r="C105" s="196"/>
      <c r="D105" s="196"/>
      <c r="E105" s="196"/>
      <c r="F105" s="196"/>
      <c r="G105" s="196"/>
      <c r="H105" s="196"/>
      <c r="I105" s="196"/>
      <c r="J105" s="196"/>
      <c r="K105" s="196"/>
      <c r="L105" s="196"/>
      <c r="M105" s="196"/>
      <c r="N105" s="196"/>
      <c r="O105" s="196"/>
      <c r="P105" s="196"/>
    </row>
    <row r="106" spans="1:16" ht="15" x14ac:dyDescent="0.2">
      <c r="A106" s="196"/>
      <c r="B106" s="196"/>
      <c r="C106" s="196"/>
      <c r="D106" s="196"/>
      <c r="E106" s="196"/>
      <c r="F106" s="196"/>
      <c r="G106" s="196"/>
      <c r="H106" s="196"/>
      <c r="I106" s="196"/>
      <c r="J106" s="196"/>
      <c r="K106" s="196"/>
      <c r="L106" s="196"/>
      <c r="M106" s="196"/>
      <c r="N106" s="196"/>
      <c r="O106" s="196"/>
      <c r="P106" s="196"/>
    </row>
    <row r="107" spans="1:16" ht="15" x14ac:dyDescent="0.2">
      <c r="A107" s="196"/>
      <c r="B107" s="196"/>
      <c r="C107" s="196"/>
      <c r="D107" s="196"/>
      <c r="E107" s="196"/>
      <c r="F107" s="196"/>
      <c r="G107" s="196"/>
      <c r="H107" s="196"/>
      <c r="I107" s="196"/>
      <c r="J107" s="196"/>
      <c r="K107" s="196"/>
      <c r="L107" s="196"/>
      <c r="M107" s="196"/>
      <c r="N107" s="196"/>
      <c r="O107" s="196"/>
      <c r="P107" s="196"/>
    </row>
    <row r="108" spans="1:16" ht="15" x14ac:dyDescent="0.2">
      <c r="A108" s="196"/>
      <c r="B108" s="196"/>
      <c r="C108" s="196"/>
      <c r="D108" s="196"/>
      <c r="E108" s="196"/>
      <c r="F108" s="196"/>
      <c r="G108" s="196"/>
      <c r="H108" s="196"/>
      <c r="I108" s="196"/>
      <c r="J108" s="196"/>
      <c r="K108" s="196"/>
      <c r="L108" s="196"/>
      <c r="M108" s="196"/>
      <c r="N108" s="196"/>
      <c r="O108" s="196"/>
      <c r="P108" s="196"/>
    </row>
    <row r="109" spans="1:16" ht="15" x14ac:dyDescent="0.2">
      <c r="A109" s="196"/>
      <c r="B109" s="196"/>
      <c r="C109" s="196"/>
      <c r="D109" s="196"/>
      <c r="E109" s="196"/>
      <c r="F109" s="196"/>
      <c r="G109" s="196"/>
      <c r="H109" s="196"/>
      <c r="I109" s="196"/>
      <c r="J109" s="196"/>
      <c r="K109" s="196"/>
      <c r="L109" s="196"/>
      <c r="M109" s="196"/>
      <c r="N109" s="196"/>
      <c r="O109" s="196"/>
      <c r="P109" s="196"/>
    </row>
    <row r="110" spans="1:16" ht="15" x14ac:dyDescent="0.2">
      <c r="A110" s="196"/>
      <c r="B110" s="196"/>
      <c r="C110" s="196"/>
      <c r="D110" s="196"/>
      <c r="E110" s="196"/>
      <c r="F110" s="196"/>
      <c r="G110" s="196"/>
      <c r="H110" s="196"/>
      <c r="I110" s="196"/>
      <c r="J110" s="196"/>
      <c r="K110" s="196"/>
      <c r="L110" s="196"/>
      <c r="M110" s="196"/>
      <c r="N110" s="196"/>
      <c r="O110" s="196"/>
      <c r="P110" s="196"/>
    </row>
    <row r="111" spans="1:16" ht="15" x14ac:dyDescent="0.2">
      <c r="A111" s="196"/>
      <c r="B111" s="196"/>
      <c r="C111" s="196"/>
      <c r="D111" s="196"/>
      <c r="E111" s="196"/>
      <c r="F111" s="196"/>
      <c r="G111" s="196"/>
      <c r="H111" s="196"/>
      <c r="I111" s="196"/>
      <c r="J111" s="196"/>
      <c r="K111" s="196"/>
      <c r="L111" s="196"/>
      <c r="M111" s="196"/>
      <c r="N111" s="196"/>
      <c r="O111" s="196"/>
      <c r="P111" s="196"/>
    </row>
    <row r="112" spans="1:16" ht="15" x14ac:dyDescent="0.2">
      <c r="A112" s="196"/>
      <c r="B112" s="196"/>
      <c r="C112" s="196"/>
      <c r="D112" s="196"/>
      <c r="E112" s="196"/>
      <c r="F112" s="196"/>
      <c r="G112" s="196"/>
      <c r="H112" s="196"/>
      <c r="I112" s="196"/>
      <c r="J112" s="196"/>
      <c r="K112" s="196"/>
      <c r="L112" s="196"/>
      <c r="M112" s="196"/>
      <c r="N112" s="196"/>
      <c r="O112" s="196"/>
      <c r="P112" s="196"/>
    </row>
    <row r="113" spans="1:16" ht="15" x14ac:dyDescent="0.2">
      <c r="A113" s="196"/>
      <c r="B113" s="196"/>
      <c r="C113" s="196"/>
      <c r="D113" s="196"/>
      <c r="E113" s="196"/>
      <c r="F113" s="196"/>
      <c r="G113" s="196"/>
      <c r="H113" s="196"/>
      <c r="I113" s="196"/>
      <c r="J113" s="196"/>
      <c r="K113" s="196"/>
      <c r="L113" s="196"/>
      <c r="M113" s="196"/>
      <c r="N113" s="196"/>
      <c r="O113" s="196"/>
      <c r="P113" s="196"/>
    </row>
    <row r="114" spans="1:16" ht="15" x14ac:dyDescent="0.2">
      <c r="A114" s="196"/>
      <c r="B114" s="196"/>
      <c r="C114" s="196"/>
      <c r="D114" s="196"/>
      <c r="E114" s="196"/>
      <c r="F114" s="196"/>
      <c r="G114" s="196"/>
      <c r="H114" s="196"/>
      <c r="I114" s="196"/>
      <c r="J114" s="196"/>
      <c r="K114" s="196"/>
      <c r="L114" s="196"/>
      <c r="M114" s="196"/>
      <c r="N114" s="196"/>
      <c r="O114" s="196"/>
      <c r="P114" s="196"/>
    </row>
    <row r="115" spans="1:16" ht="15" x14ac:dyDescent="0.2">
      <c r="A115" s="196"/>
      <c r="B115" s="196"/>
      <c r="C115" s="196"/>
      <c r="D115" s="196"/>
      <c r="E115" s="196"/>
      <c r="F115" s="196"/>
      <c r="G115" s="196"/>
      <c r="H115" s="196"/>
      <c r="I115" s="196"/>
      <c r="J115" s="196"/>
      <c r="K115" s="196"/>
      <c r="L115" s="196"/>
      <c r="M115" s="196"/>
      <c r="N115" s="196"/>
      <c r="O115" s="196"/>
      <c r="P115" s="196"/>
    </row>
    <row r="116" spans="1:16" ht="15" x14ac:dyDescent="0.2">
      <c r="A116" s="196"/>
      <c r="B116" s="196"/>
      <c r="C116" s="196"/>
      <c r="D116" s="196"/>
      <c r="E116" s="196"/>
      <c r="F116" s="196"/>
      <c r="G116" s="196"/>
      <c r="H116" s="196"/>
      <c r="I116" s="196"/>
      <c r="J116" s="196"/>
      <c r="K116" s="196"/>
      <c r="L116" s="196"/>
      <c r="M116" s="196"/>
      <c r="N116" s="196"/>
      <c r="O116" s="196"/>
      <c r="P116" s="196"/>
    </row>
    <row r="117" spans="1:16" ht="15" x14ac:dyDescent="0.2">
      <c r="A117" s="196"/>
      <c r="B117" s="196"/>
      <c r="C117" s="196"/>
      <c r="D117" s="196"/>
      <c r="E117" s="196"/>
      <c r="F117" s="196"/>
      <c r="G117" s="196"/>
      <c r="H117" s="196"/>
      <c r="I117" s="196"/>
      <c r="J117" s="196"/>
      <c r="K117" s="196"/>
      <c r="L117" s="196"/>
      <c r="M117" s="196"/>
      <c r="N117" s="196"/>
      <c r="O117" s="196"/>
      <c r="P117" s="196"/>
    </row>
  </sheetData>
  <sheetProtection algorithmName="SHA-512" hashValue="zqbhNLhJkRhP4OGHnVWhT8Zgt2XvRCJRmfvSKWRocB19vxaq1GS8ntoobUAsYJcJkpSpuYtrPlVh4GxkTOIvCg==" saltValue="PpH+tvuiolYhinZE2CGRRg==" spinCount="100000" sheet="1" formatCells="0" formatColumns="0" formatRows="0"/>
  <customSheetViews>
    <customSheetView guid="{FC3B3501-CA52-40D7-B049-0E027A15B235}" showPageBreaks="1" printArea="1">
      <pane xSplit="2" ySplit="9" topLeftCell="C10" activePane="bottomRight" state="frozen"/>
      <selection pane="bottomRight" activeCell="E30" sqref="E30"/>
      <pageMargins left="0.5" right="0.5" top="1" bottom="0.5" header="0" footer="0"/>
      <printOptions horizontalCentered="1" verticalCentered="1" gridLines="1"/>
      <pageSetup scale="71" orientation="portrait" r:id="rId1"/>
      <headerFooter alignWithMargins="0">
        <oddHeader xml:space="preserve">&amp;C&amp;"Arial,Bold"&amp;14COUNTY/CITY/TOWN OF ____________________
COMBINING STATEMENT OF REVENUES, EXPENDITURES, AND CHANGES IN FUND BALANCES
BUDGET AND ACTUAL
NONMAJOR DEBT SERVICE FUNDS
FISCAL YEAR ENDED JUNE 30, 2015
</oddHeader>
      </headerFooter>
    </customSheetView>
  </customSheetViews>
  <mergeCells count="15">
    <mergeCell ref="AI1:AL1"/>
    <mergeCell ref="AI2:AL2"/>
    <mergeCell ref="AM1:AP1"/>
    <mergeCell ref="AM2:AP2"/>
    <mergeCell ref="W1:Z1"/>
    <mergeCell ref="AA1:AD1"/>
    <mergeCell ref="AA2:AD2"/>
    <mergeCell ref="AE1:AH1"/>
    <mergeCell ref="AE2:AH2"/>
    <mergeCell ref="W2:Z2"/>
    <mergeCell ref="C2:F2"/>
    <mergeCell ref="G2:J2"/>
    <mergeCell ref="K2:N2"/>
    <mergeCell ref="O2:R2"/>
    <mergeCell ref="S2:V2"/>
  </mergeCells>
  <phoneticPr fontId="0" type="noConversion"/>
  <printOptions horizontalCentered="1" verticalCentered="1" gridLines="1"/>
  <pageMargins left="0.5" right="0.5" top="1" bottom="0.5" header="0" footer="0"/>
  <pageSetup scale="71" orientation="portrait" r:id="rId2"/>
  <headerFooter alignWithMargins="0">
    <oddHeader>&amp;C&amp;"Arial,Bold"&amp;14COUNTY/CITY/TOWN OF ____________________
COMBINING STATEMENT OF REVENUES, EXPENDITURES, AND CHANGES IN FUND BALANCES
BUDGET AND ACTUAL
NONMAJOR DEBT SERVICE FUNDS
FISCAL YEAR ENDED JUNE 30, 2023</oddHeader>
  </headerFooter>
  <legacyDrawing r:id="rId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50"/>
  <dimension ref="A1:S146"/>
  <sheetViews>
    <sheetView zoomScaleNormal="100" workbookViewId="0">
      <pane xSplit="2" ySplit="5" topLeftCell="F17" activePane="bottomRight" state="frozen"/>
      <selection pane="topRight" activeCell="C1" sqref="C1"/>
      <selection pane="bottomLeft" activeCell="A6" sqref="A6"/>
      <selection pane="bottomRight" activeCell="N35" sqref="N35"/>
    </sheetView>
  </sheetViews>
  <sheetFormatPr defaultColWidth="8.85546875" defaultRowHeight="12.75" x14ac:dyDescent="0.2"/>
  <cols>
    <col min="1" max="1" width="13.7109375" style="194" customWidth="1"/>
    <col min="2" max="2" width="45.7109375" style="194" customWidth="1"/>
    <col min="3" max="10" width="18.7109375" style="194" customWidth="1"/>
    <col min="11" max="11" width="20.85546875" style="194" customWidth="1"/>
    <col min="12" max="14" width="18.7109375" style="194" customWidth="1"/>
    <col min="15" max="16384" width="8.85546875" style="194"/>
  </cols>
  <sheetData>
    <row r="1" spans="1:19" ht="15.75" x14ac:dyDescent="0.25">
      <c r="A1" s="215"/>
      <c r="B1" s="215"/>
      <c r="C1" s="199" t="s">
        <v>746</v>
      </c>
      <c r="D1" s="199" t="s">
        <v>746</v>
      </c>
      <c r="E1" s="199" t="s">
        <v>746</v>
      </c>
      <c r="F1" s="199" t="s">
        <v>746</v>
      </c>
      <c r="G1" s="199" t="s">
        <v>746</v>
      </c>
      <c r="H1" s="199" t="s">
        <v>746</v>
      </c>
      <c r="I1" s="199" t="s">
        <v>746</v>
      </c>
      <c r="J1" s="199" t="s">
        <v>746</v>
      </c>
      <c r="K1" s="199" t="s">
        <v>746</v>
      </c>
      <c r="L1" s="199" t="s">
        <v>746</v>
      </c>
      <c r="M1" s="199" t="s">
        <v>746</v>
      </c>
      <c r="N1" s="9" t="s">
        <v>761</v>
      </c>
      <c r="O1" s="199"/>
      <c r="P1" s="196"/>
      <c r="Q1" s="196"/>
      <c r="R1" s="196"/>
      <c r="S1" s="196"/>
    </row>
    <row r="2" spans="1:19" ht="15.75" customHeight="1" x14ac:dyDescent="0.25">
      <c r="A2" s="196"/>
      <c r="B2" s="196"/>
      <c r="C2" s="1676" t="s">
        <v>747</v>
      </c>
      <c r="D2" s="1676" t="s">
        <v>747</v>
      </c>
      <c r="E2" s="1676" t="s">
        <v>747</v>
      </c>
      <c r="F2" s="1676" t="s">
        <v>747</v>
      </c>
      <c r="G2" s="1676" t="s">
        <v>747</v>
      </c>
      <c r="H2" s="1676" t="s">
        <v>747</v>
      </c>
      <c r="I2" s="1676" t="s">
        <v>747</v>
      </c>
      <c r="J2" s="1676" t="s">
        <v>747</v>
      </c>
      <c r="K2" s="1676" t="s">
        <v>747</v>
      </c>
      <c r="L2" s="1676" t="s">
        <v>747</v>
      </c>
      <c r="M2" s="1676" t="s">
        <v>747</v>
      </c>
      <c r="N2" s="9" t="s">
        <v>767</v>
      </c>
      <c r="O2" s="199"/>
      <c r="P2" s="196"/>
      <c r="Q2" s="196"/>
      <c r="R2" s="196"/>
      <c r="S2" s="196"/>
    </row>
    <row r="3" spans="1:19" ht="15.75" x14ac:dyDescent="0.25">
      <c r="A3" s="199" t="s">
        <v>743</v>
      </c>
      <c r="B3" s="199"/>
      <c r="C3" s="1676"/>
      <c r="D3" s="1676"/>
      <c r="E3" s="1676"/>
      <c r="F3" s="1676"/>
      <c r="G3" s="1676"/>
      <c r="H3" s="1676"/>
      <c r="I3" s="1676"/>
      <c r="J3" s="1676"/>
      <c r="K3" s="1676"/>
      <c r="L3" s="1676"/>
      <c r="M3" s="1676"/>
      <c r="N3" s="9" t="s">
        <v>768</v>
      </c>
      <c r="O3" s="196"/>
      <c r="P3" s="196"/>
      <c r="Q3" s="196"/>
      <c r="R3" s="196"/>
      <c r="S3" s="196"/>
    </row>
    <row r="4" spans="1:19" ht="16.5" thickBot="1" x14ac:dyDescent="0.3">
      <c r="A4" s="200" t="s">
        <v>744</v>
      </c>
      <c r="B4" s="200" t="s">
        <v>745</v>
      </c>
      <c r="C4" s="1677"/>
      <c r="D4" s="1677"/>
      <c r="E4" s="1677"/>
      <c r="F4" s="1677"/>
      <c r="G4" s="1677"/>
      <c r="H4" s="1677"/>
      <c r="I4" s="1677"/>
      <c r="J4" s="1677"/>
      <c r="K4" s="1677"/>
      <c r="L4" s="1677"/>
      <c r="M4" s="1677"/>
      <c r="N4" s="454" t="s">
        <v>762</v>
      </c>
      <c r="O4" s="196"/>
      <c r="P4" s="196"/>
      <c r="Q4" s="196"/>
      <c r="R4" s="196"/>
      <c r="S4" s="196"/>
    </row>
    <row r="5" spans="1:19" customFormat="1" ht="17.100000000000001" customHeight="1" x14ac:dyDescent="0.25">
      <c r="A5" s="288"/>
      <c r="B5" s="455" t="s">
        <v>787</v>
      </c>
      <c r="C5" s="283"/>
      <c r="D5" s="283"/>
      <c r="E5" s="283"/>
      <c r="F5" s="283"/>
      <c r="G5" s="283"/>
      <c r="H5" s="283"/>
      <c r="I5" s="283"/>
      <c r="J5" s="283"/>
      <c r="K5" s="283"/>
      <c r="L5" s="283"/>
      <c r="M5" s="283"/>
      <c r="N5" s="283"/>
      <c r="O5" s="6"/>
      <c r="P5" s="6"/>
      <c r="Q5" s="6"/>
      <c r="R5" s="6"/>
      <c r="S5" s="6"/>
    </row>
    <row r="6" spans="1:19" ht="17.100000000000001" customHeight="1" x14ac:dyDescent="0.2">
      <c r="A6" s="228">
        <v>101000</v>
      </c>
      <c r="B6" s="196" t="s">
        <v>788</v>
      </c>
      <c r="C6" s="202"/>
      <c r="D6" s="202"/>
      <c r="E6" s="202"/>
      <c r="F6" s="202"/>
      <c r="G6" s="202"/>
      <c r="H6" s="202"/>
      <c r="I6" s="202"/>
      <c r="J6" s="202"/>
      <c r="K6" s="202"/>
      <c r="L6" s="202"/>
      <c r="M6" s="202"/>
      <c r="N6" s="210">
        <f t="shared" ref="N6:N11" si="0">SUM(C6:M6)</f>
        <v>0</v>
      </c>
      <c r="O6" s="196"/>
      <c r="P6" s="196"/>
      <c r="Q6" s="196"/>
      <c r="R6" s="196"/>
      <c r="S6" s="196"/>
    </row>
    <row r="7" spans="1:19" ht="17.100000000000001" customHeight="1" x14ac:dyDescent="0.2">
      <c r="A7" s="228">
        <v>103000</v>
      </c>
      <c r="B7" s="196" t="s">
        <v>886</v>
      </c>
      <c r="C7" s="202"/>
      <c r="D7" s="202"/>
      <c r="E7" s="202"/>
      <c r="F7" s="202"/>
      <c r="G7" s="202"/>
      <c r="H7" s="202"/>
      <c r="I7" s="202"/>
      <c r="J7" s="202"/>
      <c r="K7" s="202"/>
      <c r="L7" s="202"/>
      <c r="M7" s="202"/>
      <c r="N7" s="210">
        <f t="shared" si="0"/>
        <v>0</v>
      </c>
      <c r="O7" s="196"/>
      <c r="P7" s="196"/>
      <c r="Q7" s="196"/>
      <c r="R7" s="196"/>
      <c r="S7" s="196"/>
    </row>
    <row r="8" spans="1:19" ht="17.100000000000001" customHeight="1" x14ac:dyDescent="0.2">
      <c r="A8" s="228">
        <v>101100</v>
      </c>
      <c r="B8" s="196" t="s">
        <v>789</v>
      </c>
      <c r="C8" s="202"/>
      <c r="D8" s="202"/>
      <c r="E8" s="202"/>
      <c r="F8" s="202"/>
      <c r="G8" s="202"/>
      <c r="H8" s="202"/>
      <c r="I8" s="202"/>
      <c r="J8" s="202"/>
      <c r="K8" s="202"/>
      <c r="L8" s="202"/>
      <c r="M8" s="202"/>
      <c r="N8" s="210">
        <f t="shared" si="0"/>
        <v>0</v>
      </c>
      <c r="O8" s="196"/>
      <c r="P8" s="196"/>
      <c r="Q8" s="196"/>
      <c r="R8" s="196"/>
      <c r="S8" s="196"/>
    </row>
    <row r="9" spans="1:19" ht="17.100000000000001" customHeight="1" x14ac:dyDescent="0.2">
      <c r="A9" s="228">
        <v>102000</v>
      </c>
      <c r="B9" s="196" t="s">
        <v>748</v>
      </c>
      <c r="C9" s="202"/>
      <c r="D9" s="202"/>
      <c r="E9" s="202"/>
      <c r="F9" s="202"/>
      <c r="G9" s="202"/>
      <c r="H9" s="202"/>
      <c r="I9" s="202"/>
      <c r="J9" s="202"/>
      <c r="K9" s="202"/>
      <c r="L9" s="202"/>
      <c r="M9" s="202"/>
      <c r="N9" s="210">
        <f t="shared" si="0"/>
        <v>0</v>
      </c>
      <c r="O9" s="196"/>
      <c r="P9" s="196"/>
      <c r="Q9" s="196"/>
      <c r="R9" s="196"/>
      <c r="S9" s="196"/>
    </row>
    <row r="10" spans="1:19" ht="17.100000000000001" customHeight="1" x14ac:dyDescent="0.2">
      <c r="A10" s="228">
        <v>102300</v>
      </c>
      <c r="B10" s="196" t="s">
        <v>749</v>
      </c>
      <c r="C10" s="202"/>
      <c r="D10" s="202"/>
      <c r="E10" s="202"/>
      <c r="F10" s="202"/>
      <c r="G10" s="202"/>
      <c r="H10" s="202"/>
      <c r="I10" s="202"/>
      <c r="J10" s="202"/>
      <c r="K10" s="202"/>
      <c r="L10" s="202"/>
      <c r="M10" s="202"/>
      <c r="N10" s="210">
        <f t="shared" si="0"/>
        <v>0</v>
      </c>
      <c r="O10" s="196"/>
      <c r="P10" s="196"/>
      <c r="Q10" s="196"/>
      <c r="R10" s="196"/>
      <c r="S10" s="196"/>
    </row>
    <row r="11" spans="1:19" ht="17.100000000000001" customHeight="1" x14ac:dyDescent="0.2">
      <c r="A11" s="228">
        <v>106000</v>
      </c>
      <c r="B11" s="196" t="s">
        <v>750</v>
      </c>
      <c r="C11" s="202"/>
      <c r="D11" s="202"/>
      <c r="E11" s="202"/>
      <c r="F11" s="202"/>
      <c r="G11" s="202"/>
      <c r="H11" s="202"/>
      <c r="I11" s="202"/>
      <c r="J11" s="202"/>
      <c r="K11" s="202"/>
      <c r="L11" s="202"/>
      <c r="M11" s="202"/>
      <c r="N11" s="210">
        <f t="shared" si="0"/>
        <v>0</v>
      </c>
      <c r="O11" s="196"/>
      <c r="P11" s="196"/>
      <c r="Q11" s="196"/>
      <c r="R11" s="196"/>
      <c r="S11" s="196"/>
    </row>
    <row r="12" spans="1:19" customFormat="1" ht="17.100000000000001" customHeight="1" x14ac:dyDescent="0.2">
      <c r="A12" s="288"/>
      <c r="B12" s="6" t="s">
        <v>751</v>
      </c>
      <c r="C12" s="210"/>
      <c r="D12" s="210"/>
      <c r="E12" s="210"/>
      <c r="F12" s="210"/>
      <c r="G12" s="210"/>
      <c r="H12" s="210"/>
      <c r="I12" s="210"/>
      <c r="J12" s="210"/>
      <c r="K12" s="210"/>
      <c r="L12" s="210"/>
      <c r="M12" s="210"/>
      <c r="N12" s="210"/>
      <c r="O12" s="6"/>
      <c r="P12" s="6"/>
      <c r="Q12" s="6"/>
      <c r="R12" s="6"/>
      <c r="S12" s="6"/>
    </row>
    <row r="13" spans="1:19" ht="17.100000000000001" customHeight="1" x14ac:dyDescent="0.2">
      <c r="A13" s="228">
        <v>111000</v>
      </c>
      <c r="B13" s="196" t="s">
        <v>752</v>
      </c>
      <c r="C13" s="202"/>
      <c r="D13" s="202"/>
      <c r="E13" s="202"/>
      <c r="F13" s="202"/>
      <c r="G13" s="202"/>
      <c r="H13" s="202"/>
      <c r="I13" s="202"/>
      <c r="J13" s="202"/>
      <c r="K13" s="202"/>
      <c r="L13" s="202"/>
      <c r="M13" s="202"/>
      <c r="N13" s="210">
        <f t="shared" ref="N13:N26" si="1">SUM(C13:M13)</f>
        <v>0</v>
      </c>
      <c r="O13" s="196"/>
      <c r="P13" s="196"/>
      <c r="Q13" s="196"/>
      <c r="R13" s="196"/>
      <c r="S13" s="196"/>
    </row>
    <row r="14" spans="1:19" ht="17.100000000000001" customHeight="1" x14ac:dyDescent="0.2">
      <c r="A14" s="228">
        <v>113000</v>
      </c>
      <c r="B14" s="196" t="s">
        <v>753</v>
      </c>
      <c r="C14" s="202"/>
      <c r="D14" s="202"/>
      <c r="E14" s="202"/>
      <c r="F14" s="202"/>
      <c r="G14" s="202"/>
      <c r="H14" s="202"/>
      <c r="I14" s="202"/>
      <c r="J14" s="202"/>
      <c r="K14" s="202"/>
      <c r="L14" s="202"/>
      <c r="M14" s="202"/>
      <c r="N14" s="210">
        <f t="shared" si="1"/>
        <v>0</v>
      </c>
      <c r="O14" s="196"/>
      <c r="P14" s="196"/>
      <c r="Q14" s="196"/>
      <c r="R14" s="196"/>
      <c r="S14" s="196"/>
    </row>
    <row r="15" spans="1:19" ht="17.100000000000001" customHeight="1" x14ac:dyDescent="0.2">
      <c r="A15" s="228">
        <v>114000</v>
      </c>
      <c r="B15" s="196" t="s">
        <v>754</v>
      </c>
      <c r="C15" s="202"/>
      <c r="D15" s="202"/>
      <c r="E15" s="202"/>
      <c r="F15" s="202"/>
      <c r="G15" s="202"/>
      <c r="H15" s="202"/>
      <c r="I15" s="202"/>
      <c r="J15" s="202"/>
      <c r="K15" s="202"/>
      <c r="L15" s="202"/>
      <c r="M15" s="202"/>
      <c r="N15" s="210">
        <f t="shared" si="1"/>
        <v>0</v>
      </c>
      <c r="O15" s="196"/>
      <c r="P15" s="196"/>
      <c r="Q15" s="196"/>
      <c r="R15" s="196"/>
      <c r="S15" s="196"/>
    </row>
    <row r="16" spans="1:19" ht="17.100000000000001" customHeight="1" x14ac:dyDescent="0.2">
      <c r="A16" s="228">
        <v>115000</v>
      </c>
      <c r="B16" s="196" t="s">
        <v>755</v>
      </c>
      <c r="C16" s="202"/>
      <c r="D16" s="202"/>
      <c r="E16" s="202"/>
      <c r="F16" s="202"/>
      <c r="G16" s="202"/>
      <c r="H16" s="202"/>
      <c r="I16" s="202"/>
      <c r="J16" s="202"/>
      <c r="K16" s="202"/>
      <c r="L16" s="202"/>
      <c r="M16" s="202"/>
      <c r="N16" s="210">
        <f t="shared" si="1"/>
        <v>0</v>
      </c>
      <c r="O16" s="196"/>
      <c r="P16" s="196"/>
      <c r="Q16" s="196"/>
      <c r="R16" s="196"/>
      <c r="S16" s="196"/>
    </row>
    <row r="17" spans="1:19" ht="17.100000000000001" customHeight="1" x14ac:dyDescent="0.2">
      <c r="A17" s="228">
        <v>116000</v>
      </c>
      <c r="B17" s="196" t="s">
        <v>756</v>
      </c>
      <c r="C17" s="202"/>
      <c r="D17" s="202"/>
      <c r="E17" s="202"/>
      <c r="F17" s="202"/>
      <c r="G17" s="202"/>
      <c r="H17" s="202"/>
      <c r="I17" s="202"/>
      <c r="J17" s="202"/>
      <c r="K17" s="202"/>
      <c r="L17" s="202"/>
      <c r="M17" s="202"/>
      <c r="N17" s="210">
        <f t="shared" si="1"/>
        <v>0</v>
      </c>
      <c r="O17" s="196"/>
      <c r="P17" s="196"/>
      <c r="Q17" s="196"/>
      <c r="R17" s="196"/>
      <c r="S17" s="196"/>
    </row>
    <row r="18" spans="1:19" ht="17.100000000000001" customHeight="1" x14ac:dyDescent="0.2">
      <c r="A18" s="228">
        <v>118000</v>
      </c>
      <c r="B18" s="196" t="s">
        <v>605</v>
      </c>
      <c r="C18" s="202"/>
      <c r="D18" s="202"/>
      <c r="E18" s="202"/>
      <c r="F18" s="202"/>
      <c r="G18" s="202"/>
      <c r="H18" s="202"/>
      <c r="I18" s="202"/>
      <c r="J18" s="202"/>
      <c r="K18" s="202"/>
      <c r="L18" s="202"/>
      <c r="M18" s="202"/>
      <c r="N18" s="210">
        <f t="shared" si="1"/>
        <v>0</v>
      </c>
      <c r="O18" s="196"/>
      <c r="P18" s="196"/>
      <c r="Q18" s="196"/>
      <c r="R18" s="196"/>
      <c r="S18" s="196"/>
    </row>
    <row r="19" spans="1:19" ht="30" customHeight="1" x14ac:dyDescent="0.2">
      <c r="A19" s="228">
        <v>120000</v>
      </c>
      <c r="B19" s="203" t="s">
        <v>465</v>
      </c>
      <c r="C19" s="202"/>
      <c r="D19" s="202"/>
      <c r="E19" s="202"/>
      <c r="F19" s="202"/>
      <c r="G19" s="202"/>
      <c r="H19" s="202"/>
      <c r="I19" s="202"/>
      <c r="J19" s="202"/>
      <c r="K19" s="202"/>
      <c r="L19" s="202"/>
      <c r="M19" s="202"/>
      <c r="N19" s="210">
        <f t="shared" si="1"/>
        <v>0</v>
      </c>
      <c r="O19" s="196"/>
      <c r="P19" s="196"/>
      <c r="Q19" s="196"/>
      <c r="R19" s="196"/>
      <c r="S19" s="196"/>
    </row>
    <row r="20" spans="1:19" ht="16.5" customHeight="1" x14ac:dyDescent="0.2">
      <c r="A20" s="289">
        <v>127500</v>
      </c>
      <c r="B20" s="456" t="s">
        <v>2563</v>
      </c>
      <c r="C20" s="202"/>
      <c r="D20" s="202"/>
      <c r="E20" s="202"/>
      <c r="F20" s="202"/>
      <c r="G20" s="202"/>
      <c r="H20" s="202"/>
      <c r="I20" s="202"/>
      <c r="J20" s="202"/>
      <c r="K20" s="202"/>
      <c r="L20" s="202"/>
      <c r="M20" s="202"/>
      <c r="N20" s="210">
        <f t="shared" si="1"/>
        <v>0</v>
      </c>
      <c r="O20" s="196"/>
      <c r="P20" s="196"/>
      <c r="Q20" s="196"/>
      <c r="R20" s="196"/>
      <c r="S20" s="196"/>
    </row>
    <row r="21" spans="1:19" ht="17.100000000000001" customHeight="1" x14ac:dyDescent="0.2">
      <c r="A21" s="228">
        <v>131000</v>
      </c>
      <c r="B21" s="196" t="s">
        <v>184</v>
      </c>
      <c r="C21" s="202"/>
      <c r="D21" s="202"/>
      <c r="E21" s="202"/>
      <c r="F21" s="202"/>
      <c r="G21" s="202"/>
      <c r="H21" s="202"/>
      <c r="I21" s="202"/>
      <c r="J21" s="202"/>
      <c r="K21" s="202"/>
      <c r="L21" s="202"/>
      <c r="M21" s="202"/>
      <c r="N21" s="210">
        <f t="shared" si="1"/>
        <v>0</v>
      </c>
      <c r="O21" s="196"/>
      <c r="P21" s="196"/>
      <c r="Q21" s="196"/>
      <c r="R21" s="196"/>
      <c r="S21" s="196"/>
    </row>
    <row r="22" spans="1:19" ht="17.100000000000001" customHeight="1" x14ac:dyDescent="0.2">
      <c r="A22" s="228">
        <v>132000</v>
      </c>
      <c r="B22" s="196" t="s">
        <v>185</v>
      </c>
      <c r="C22" s="202"/>
      <c r="D22" s="202"/>
      <c r="E22" s="202"/>
      <c r="F22" s="202"/>
      <c r="G22" s="202"/>
      <c r="H22" s="202"/>
      <c r="I22" s="202"/>
      <c r="J22" s="202"/>
      <c r="K22" s="202"/>
      <c r="L22" s="202"/>
      <c r="M22" s="202"/>
      <c r="N22" s="210">
        <f t="shared" si="1"/>
        <v>0</v>
      </c>
      <c r="O22" s="196"/>
      <c r="P22" s="196"/>
      <c r="Q22" s="196"/>
      <c r="R22" s="196"/>
      <c r="S22" s="196"/>
    </row>
    <row r="23" spans="1:19" ht="17.100000000000001" customHeight="1" x14ac:dyDescent="0.2">
      <c r="A23" s="228">
        <v>133000</v>
      </c>
      <c r="B23" s="196" t="s">
        <v>890</v>
      </c>
      <c r="C23" s="202"/>
      <c r="D23" s="202"/>
      <c r="E23" s="202"/>
      <c r="F23" s="202"/>
      <c r="G23" s="202"/>
      <c r="H23" s="202"/>
      <c r="I23" s="202"/>
      <c r="J23" s="202"/>
      <c r="K23" s="202"/>
      <c r="L23" s="202"/>
      <c r="M23" s="202"/>
      <c r="N23" s="210">
        <f t="shared" si="1"/>
        <v>0</v>
      </c>
      <c r="O23" s="196"/>
      <c r="P23" s="196"/>
      <c r="Q23" s="196"/>
      <c r="R23" s="196"/>
      <c r="S23" s="196"/>
    </row>
    <row r="24" spans="1:19" ht="17.100000000000001" customHeight="1" x14ac:dyDescent="0.2">
      <c r="A24" s="228">
        <v>140000</v>
      </c>
      <c r="B24" s="196" t="s">
        <v>148</v>
      </c>
      <c r="C24" s="202"/>
      <c r="D24" s="202"/>
      <c r="E24" s="202"/>
      <c r="F24" s="202"/>
      <c r="G24" s="202"/>
      <c r="H24" s="202"/>
      <c r="I24" s="202"/>
      <c r="J24" s="202"/>
      <c r="K24" s="202"/>
      <c r="L24" s="202"/>
      <c r="M24" s="202"/>
      <c r="N24" s="210">
        <f t="shared" si="1"/>
        <v>0</v>
      </c>
      <c r="O24" s="196"/>
      <c r="P24" s="196"/>
      <c r="Q24" s="196"/>
      <c r="R24" s="196"/>
      <c r="S24" s="196"/>
    </row>
    <row r="25" spans="1:19" ht="17.100000000000001" customHeight="1" x14ac:dyDescent="0.2">
      <c r="A25" s="228">
        <v>150000</v>
      </c>
      <c r="B25" s="196" t="s">
        <v>792</v>
      </c>
      <c r="C25" s="202"/>
      <c r="D25" s="202"/>
      <c r="E25" s="202"/>
      <c r="F25" s="202"/>
      <c r="G25" s="202"/>
      <c r="H25" s="202"/>
      <c r="I25" s="202"/>
      <c r="J25" s="202"/>
      <c r="K25" s="202"/>
      <c r="L25" s="202"/>
      <c r="M25" s="202"/>
      <c r="N25" s="210">
        <f t="shared" si="1"/>
        <v>0</v>
      </c>
      <c r="O25" s="196"/>
      <c r="P25" s="196"/>
      <c r="Q25" s="196"/>
      <c r="R25" s="196"/>
      <c r="S25" s="196"/>
    </row>
    <row r="26" spans="1:19" ht="17.100000000000001" customHeight="1" thickBot="1" x14ac:dyDescent="0.25">
      <c r="A26" s="228">
        <v>170000</v>
      </c>
      <c r="B26" s="196" t="s">
        <v>126</v>
      </c>
      <c r="C26" s="204"/>
      <c r="D26" s="204"/>
      <c r="E26" s="204"/>
      <c r="F26" s="204"/>
      <c r="G26" s="204"/>
      <c r="H26" s="204"/>
      <c r="I26" s="204"/>
      <c r="J26" s="204"/>
      <c r="K26" s="204"/>
      <c r="L26" s="204"/>
      <c r="M26" s="204"/>
      <c r="N26" s="211">
        <f t="shared" si="1"/>
        <v>0</v>
      </c>
      <c r="O26" s="196"/>
      <c r="P26" s="196"/>
      <c r="Q26" s="196"/>
      <c r="R26" s="196"/>
      <c r="S26" s="196"/>
    </row>
    <row r="27" spans="1:19" customFormat="1" ht="17.100000000000001" customHeight="1" x14ac:dyDescent="0.25">
      <c r="A27" s="288"/>
      <c r="B27" s="9" t="s">
        <v>757</v>
      </c>
      <c r="C27" s="210">
        <f>SUM(C6:C26)</f>
        <v>0</v>
      </c>
      <c r="D27" s="210">
        <f t="shared" ref="D27:N27" si="2">SUM(D6:D26)</f>
        <v>0</v>
      </c>
      <c r="E27" s="210">
        <f t="shared" si="2"/>
        <v>0</v>
      </c>
      <c r="F27" s="210">
        <f t="shared" si="2"/>
        <v>0</v>
      </c>
      <c r="G27" s="210">
        <f t="shared" si="2"/>
        <v>0</v>
      </c>
      <c r="H27" s="210">
        <f t="shared" si="2"/>
        <v>0</v>
      </c>
      <c r="I27" s="210">
        <f t="shared" si="2"/>
        <v>0</v>
      </c>
      <c r="J27" s="210">
        <f t="shared" si="2"/>
        <v>0</v>
      </c>
      <c r="K27" s="210">
        <f t="shared" si="2"/>
        <v>0</v>
      </c>
      <c r="L27" s="210">
        <f t="shared" si="2"/>
        <v>0</v>
      </c>
      <c r="M27" s="210">
        <f t="shared" si="2"/>
        <v>0</v>
      </c>
      <c r="N27" s="210">
        <f t="shared" si="2"/>
        <v>0</v>
      </c>
      <c r="O27" s="6"/>
      <c r="P27" s="6"/>
      <c r="Q27" s="6"/>
      <c r="R27" s="6"/>
      <c r="S27" s="6"/>
    </row>
    <row r="28" spans="1:19" customFormat="1" ht="9.75" customHeight="1" x14ac:dyDescent="0.25">
      <c r="A28" s="288"/>
      <c r="B28" s="9"/>
      <c r="C28" s="210"/>
      <c r="D28" s="210"/>
      <c r="E28" s="210"/>
      <c r="F28" s="210"/>
      <c r="G28" s="210"/>
      <c r="H28" s="210"/>
      <c r="I28" s="210"/>
      <c r="J28" s="210"/>
      <c r="K28" s="210"/>
      <c r="L28" s="210"/>
      <c r="M28" s="210"/>
      <c r="N28" s="210"/>
      <c r="O28" s="6"/>
      <c r="P28" s="6"/>
      <c r="Q28" s="6"/>
      <c r="R28" s="6"/>
      <c r="S28" s="6"/>
    </row>
    <row r="29" spans="1:19" customFormat="1" ht="17.100000000000001" customHeight="1" x14ac:dyDescent="0.25">
      <c r="A29" s="289"/>
      <c r="B29" s="455" t="s">
        <v>1343</v>
      </c>
      <c r="C29" s="210"/>
      <c r="D29" s="210"/>
      <c r="E29" s="210"/>
      <c r="F29" s="210"/>
      <c r="G29" s="210"/>
      <c r="H29" s="210"/>
      <c r="I29" s="210"/>
      <c r="J29" s="210"/>
      <c r="K29" s="210"/>
      <c r="L29" s="210"/>
      <c r="M29" s="210"/>
      <c r="N29" s="210"/>
      <c r="O29" s="6"/>
      <c r="P29" s="6"/>
      <c r="Q29" s="6"/>
      <c r="R29" s="6"/>
      <c r="S29" s="6"/>
    </row>
    <row r="30" spans="1:19" ht="17.100000000000001" customHeight="1" x14ac:dyDescent="0.2">
      <c r="A30" s="228">
        <v>190000</v>
      </c>
      <c r="B30" s="196" t="s">
        <v>1344</v>
      </c>
      <c r="C30" s="202"/>
      <c r="D30" s="202"/>
      <c r="E30" s="202"/>
      <c r="F30" s="202"/>
      <c r="G30" s="202"/>
      <c r="H30" s="202"/>
      <c r="I30" s="202"/>
      <c r="J30" s="202"/>
      <c r="K30" s="202"/>
      <c r="L30" s="202"/>
      <c r="M30" s="202"/>
      <c r="N30" s="210">
        <f>SUM(C30:M30)</f>
        <v>0</v>
      </c>
      <c r="O30" s="196"/>
      <c r="P30" s="196"/>
      <c r="Q30" s="196"/>
      <c r="R30" s="196"/>
      <c r="S30" s="196"/>
    </row>
    <row r="31" spans="1:19" ht="17.100000000000001" customHeight="1" thickBot="1" x14ac:dyDescent="0.25">
      <c r="A31" s="228" t="s">
        <v>1392</v>
      </c>
      <c r="B31" s="196" t="s">
        <v>1353</v>
      </c>
      <c r="C31" s="204"/>
      <c r="D31" s="204"/>
      <c r="E31" s="204"/>
      <c r="F31" s="204"/>
      <c r="G31" s="204"/>
      <c r="H31" s="204"/>
      <c r="I31" s="204"/>
      <c r="J31" s="204"/>
      <c r="K31" s="204"/>
      <c r="L31" s="204"/>
      <c r="M31" s="204"/>
      <c r="N31" s="211">
        <f>SUM(C31:M31)</f>
        <v>0</v>
      </c>
      <c r="O31" s="196"/>
      <c r="P31" s="196"/>
      <c r="Q31" s="196"/>
      <c r="R31" s="196"/>
      <c r="S31" s="196"/>
    </row>
    <row r="32" spans="1:19" customFormat="1" ht="17.100000000000001" customHeight="1" x14ac:dyDescent="0.25">
      <c r="A32" s="289"/>
      <c r="B32" s="9" t="s">
        <v>1345</v>
      </c>
      <c r="C32" s="210">
        <f>SUM(C30:C31)</f>
        <v>0</v>
      </c>
      <c r="D32" s="210">
        <f t="shared" ref="D32:N32" si="3">SUM(D30:D31)</f>
        <v>0</v>
      </c>
      <c r="E32" s="210">
        <f t="shared" si="3"/>
        <v>0</v>
      </c>
      <c r="F32" s="210">
        <f t="shared" si="3"/>
        <v>0</v>
      </c>
      <c r="G32" s="210">
        <f t="shared" si="3"/>
        <v>0</v>
      </c>
      <c r="H32" s="210">
        <f t="shared" si="3"/>
        <v>0</v>
      </c>
      <c r="I32" s="210">
        <f t="shared" si="3"/>
        <v>0</v>
      </c>
      <c r="J32" s="210">
        <f t="shared" si="3"/>
        <v>0</v>
      </c>
      <c r="K32" s="210">
        <f t="shared" si="3"/>
        <v>0</v>
      </c>
      <c r="L32" s="210">
        <f t="shared" si="3"/>
        <v>0</v>
      </c>
      <c r="M32" s="210">
        <f t="shared" si="3"/>
        <v>0</v>
      </c>
      <c r="N32" s="210">
        <f t="shared" si="3"/>
        <v>0</v>
      </c>
      <c r="O32" s="6"/>
      <c r="P32" s="6"/>
      <c r="Q32" s="6"/>
      <c r="R32" s="6"/>
      <c r="S32" s="6"/>
    </row>
    <row r="33" spans="1:19" customFormat="1" ht="9.75" customHeight="1" x14ac:dyDescent="0.2">
      <c r="A33" s="288"/>
      <c r="B33" s="6"/>
      <c r="C33" s="210"/>
      <c r="D33" s="210"/>
      <c r="E33" s="210"/>
      <c r="F33" s="210"/>
      <c r="G33" s="210"/>
      <c r="H33" s="210"/>
      <c r="I33" s="210"/>
      <c r="J33" s="210"/>
      <c r="K33" s="210"/>
      <c r="L33" s="210"/>
      <c r="M33" s="210"/>
      <c r="N33" s="210"/>
      <c r="O33" s="6"/>
      <c r="P33" s="6"/>
      <c r="Q33" s="6"/>
      <c r="R33" s="6"/>
      <c r="S33" s="6"/>
    </row>
    <row r="34" spans="1:19" customFormat="1" ht="17.100000000000001" customHeight="1" x14ac:dyDescent="0.25">
      <c r="A34" s="288"/>
      <c r="B34" s="8" t="s">
        <v>797</v>
      </c>
      <c r="C34" s="210"/>
      <c r="D34" s="210"/>
      <c r="E34" s="210"/>
      <c r="F34" s="210"/>
      <c r="G34" s="210"/>
      <c r="H34" s="210"/>
      <c r="I34" s="210"/>
      <c r="J34" s="210"/>
      <c r="K34" s="210"/>
      <c r="L34" s="210"/>
      <c r="M34" s="210"/>
      <c r="N34" s="210"/>
      <c r="O34" s="6"/>
      <c r="P34" s="6"/>
      <c r="Q34" s="6"/>
      <c r="R34" s="6"/>
      <c r="S34" s="6"/>
    </row>
    <row r="35" spans="1:19" ht="17.100000000000001" customHeight="1" x14ac:dyDescent="0.2">
      <c r="A35" s="228">
        <v>201000</v>
      </c>
      <c r="B35" s="196" t="s">
        <v>523</v>
      </c>
      <c r="C35" s="202"/>
      <c r="D35" s="202"/>
      <c r="E35" s="202"/>
      <c r="F35" s="202"/>
      <c r="G35" s="202"/>
      <c r="H35" s="202"/>
      <c r="I35" s="202"/>
      <c r="J35" s="202"/>
      <c r="K35" s="202"/>
      <c r="L35" s="202"/>
      <c r="M35" s="202"/>
      <c r="N35" s="210">
        <f t="shared" ref="N35:N46" si="4">SUM(C35:M35)</f>
        <v>0</v>
      </c>
      <c r="O35" s="196"/>
      <c r="P35" s="196"/>
      <c r="Q35" s="196"/>
      <c r="R35" s="196"/>
      <c r="S35" s="196"/>
    </row>
    <row r="36" spans="1:19" ht="17.100000000000001" customHeight="1" x14ac:dyDescent="0.2">
      <c r="A36" s="228">
        <v>202100</v>
      </c>
      <c r="B36" s="196" t="s">
        <v>151</v>
      </c>
      <c r="C36" s="202"/>
      <c r="D36" s="202"/>
      <c r="E36" s="202"/>
      <c r="F36" s="202"/>
      <c r="G36" s="202"/>
      <c r="H36" s="202"/>
      <c r="I36" s="202"/>
      <c r="J36" s="202"/>
      <c r="K36" s="202"/>
      <c r="L36" s="202"/>
      <c r="M36" s="202"/>
      <c r="N36" s="210">
        <f t="shared" si="4"/>
        <v>0</v>
      </c>
      <c r="O36" s="196"/>
      <c r="P36" s="196"/>
      <c r="Q36" s="196"/>
      <c r="R36" s="196"/>
      <c r="S36" s="196"/>
    </row>
    <row r="37" spans="1:19" ht="17.100000000000001" customHeight="1" x14ac:dyDescent="0.2">
      <c r="A37" s="228">
        <v>203100</v>
      </c>
      <c r="B37" s="196" t="s">
        <v>215</v>
      </c>
      <c r="C37" s="202"/>
      <c r="D37" s="202"/>
      <c r="E37" s="202"/>
      <c r="F37" s="202"/>
      <c r="G37" s="202"/>
      <c r="H37" s="202"/>
      <c r="I37" s="202"/>
      <c r="J37" s="202"/>
      <c r="K37" s="202"/>
      <c r="L37" s="202"/>
      <c r="M37" s="202"/>
      <c r="N37" s="210">
        <f t="shared" si="4"/>
        <v>0</v>
      </c>
      <c r="O37" s="196"/>
      <c r="P37" s="196"/>
      <c r="Q37" s="196"/>
      <c r="R37" s="196"/>
      <c r="S37" s="196"/>
    </row>
    <row r="38" spans="1:19" ht="17.100000000000001" customHeight="1" x14ac:dyDescent="0.2">
      <c r="A38" s="228">
        <v>204000</v>
      </c>
      <c r="B38" s="196" t="s">
        <v>594</v>
      </c>
      <c r="C38" s="202"/>
      <c r="D38" s="202"/>
      <c r="E38" s="202"/>
      <c r="F38" s="202"/>
      <c r="G38" s="202"/>
      <c r="H38" s="202"/>
      <c r="I38" s="202"/>
      <c r="J38" s="202"/>
      <c r="K38" s="202"/>
      <c r="L38" s="202"/>
      <c r="M38" s="202"/>
      <c r="N38" s="210">
        <f t="shared" si="4"/>
        <v>0</v>
      </c>
      <c r="O38" s="196"/>
      <c r="P38" s="196"/>
      <c r="Q38" s="196"/>
      <c r="R38" s="196"/>
      <c r="S38" s="196"/>
    </row>
    <row r="39" spans="1:19" ht="17.100000000000001" customHeight="1" x14ac:dyDescent="0.2">
      <c r="A39" s="228">
        <v>205200</v>
      </c>
      <c r="B39" s="196" t="s">
        <v>214</v>
      </c>
      <c r="C39" s="202"/>
      <c r="D39" s="202"/>
      <c r="E39" s="202"/>
      <c r="F39" s="202"/>
      <c r="G39" s="202"/>
      <c r="H39" s="202"/>
      <c r="I39" s="202"/>
      <c r="J39" s="202"/>
      <c r="K39" s="202"/>
      <c r="L39" s="202"/>
      <c r="M39" s="202"/>
      <c r="N39" s="210">
        <f t="shared" si="4"/>
        <v>0</v>
      </c>
      <c r="O39" s="196"/>
      <c r="P39" s="196"/>
      <c r="Q39" s="196"/>
      <c r="R39" s="196"/>
      <c r="S39" s="196"/>
    </row>
    <row r="40" spans="1:19" ht="17.100000000000001" customHeight="1" x14ac:dyDescent="0.2">
      <c r="A40" s="289">
        <v>205500</v>
      </c>
      <c r="B40" s="6" t="s">
        <v>2571</v>
      </c>
      <c r="C40" s="202"/>
      <c r="D40" s="202"/>
      <c r="E40" s="202"/>
      <c r="F40" s="202"/>
      <c r="G40" s="202"/>
      <c r="H40" s="202"/>
      <c r="I40" s="202"/>
      <c r="J40" s="202"/>
      <c r="K40" s="202"/>
      <c r="L40" s="202"/>
      <c r="M40" s="202"/>
      <c r="N40" s="210">
        <f t="shared" si="4"/>
        <v>0</v>
      </c>
      <c r="O40" s="196"/>
      <c r="P40" s="196"/>
      <c r="Q40" s="196"/>
      <c r="R40" s="196"/>
      <c r="S40" s="196"/>
    </row>
    <row r="41" spans="1:19" ht="17.100000000000001" customHeight="1" x14ac:dyDescent="0.2">
      <c r="A41" s="228">
        <v>206100</v>
      </c>
      <c r="B41" s="196" t="s">
        <v>875</v>
      </c>
      <c r="C41" s="202"/>
      <c r="D41" s="202"/>
      <c r="E41" s="202"/>
      <c r="F41" s="202"/>
      <c r="G41" s="202"/>
      <c r="H41" s="202"/>
      <c r="I41" s="202"/>
      <c r="J41" s="202"/>
      <c r="K41" s="202"/>
      <c r="L41" s="202"/>
      <c r="M41" s="202"/>
      <c r="N41" s="210">
        <f t="shared" si="4"/>
        <v>0</v>
      </c>
      <c r="O41" s="196"/>
      <c r="P41" s="196"/>
      <c r="Q41" s="196"/>
      <c r="R41" s="196"/>
      <c r="S41" s="196"/>
    </row>
    <row r="42" spans="1:19" ht="17.100000000000001" customHeight="1" x14ac:dyDescent="0.2">
      <c r="A42" s="228">
        <v>211000</v>
      </c>
      <c r="B42" s="196" t="s">
        <v>877</v>
      </c>
      <c r="C42" s="202"/>
      <c r="D42" s="202"/>
      <c r="E42" s="202"/>
      <c r="F42" s="202"/>
      <c r="G42" s="202"/>
      <c r="H42" s="202"/>
      <c r="I42" s="202"/>
      <c r="J42" s="202"/>
      <c r="K42" s="202"/>
      <c r="L42" s="202"/>
      <c r="M42" s="202"/>
      <c r="N42" s="210">
        <f t="shared" si="4"/>
        <v>0</v>
      </c>
      <c r="O42" s="196"/>
      <c r="P42" s="196"/>
      <c r="Q42" s="196"/>
      <c r="R42" s="196"/>
      <c r="S42" s="196"/>
    </row>
    <row r="43" spans="1:19" ht="17.100000000000001" customHeight="1" x14ac:dyDescent="0.2">
      <c r="A43" s="228">
        <v>212000</v>
      </c>
      <c r="B43" s="196" t="s">
        <v>315</v>
      </c>
      <c r="C43" s="202"/>
      <c r="D43" s="202"/>
      <c r="E43" s="202"/>
      <c r="F43" s="202"/>
      <c r="G43" s="202"/>
      <c r="H43" s="202"/>
      <c r="I43" s="202"/>
      <c r="J43" s="202"/>
      <c r="K43" s="202"/>
      <c r="L43" s="202"/>
      <c r="M43" s="202"/>
      <c r="N43" s="210">
        <f t="shared" si="4"/>
        <v>0</v>
      </c>
      <c r="O43" s="196"/>
      <c r="P43" s="196"/>
      <c r="Q43" s="196"/>
      <c r="R43" s="196"/>
      <c r="S43" s="196"/>
    </row>
    <row r="44" spans="1:19" ht="17.100000000000001" customHeight="1" x14ac:dyDescent="0.2">
      <c r="A44" s="228">
        <v>214000</v>
      </c>
      <c r="B44" s="196" t="s">
        <v>591</v>
      </c>
      <c r="C44" s="202"/>
      <c r="D44" s="202"/>
      <c r="E44" s="202"/>
      <c r="F44" s="202"/>
      <c r="G44" s="202"/>
      <c r="H44" s="202"/>
      <c r="I44" s="202"/>
      <c r="J44" s="202"/>
      <c r="K44" s="202"/>
      <c r="L44" s="202"/>
      <c r="M44" s="202"/>
      <c r="N44" s="210">
        <f t="shared" si="4"/>
        <v>0</v>
      </c>
      <c r="O44" s="196"/>
      <c r="P44" s="196"/>
      <c r="Q44" s="196"/>
      <c r="R44" s="196"/>
      <c r="S44" s="196"/>
    </row>
    <row r="45" spans="1:19" ht="17.100000000000001" customHeight="1" x14ac:dyDescent="0.2">
      <c r="A45" s="228">
        <v>216000</v>
      </c>
      <c r="B45" s="196" t="s">
        <v>1405</v>
      </c>
      <c r="C45" s="202"/>
      <c r="D45" s="202"/>
      <c r="E45" s="202"/>
      <c r="F45" s="202"/>
      <c r="G45" s="202"/>
      <c r="H45" s="202"/>
      <c r="I45" s="202"/>
      <c r="J45" s="202"/>
      <c r="K45" s="202"/>
      <c r="L45" s="202"/>
      <c r="M45" s="202"/>
      <c r="N45" s="210">
        <f t="shared" si="4"/>
        <v>0</v>
      </c>
      <c r="O45" s="196"/>
      <c r="P45" s="196"/>
      <c r="Q45" s="196"/>
      <c r="R45" s="196"/>
      <c r="S45" s="196"/>
    </row>
    <row r="46" spans="1:19" ht="17.100000000000001" customHeight="1" thickBot="1" x14ac:dyDescent="0.25">
      <c r="A46" s="228">
        <v>233000</v>
      </c>
      <c r="B46" s="196" t="s">
        <v>193</v>
      </c>
      <c r="C46" s="204"/>
      <c r="D46" s="204"/>
      <c r="E46" s="204"/>
      <c r="F46" s="204"/>
      <c r="G46" s="204"/>
      <c r="H46" s="204"/>
      <c r="I46" s="204"/>
      <c r="J46" s="204"/>
      <c r="K46" s="204"/>
      <c r="L46" s="204"/>
      <c r="M46" s="204"/>
      <c r="N46" s="211">
        <f t="shared" si="4"/>
        <v>0</v>
      </c>
      <c r="O46" s="196"/>
      <c r="P46" s="196"/>
      <c r="Q46" s="196"/>
      <c r="R46" s="196"/>
      <c r="S46" s="196"/>
    </row>
    <row r="47" spans="1:19" customFormat="1" ht="17.100000000000001" customHeight="1" x14ac:dyDescent="0.25">
      <c r="A47" s="288"/>
      <c r="B47" s="9" t="s">
        <v>758</v>
      </c>
      <c r="C47" s="210">
        <f t="shared" ref="C47:N47" si="5">SUM(C35:C46)</f>
        <v>0</v>
      </c>
      <c r="D47" s="210">
        <f t="shared" si="5"/>
        <v>0</v>
      </c>
      <c r="E47" s="210">
        <f t="shared" si="5"/>
        <v>0</v>
      </c>
      <c r="F47" s="210">
        <f t="shared" si="5"/>
        <v>0</v>
      </c>
      <c r="G47" s="210">
        <f t="shared" si="5"/>
        <v>0</v>
      </c>
      <c r="H47" s="210">
        <f t="shared" si="5"/>
        <v>0</v>
      </c>
      <c r="I47" s="210">
        <f t="shared" si="5"/>
        <v>0</v>
      </c>
      <c r="J47" s="210">
        <f t="shared" si="5"/>
        <v>0</v>
      </c>
      <c r="K47" s="210">
        <f t="shared" si="5"/>
        <v>0</v>
      </c>
      <c r="L47" s="210">
        <f t="shared" si="5"/>
        <v>0</v>
      </c>
      <c r="M47" s="210">
        <f t="shared" si="5"/>
        <v>0</v>
      </c>
      <c r="N47" s="210">
        <f t="shared" si="5"/>
        <v>0</v>
      </c>
      <c r="O47" s="6"/>
      <c r="P47" s="6"/>
      <c r="Q47" s="6"/>
      <c r="R47" s="6"/>
      <c r="S47" s="6"/>
    </row>
    <row r="48" spans="1:19" customFormat="1" ht="9.75" customHeight="1" x14ac:dyDescent="0.25">
      <c r="A48" s="288"/>
      <c r="B48" s="9"/>
      <c r="C48" s="210"/>
      <c r="D48" s="210"/>
      <c r="E48" s="210"/>
      <c r="F48" s="210"/>
      <c r="G48" s="210"/>
      <c r="H48" s="210"/>
      <c r="I48" s="210"/>
      <c r="J48" s="210"/>
      <c r="K48" s="210"/>
      <c r="L48" s="210"/>
      <c r="M48" s="210"/>
      <c r="N48" s="210"/>
      <c r="O48" s="6"/>
      <c r="P48" s="6"/>
      <c r="Q48" s="6"/>
      <c r="R48" s="6"/>
      <c r="S48" s="6"/>
    </row>
    <row r="49" spans="1:19" customFormat="1" ht="17.100000000000001" customHeight="1" x14ac:dyDescent="0.25">
      <c r="A49" s="289"/>
      <c r="B49" s="455" t="s">
        <v>1346</v>
      </c>
      <c r="C49" s="210"/>
      <c r="D49" s="210"/>
      <c r="E49" s="210"/>
      <c r="F49" s="210"/>
      <c r="G49" s="210"/>
      <c r="H49" s="210"/>
      <c r="I49" s="210"/>
      <c r="J49" s="210"/>
      <c r="K49" s="210"/>
      <c r="L49" s="210"/>
      <c r="M49" s="210"/>
      <c r="N49" s="210"/>
      <c r="O49" s="6"/>
      <c r="P49" s="6"/>
      <c r="Q49" s="6"/>
      <c r="R49" s="6"/>
      <c r="S49" s="6"/>
    </row>
    <row r="50" spans="1:19" ht="17.100000000000001" customHeight="1" x14ac:dyDescent="0.2">
      <c r="A50" s="228">
        <v>220000</v>
      </c>
      <c r="B50" s="196" t="s">
        <v>1348</v>
      </c>
      <c r="C50" s="202"/>
      <c r="D50" s="202"/>
      <c r="E50" s="202"/>
      <c r="F50" s="202"/>
      <c r="G50" s="202"/>
      <c r="H50" s="202"/>
      <c r="I50" s="202"/>
      <c r="J50" s="202"/>
      <c r="K50" s="202"/>
      <c r="L50" s="202"/>
      <c r="M50" s="202"/>
      <c r="N50" s="210">
        <f>SUM(C50:M50)</f>
        <v>0</v>
      </c>
      <c r="O50" s="196"/>
      <c r="P50" s="196"/>
      <c r="Q50" s="196"/>
      <c r="R50" s="196"/>
      <c r="S50" s="196"/>
    </row>
    <row r="51" spans="1:19" ht="17.100000000000001" customHeight="1" thickBot="1" x14ac:dyDescent="0.25">
      <c r="A51" s="228">
        <v>223000</v>
      </c>
      <c r="B51" s="196" t="s">
        <v>1347</v>
      </c>
      <c r="C51" s="204"/>
      <c r="D51" s="204"/>
      <c r="E51" s="204"/>
      <c r="F51" s="204"/>
      <c r="G51" s="204"/>
      <c r="H51" s="204"/>
      <c r="I51" s="204"/>
      <c r="J51" s="204"/>
      <c r="K51" s="204"/>
      <c r="L51" s="204"/>
      <c r="M51" s="204"/>
      <c r="N51" s="211">
        <f>SUM(C51:M51)</f>
        <v>0</v>
      </c>
      <c r="O51" s="196"/>
      <c r="P51" s="196"/>
      <c r="Q51" s="196"/>
      <c r="R51" s="196"/>
      <c r="S51" s="196"/>
    </row>
    <row r="52" spans="1:19" customFormat="1" ht="17.100000000000001" customHeight="1" x14ac:dyDescent="0.25">
      <c r="A52" s="289"/>
      <c r="B52" s="9" t="s">
        <v>1349</v>
      </c>
      <c r="C52" s="210">
        <f>SUM(C50:C51)</f>
        <v>0</v>
      </c>
      <c r="D52" s="210">
        <f t="shared" ref="D52:N52" si="6">SUM(D50:D51)</f>
        <v>0</v>
      </c>
      <c r="E52" s="210">
        <f t="shared" si="6"/>
        <v>0</v>
      </c>
      <c r="F52" s="210">
        <f t="shared" si="6"/>
        <v>0</v>
      </c>
      <c r="G52" s="210">
        <f t="shared" si="6"/>
        <v>0</v>
      </c>
      <c r="H52" s="210">
        <f t="shared" si="6"/>
        <v>0</v>
      </c>
      <c r="I52" s="210">
        <f t="shared" si="6"/>
        <v>0</v>
      </c>
      <c r="J52" s="210">
        <f t="shared" si="6"/>
        <v>0</v>
      </c>
      <c r="K52" s="210">
        <f t="shared" si="6"/>
        <v>0</v>
      </c>
      <c r="L52" s="210">
        <f t="shared" si="6"/>
        <v>0</v>
      </c>
      <c r="M52" s="210">
        <f t="shared" si="6"/>
        <v>0</v>
      </c>
      <c r="N52" s="210">
        <f t="shared" si="6"/>
        <v>0</v>
      </c>
      <c r="O52" s="6"/>
      <c r="P52" s="6"/>
      <c r="Q52" s="6"/>
      <c r="R52" s="6"/>
      <c r="S52" s="6"/>
    </row>
    <row r="53" spans="1:19" customFormat="1" ht="9.75" customHeight="1" x14ac:dyDescent="0.2">
      <c r="A53" s="288"/>
      <c r="B53" s="6"/>
      <c r="C53" s="210"/>
      <c r="D53" s="210"/>
      <c r="E53" s="210"/>
      <c r="F53" s="210"/>
      <c r="G53" s="210"/>
      <c r="H53" s="210"/>
      <c r="I53" s="210"/>
      <c r="J53" s="210"/>
      <c r="K53" s="210"/>
      <c r="L53" s="210"/>
      <c r="M53" s="210"/>
      <c r="N53" s="210"/>
      <c r="O53" s="6"/>
      <c r="P53" s="6"/>
      <c r="Q53" s="6"/>
      <c r="R53" s="6"/>
      <c r="S53" s="6"/>
    </row>
    <row r="54" spans="1:19" customFormat="1" ht="17.100000000000001" customHeight="1" x14ac:dyDescent="0.25">
      <c r="A54" s="288"/>
      <c r="B54" s="8" t="s">
        <v>1094</v>
      </c>
      <c r="C54" s="210"/>
      <c r="D54" s="210"/>
      <c r="E54" s="210"/>
      <c r="F54" s="210"/>
      <c r="G54" s="210"/>
      <c r="H54" s="210"/>
      <c r="I54" s="210"/>
      <c r="J54" s="210"/>
      <c r="K54" s="210"/>
      <c r="L54" s="210"/>
      <c r="M54" s="210"/>
      <c r="N54" s="210"/>
      <c r="O54" s="6"/>
      <c r="P54" s="6"/>
      <c r="Q54" s="6"/>
      <c r="R54" s="6"/>
      <c r="S54" s="6"/>
    </row>
    <row r="55" spans="1:19" ht="17.100000000000001" customHeight="1" x14ac:dyDescent="0.2">
      <c r="A55" s="228">
        <v>250100</v>
      </c>
      <c r="B55" s="196" t="s">
        <v>1089</v>
      </c>
      <c r="C55" s="202"/>
      <c r="D55" s="202"/>
      <c r="E55" s="202"/>
      <c r="F55" s="202"/>
      <c r="G55" s="202"/>
      <c r="H55" s="202"/>
      <c r="I55" s="202"/>
      <c r="J55" s="202"/>
      <c r="K55" s="202"/>
      <c r="L55" s="202"/>
      <c r="M55" s="202"/>
      <c r="N55" s="210">
        <f>SUM(C55:M55)</f>
        <v>0</v>
      </c>
      <c r="O55" s="196"/>
      <c r="P55" s="196"/>
      <c r="Q55" s="196"/>
      <c r="R55" s="196"/>
      <c r="S55" s="196"/>
    </row>
    <row r="56" spans="1:19" ht="17.100000000000001" customHeight="1" x14ac:dyDescent="0.2">
      <c r="A56" s="228">
        <v>250200</v>
      </c>
      <c r="B56" s="196" t="s">
        <v>1090</v>
      </c>
      <c r="C56" s="202"/>
      <c r="D56" s="202"/>
      <c r="E56" s="202"/>
      <c r="F56" s="202"/>
      <c r="G56" s="202"/>
      <c r="H56" s="202"/>
      <c r="I56" s="202"/>
      <c r="J56" s="202"/>
      <c r="K56" s="202"/>
      <c r="L56" s="202"/>
      <c r="M56" s="202"/>
      <c r="N56" s="210">
        <f>SUM(C56:M56)</f>
        <v>0</v>
      </c>
      <c r="O56" s="196"/>
      <c r="P56" s="196"/>
      <c r="Q56" s="196"/>
      <c r="R56" s="196"/>
      <c r="S56" s="196"/>
    </row>
    <row r="57" spans="1:19" ht="17.100000000000001" customHeight="1" x14ac:dyDescent="0.2">
      <c r="A57" s="228">
        <v>260100</v>
      </c>
      <c r="B57" s="196" t="s">
        <v>1088</v>
      </c>
      <c r="C57" s="202"/>
      <c r="D57" s="202"/>
      <c r="E57" s="202"/>
      <c r="F57" s="202"/>
      <c r="G57" s="202"/>
      <c r="H57" s="202"/>
      <c r="I57" s="202"/>
      <c r="J57" s="202"/>
      <c r="K57" s="202"/>
      <c r="L57" s="202"/>
      <c r="M57" s="202"/>
      <c r="N57" s="210">
        <f>SUM(C57:M57)</f>
        <v>0</v>
      </c>
      <c r="O57" s="196"/>
      <c r="P57" s="196"/>
      <c r="Q57" s="196"/>
      <c r="R57" s="196"/>
      <c r="S57" s="196"/>
    </row>
    <row r="58" spans="1:19" ht="17.100000000000001" customHeight="1" x14ac:dyDescent="0.2">
      <c r="A58" s="228">
        <v>260200</v>
      </c>
      <c r="B58" s="196" t="s">
        <v>1087</v>
      </c>
      <c r="C58" s="202"/>
      <c r="D58" s="202"/>
      <c r="E58" s="202"/>
      <c r="F58" s="202"/>
      <c r="G58" s="202"/>
      <c r="H58" s="202"/>
      <c r="I58" s="202"/>
      <c r="J58" s="202"/>
      <c r="K58" s="202"/>
      <c r="L58" s="202"/>
      <c r="M58" s="202"/>
      <c r="N58" s="210">
        <f>SUM(C58:M58)</f>
        <v>0</v>
      </c>
      <c r="O58" s="196"/>
      <c r="P58" s="196"/>
      <c r="Q58" s="196"/>
      <c r="R58" s="196"/>
      <c r="S58" s="196"/>
    </row>
    <row r="59" spans="1:19" ht="17.100000000000001" customHeight="1" thickBot="1" x14ac:dyDescent="0.25">
      <c r="A59" s="228">
        <v>271000</v>
      </c>
      <c r="B59" s="196" t="s">
        <v>1092</v>
      </c>
      <c r="C59" s="204"/>
      <c r="D59" s="204"/>
      <c r="E59" s="204"/>
      <c r="F59" s="204"/>
      <c r="G59" s="204"/>
      <c r="H59" s="204"/>
      <c r="I59" s="204"/>
      <c r="J59" s="204"/>
      <c r="K59" s="204"/>
      <c r="L59" s="204"/>
      <c r="M59" s="204"/>
      <c r="N59" s="211">
        <f>SUM(C59:M59)</f>
        <v>0</v>
      </c>
      <c r="O59" s="196"/>
      <c r="P59" s="196"/>
      <c r="Q59" s="196"/>
      <c r="R59" s="196"/>
      <c r="S59" s="196"/>
    </row>
    <row r="60" spans="1:19" customFormat="1" ht="17.100000000000001" customHeight="1" thickBot="1" x14ac:dyDescent="0.3">
      <c r="A60" s="288"/>
      <c r="B60" s="9" t="s">
        <v>1388</v>
      </c>
      <c r="C60" s="211">
        <f>SUM(C54:C59)</f>
        <v>0</v>
      </c>
      <c r="D60" s="211">
        <f t="shared" ref="D60:N60" si="7">SUM(D54:D59)</f>
        <v>0</v>
      </c>
      <c r="E60" s="211">
        <f t="shared" si="7"/>
        <v>0</v>
      </c>
      <c r="F60" s="211">
        <f t="shared" si="7"/>
        <v>0</v>
      </c>
      <c r="G60" s="211">
        <f t="shared" si="7"/>
        <v>0</v>
      </c>
      <c r="H60" s="211">
        <f t="shared" si="7"/>
        <v>0</v>
      </c>
      <c r="I60" s="211">
        <f t="shared" si="7"/>
        <v>0</v>
      </c>
      <c r="J60" s="211">
        <f t="shared" si="7"/>
        <v>0</v>
      </c>
      <c r="K60" s="211">
        <f t="shared" si="7"/>
        <v>0</v>
      </c>
      <c r="L60" s="211">
        <f t="shared" si="7"/>
        <v>0</v>
      </c>
      <c r="M60" s="211">
        <f t="shared" si="7"/>
        <v>0</v>
      </c>
      <c r="N60" s="211">
        <f t="shared" si="7"/>
        <v>0</v>
      </c>
      <c r="O60" s="6"/>
      <c r="P60" s="6"/>
      <c r="Q60" s="6"/>
      <c r="R60" s="6"/>
      <c r="S60" s="6"/>
    </row>
    <row r="61" spans="1:19" customFormat="1" ht="36.75" customHeight="1" thickBot="1" x14ac:dyDescent="0.3">
      <c r="A61" s="288"/>
      <c r="B61" s="457" t="s">
        <v>1389</v>
      </c>
      <c r="C61" s="213">
        <f>+C47+C60+C52</f>
        <v>0</v>
      </c>
      <c r="D61" s="213">
        <f t="shared" ref="D61:N61" si="8">+D47+D60+D52</f>
        <v>0</v>
      </c>
      <c r="E61" s="213">
        <f t="shared" si="8"/>
        <v>0</v>
      </c>
      <c r="F61" s="213">
        <f t="shared" si="8"/>
        <v>0</v>
      </c>
      <c r="G61" s="213">
        <f t="shared" si="8"/>
        <v>0</v>
      </c>
      <c r="H61" s="213">
        <f t="shared" si="8"/>
        <v>0</v>
      </c>
      <c r="I61" s="213">
        <f t="shared" si="8"/>
        <v>0</v>
      </c>
      <c r="J61" s="213">
        <f t="shared" si="8"/>
        <v>0</v>
      </c>
      <c r="K61" s="213">
        <f t="shared" si="8"/>
        <v>0</v>
      </c>
      <c r="L61" s="213">
        <f t="shared" si="8"/>
        <v>0</v>
      </c>
      <c r="M61" s="213">
        <f t="shared" si="8"/>
        <v>0</v>
      </c>
      <c r="N61" s="213">
        <f t="shared" si="8"/>
        <v>0</v>
      </c>
      <c r="O61" s="6"/>
      <c r="P61" s="6"/>
      <c r="Q61" s="6"/>
      <c r="R61" s="6"/>
      <c r="S61" s="6"/>
    </row>
    <row r="62" spans="1:19" ht="16.5" thickTop="1" x14ac:dyDescent="0.25">
      <c r="A62" s="228"/>
      <c r="B62" s="196"/>
      <c r="C62" s="282"/>
      <c r="D62" s="282" t="s">
        <v>964</v>
      </c>
      <c r="E62" s="196"/>
      <c r="F62" s="282"/>
      <c r="G62" s="196"/>
      <c r="H62" s="282" t="s">
        <v>964</v>
      </c>
      <c r="I62" s="282"/>
      <c r="J62" s="196"/>
      <c r="K62" s="196"/>
      <c r="L62" s="282" t="s">
        <v>516</v>
      </c>
      <c r="M62" s="196"/>
      <c r="N62" s="196"/>
      <c r="O62" s="196"/>
      <c r="P62" s="196"/>
      <c r="Q62" s="196"/>
      <c r="R62" s="196"/>
      <c r="S62" s="196"/>
    </row>
    <row r="63" spans="1:19" ht="15" x14ac:dyDescent="0.2">
      <c r="A63" s="228"/>
      <c r="B63" s="196"/>
      <c r="C63" s="196"/>
      <c r="D63" s="196"/>
      <c r="E63" s="196"/>
      <c r="F63" s="196"/>
      <c r="G63" s="196"/>
      <c r="H63" s="196"/>
      <c r="I63" s="196"/>
      <c r="J63" s="196"/>
      <c r="K63" s="196"/>
      <c r="L63" s="196"/>
      <c r="M63" s="196"/>
      <c r="N63" s="196"/>
      <c r="O63" s="196"/>
      <c r="P63" s="196"/>
      <c r="Q63" s="196"/>
      <c r="R63" s="196"/>
      <c r="S63" s="196"/>
    </row>
    <row r="64" spans="1:19" ht="15" x14ac:dyDescent="0.2">
      <c r="A64" s="228"/>
      <c r="B64" s="196"/>
      <c r="C64" s="196"/>
      <c r="D64" s="196"/>
      <c r="E64" s="196"/>
      <c r="F64" s="196"/>
      <c r="G64" s="196"/>
      <c r="H64" s="196"/>
      <c r="I64" s="196"/>
      <c r="J64" s="196"/>
      <c r="K64" s="196"/>
      <c r="L64" s="196"/>
      <c r="M64" s="196"/>
      <c r="N64" s="196"/>
      <c r="O64" s="196"/>
      <c r="P64" s="196"/>
      <c r="Q64" s="196"/>
      <c r="R64" s="196"/>
      <c r="S64" s="196"/>
    </row>
    <row r="65" spans="1:19" ht="15" x14ac:dyDescent="0.2">
      <c r="A65" s="228"/>
      <c r="B65" s="196"/>
      <c r="C65" s="196"/>
      <c r="D65" s="196"/>
      <c r="E65" s="196"/>
      <c r="F65" s="196"/>
      <c r="G65" s="196"/>
      <c r="H65" s="196"/>
      <c r="I65" s="196"/>
      <c r="J65" s="196"/>
      <c r="K65" s="196"/>
      <c r="L65" s="196"/>
      <c r="M65" s="196"/>
      <c r="N65" s="196"/>
      <c r="O65" s="196"/>
      <c r="P65" s="196"/>
      <c r="Q65" s="196"/>
      <c r="R65" s="196"/>
      <c r="S65" s="196"/>
    </row>
    <row r="66" spans="1:19" ht="15" x14ac:dyDescent="0.2">
      <c r="A66" s="228"/>
      <c r="B66" s="196"/>
      <c r="C66" s="196"/>
      <c r="D66" s="196"/>
      <c r="E66" s="196"/>
      <c r="F66" s="196"/>
      <c r="G66" s="196"/>
      <c r="H66" s="196"/>
      <c r="I66" s="196"/>
      <c r="J66" s="196"/>
      <c r="K66" s="196"/>
      <c r="L66" s="196"/>
      <c r="M66" s="196"/>
      <c r="N66" s="196"/>
      <c r="O66" s="196"/>
      <c r="P66" s="196"/>
      <c r="Q66" s="196"/>
      <c r="R66" s="196"/>
      <c r="S66" s="196"/>
    </row>
    <row r="67" spans="1:19" ht="15" x14ac:dyDescent="0.2">
      <c r="A67" s="228"/>
      <c r="B67" s="196"/>
      <c r="C67" s="196"/>
      <c r="D67" s="196"/>
      <c r="E67" s="196"/>
      <c r="F67" s="196"/>
      <c r="G67" s="196"/>
      <c r="H67" s="196"/>
      <c r="I67" s="196"/>
      <c r="J67" s="196"/>
      <c r="K67" s="196"/>
      <c r="L67" s="196"/>
      <c r="M67" s="196"/>
      <c r="N67" s="196"/>
      <c r="O67" s="196"/>
      <c r="P67" s="196"/>
      <c r="Q67" s="196"/>
      <c r="R67" s="196"/>
      <c r="S67" s="196"/>
    </row>
    <row r="68" spans="1:19" ht="15" x14ac:dyDescent="0.2">
      <c r="A68" s="228"/>
      <c r="B68" s="196"/>
      <c r="C68" s="196"/>
      <c r="D68" s="196"/>
      <c r="E68" s="196"/>
      <c r="F68" s="196"/>
      <c r="G68" s="196"/>
      <c r="H68" s="196"/>
      <c r="I68" s="196"/>
      <c r="J68" s="196"/>
      <c r="K68" s="196"/>
      <c r="L68" s="196"/>
      <c r="M68" s="196"/>
      <c r="N68" s="196"/>
      <c r="O68" s="196"/>
      <c r="P68" s="196"/>
      <c r="Q68" s="196"/>
      <c r="R68" s="196"/>
      <c r="S68" s="196"/>
    </row>
    <row r="69" spans="1:19" ht="15" x14ac:dyDescent="0.2">
      <c r="A69" s="228"/>
      <c r="B69" s="196"/>
      <c r="C69" s="196"/>
      <c r="D69" s="196"/>
      <c r="E69" s="196"/>
      <c r="F69" s="196"/>
      <c r="G69" s="196"/>
      <c r="H69" s="196"/>
      <c r="I69" s="196"/>
      <c r="J69" s="196"/>
      <c r="K69" s="196"/>
      <c r="L69" s="196"/>
      <c r="M69" s="196"/>
      <c r="N69" s="196"/>
      <c r="O69" s="196"/>
      <c r="P69" s="196"/>
      <c r="Q69" s="196"/>
      <c r="R69" s="196"/>
      <c r="S69" s="196"/>
    </row>
    <row r="70" spans="1:19" ht="15" x14ac:dyDescent="0.2">
      <c r="A70" s="228"/>
      <c r="B70" s="196"/>
      <c r="C70" s="196"/>
      <c r="D70" s="196"/>
      <c r="E70" s="196"/>
      <c r="F70" s="196"/>
      <c r="G70" s="196"/>
      <c r="H70" s="196"/>
      <c r="I70" s="196"/>
      <c r="J70" s="196"/>
      <c r="K70" s="196"/>
      <c r="L70" s="196"/>
      <c r="M70" s="196"/>
      <c r="N70" s="196"/>
      <c r="O70" s="196"/>
      <c r="P70" s="196"/>
      <c r="Q70" s="196"/>
      <c r="R70" s="196"/>
      <c r="S70" s="196"/>
    </row>
    <row r="71" spans="1:19" ht="15" x14ac:dyDescent="0.2">
      <c r="A71" s="228"/>
      <c r="B71" s="196"/>
      <c r="C71" s="196"/>
      <c r="D71" s="196"/>
      <c r="E71" s="196"/>
      <c r="F71" s="196"/>
      <c r="G71" s="196"/>
      <c r="H71" s="196"/>
      <c r="I71" s="196"/>
      <c r="J71" s="196"/>
      <c r="K71" s="196"/>
      <c r="L71" s="196"/>
      <c r="M71" s="196"/>
      <c r="N71" s="196"/>
      <c r="O71" s="196"/>
      <c r="P71" s="196"/>
      <c r="Q71" s="196"/>
      <c r="R71" s="196"/>
      <c r="S71" s="196"/>
    </row>
    <row r="72" spans="1:19" ht="15" x14ac:dyDescent="0.2">
      <c r="A72" s="228"/>
      <c r="B72" s="196"/>
      <c r="C72" s="196"/>
      <c r="D72" s="196"/>
      <c r="E72" s="196"/>
      <c r="F72" s="196"/>
      <c r="G72" s="196"/>
      <c r="H72" s="196"/>
      <c r="I72" s="196"/>
      <c r="J72" s="196"/>
      <c r="K72" s="196"/>
      <c r="L72" s="196"/>
      <c r="M72" s="196"/>
      <c r="N72" s="196"/>
      <c r="O72" s="196"/>
      <c r="P72" s="196"/>
      <c r="Q72" s="196"/>
      <c r="R72" s="196"/>
      <c r="S72" s="196"/>
    </row>
    <row r="73" spans="1:19" ht="15" x14ac:dyDescent="0.2">
      <c r="A73" s="228"/>
      <c r="B73" s="196"/>
      <c r="C73" s="196"/>
      <c r="D73" s="196"/>
      <c r="E73" s="196"/>
      <c r="F73" s="196"/>
      <c r="G73" s="196"/>
      <c r="H73" s="196"/>
      <c r="I73" s="196"/>
      <c r="J73" s="196"/>
      <c r="K73" s="196"/>
      <c r="L73" s="196"/>
      <c r="M73" s="196"/>
      <c r="N73" s="196"/>
      <c r="O73" s="196"/>
      <c r="P73" s="196"/>
      <c r="Q73" s="196"/>
      <c r="R73" s="196"/>
      <c r="S73" s="196"/>
    </row>
    <row r="74" spans="1:19" ht="15" x14ac:dyDescent="0.2">
      <c r="A74" s="228"/>
      <c r="B74" s="196"/>
      <c r="C74" s="196"/>
      <c r="D74" s="196"/>
      <c r="E74" s="196"/>
      <c r="F74" s="196"/>
      <c r="G74" s="196"/>
      <c r="H74" s="196"/>
      <c r="I74" s="196"/>
      <c r="J74" s="196"/>
      <c r="K74" s="196"/>
      <c r="L74" s="196"/>
      <c r="M74" s="196"/>
      <c r="N74" s="196"/>
      <c r="O74" s="196"/>
      <c r="P74" s="196"/>
      <c r="Q74" s="196"/>
      <c r="R74" s="196"/>
      <c r="S74" s="196"/>
    </row>
    <row r="75" spans="1:19" ht="15" x14ac:dyDescent="0.2">
      <c r="A75" s="228"/>
      <c r="B75" s="196"/>
      <c r="C75" s="196"/>
      <c r="D75" s="196"/>
      <c r="E75" s="196"/>
      <c r="F75" s="196"/>
      <c r="G75" s="196"/>
      <c r="H75" s="196"/>
      <c r="I75" s="196"/>
      <c r="J75" s="196"/>
      <c r="K75" s="196"/>
      <c r="L75" s="196"/>
      <c r="M75" s="196"/>
      <c r="N75" s="196"/>
      <c r="O75" s="196"/>
      <c r="P75" s="196"/>
      <c r="Q75" s="196"/>
      <c r="R75" s="196"/>
      <c r="S75" s="196"/>
    </row>
    <row r="76" spans="1:19" ht="15" x14ac:dyDescent="0.2">
      <c r="A76" s="228"/>
      <c r="B76" s="196"/>
      <c r="C76" s="196"/>
      <c r="D76" s="196"/>
      <c r="E76" s="196"/>
      <c r="F76" s="196"/>
      <c r="G76" s="196"/>
      <c r="H76" s="196"/>
      <c r="I76" s="196"/>
      <c r="J76" s="196"/>
      <c r="K76" s="196"/>
      <c r="L76" s="196"/>
      <c r="M76" s="196"/>
      <c r="N76" s="196"/>
      <c r="O76" s="196"/>
      <c r="P76" s="196"/>
      <c r="Q76" s="196"/>
      <c r="R76" s="196"/>
      <c r="S76" s="196"/>
    </row>
    <row r="77" spans="1:19" ht="15" x14ac:dyDescent="0.2">
      <c r="A77" s="196"/>
      <c r="B77" s="196"/>
      <c r="C77" s="196"/>
      <c r="D77" s="196"/>
      <c r="E77" s="196"/>
      <c r="F77" s="196"/>
      <c r="G77" s="196"/>
      <c r="H77" s="196"/>
      <c r="I77" s="196"/>
      <c r="J77" s="196"/>
      <c r="K77" s="196"/>
      <c r="L77" s="196"/>
      <c r="M77" s="196"/>
      <c r="N77" s="196"/>
      <c r="O77" s="196"/>
      <c r="P77" s="196"/>
      <c r="Q77" s="196"/>
      <c r="R77" s="196"/>
      <c r="S77" s="196"/>
    </row>
    <row r="78" spans="1:19" ht="15" x14ac:dyDescent="0.2">
      <c r="A78" s="196"/>
      <c r="B78" s="196"/>
      <c r="C78" s="196"/>
      <c r="D78" s="196"/>
      <c r="E78" s="196"/>
      <c r="F78" s="196"/>
      <c r="G78" s="196"/>
      <c r="H78" s="196"/>
      <c r="I78" s="196"/>
      <c r="J78" s="196"/>
      <c r="K78" s="196"/>
      <c r="L78" s="196"/>
      <c r="M78" s="196"/>
      <c r="N78" s="196"/>
      <c r="O78" s="196"/>
      <c r="P78" s="196"/>
      <c r="Q78" s="196"/>
      <c r="R78" s="196"/>
      <c r="S78" s="196"/>
    </row>
    <row r="79" spans="1:19" ht="15" x14ac:dyDescent="0.2">
      <c r="A79" s="196"/>
      <c r="B79" s="196"/>
      <c r="C79" s="196"/>
      <c r="D79" s="196"/>
      <c r="E79" s="196"/>
      <c r="F79" s="196"/>
      <c r="G79" s="196"/>
      <c r="H79" s="196"/>
      <c r="I79" s="196"/>
      <c r="J79" s="196"/>
      <c r="K79" s="196"/>
      <c r="L79" s="196"/>
      <c r="M79" s="196"/>
      <c r="N79" s="196"/>
      <c r="O79" s="196"/>
      <c r="P79" s="196"/>
      <c r="Q79" s="196"/>
      <c r="R79" s="196"/>
      <c r="S79" s="196"/>
    </row>
    <row r="80" spans="1:19" ht="15" x14ac:dyDescent="0.2">
      <c r="A80" s="196"/>
      <c r="B80" s="196"/>
      <c r="C80" s="196"/>
      <c r="D80" s="196"/>
      <c r="E80" s="196"/>
      <c r="F80" s="196"/>
      <c r="G80" s="196"/>
      <c r="H80" s="196"/>
      <c r="I80" s="196"/>
      <c r="J80" s="196"/>
      <c r="K80" s="196"/>
      <c r="L80" s="196"/>
      <c r="M80" s="196"/>
      <c r="N80" s="196"/>
      <c r="O80" s="196"/>
      <c r="P80" s="196"/>
      <c r="Q80" s="196"/>
      <c r="R80" s="196"/>
      <c r="S80" s="196"/>
    </row>
    <row r="81" spans="1:19" ht="15" x14ac:dyDescent="0.2">
      <c r="A81" s="196"/>
      <c r="B81" s="196"/>
      <c r="C81" s="196"/>
      <c r="D81" s="196"/>
      <c r="E81" s="196"/>
      <c r="F81" s="196"/>
      <c r="G81" s="196"/>
      <c r="H81" s="196"/>
      <c r="I81" s="196"/>
      <c r="J81" s="196"/>
      <c r="K81" s="196"/>
      <c r="L81" s="196"/>
      <c r="M81" s="196"/>
      <c r="N81" s="196"/>
      <c r="O81" s="196"/>
      <c r="P81" s="196"/>
      <c r="Q81" s="196"/>
      <c r="R81" s="196"/>
      <c r="S81" s="196"/>
    </row>
    <row r="82" spans="1:19" ht="15" x14ac:dyDescent="0.2">
      <c r="A82" s="196"/>
      <c r="B82" s="196"/>
      <c r="C82" s="196"/>
      <c r="D82" s="196"/>
      <c r="E82" s="196"/>
      <c r="F82" s="196"/>
      <c r="G82" s="196"/>
      <c r="H82" s="196"/>
      <c r="I82" s="196"/>
      <c r="J82" s="196"/>
      <c r="K82" s="196"/>
      <c r="L82" s="196"/>
      <c r="M82" s="196"/>
      <c r="N82" s="196"/>
      <c r="O82" s="196"/>
      <c r="P82" s="196"/>
      <c r="Q82" s="196"/>
      <c r="R82" s="196"/>
      <c r="S82" s="196"/>
    </row>
    <row r="83" spans="1:19" ht="15" x14ac:dyDescent="0.2">
      <c r="A83" s="196"/>
      <c r="B83" s="196"/>
      <c r="C83" s="196"/>
      <c r="D83" s="196"/>
      <c r="E83" s="196"/>
      <c r="F83" s="196"/>
      <c r="G83" s="196"/>
      <c r="H83" s="196"/>
      <c r="I83" s="196"/>
      <c r="J83" s="196"/>
      <c r="K83" s="196"/>
      <c r="L83" s="196"/>
      <c r="M83" s="196"/>
      <c r="N83" s="196"/>
      <c r="O83" s="196"/>
      <c r="P83" s="196"/>
      <c r="Q83" s="196"/>
      <c r="R83" s="196"/>
      <c r="S83" s="196"/>
    </row>
    <row r="84" spans="1:19" ht="15" x14ac:dyDescent="0.2">
      <c r="A84" s="196"/>
      <c r="B84" s="196"/>
      <c r="C84" s="196"/>
      <c r="D84" s="196"/>
      <c r="E84" s="196"/>
      <c r="F84" s="196"/>
      <c r="G84" s="196"/>
      <c r="H84" s="196"/>
      <c r="I84" s="196"/>
      <c r="J84" s="196"/>
      <c r="K84" s="196"/>
      <c r="L84" s="196"/>
      <c r="M84" s="196"/>
      <c r="N84" s="196"/>
      <c r="O84" s="196"/>
      <c r="P84" s="196"/>
      <c r="Q84" s="196"/>
      <c r="R84" s="196"/>
      <c r="S84" s="196"/>
    </row>
    <row r="85" spans="1:19" ht="15" x14ac:dyDescent="0.2">
      <c r="A85" s="196"/>
      <c r="B85" s="196"/>
      <c r="C85" s="196"/>
      <c r="D85" s="196"/>
      <c r="E85" s="196"/>
      <c r="F85" s="196"/>
      <c r="G85" s="196"/>
      <c r="H85" s="196"/>
      <c r="I85" s="196"/>
      <c r="J85" s="196"/>
      <c r="K85" s="196"/>
      <c r="L85" s="196"/>
      <c r="M85" s="196"/>
      <c r="N85" s="196"/>
      <c r="O85" s="196"/>
      <c r="P85" s="196"/>
      <c r="Q85" s="196"/>
      <c r="R85" s="196"/>
      <c r="S85" s="196"/>
    </row>
    <row r="86" spans="1:19" ht="15" x14ac:dyDescent="0.2">
      <c r="A86" s="196"/>
      <c r="B86" s="196"/>
      <c r="C86" s="196"/>
      <c r="D86" s="196"/>
      <c r="E86" s="196"/>
      <c r="F86" s="196"/>
      <c r="G86" s="196"/>
      <c r="H86" s="196"/>
      <c r="I86" s="196"/>
      <c r="J86" s="196"/>
      <c r="K86" s="196"/>
      <c r="L86" s="196"/>
      <c r="M86" s="196"/>
      <c r="N86" s="196"/>
      <c r="O86" s="196"/>
      <c r="P86" s="196"/>
      <c r="Q86" s="196"/>
      <c r="R86" s="196"/>
      <c r="S86" s="196"/>
    </row>
    <row r="87" spans="1:19" ht="15" x14ac:dyDescent="0.2">
      <c r="A87" s="196"/>
      <c r="B87" s="196"/>
      <c r="C87" s="196"/>
      <c r="D87" s="196"/>
      <c r="E87" s="196"/>
      <c r="F87" s="196"/>
      <c r="G87" s="196"/>
      <c r="H87" s="196"/>
      <c r="I87" s="196"/>
      <c r="J87" s="196"/>
      <c r="K87" s="196"/>
      <c r="L87" s="196"/>
      <c r="M87" s="196"/>
      <c r="N87" s="196"/>
      <c r="O87" s="196"/>
      <c r="P87" s="196"/>
      <c r="Q87" s="196"/>
      <c r="R87" s="196"/>
      <c r="S87" s="196"/>
    </row>
    <row r="88" spans="1:19" ht="15" x14ac:dyDescent="0.2">
      <c r="A88" s="196"/>
      <c r="B88" s="196"/>
      <c r="C88" s="196"/>
      <c r="D88" s="196"/>
      <c r="E88" s="196"/>
      <c r="F88" s="196"/>
      <c r="G88" s="196"/>
      <c r="H88" s="196"/>
      <c r="I88" s="196"/>
      <c r="J88" s="196"/>
      <c r="K88" s="196"/>
      <c r="L88" s="196"/>
      <c r="M88" s="196"/>
      <c r="N88" s="196"/>
      <c r="O88" s="196"/>
      <c r="P88" s="196"/>
      <c r="Q88" s="196"/>
      <c r="R88" s="196"/>
      <c r="S88" s="196"/>
    </row>
    <row r="89" spans="1:19" ht="15" x14ac:dyDescent="0.2">
      <c r="A89" s="196"/>
      <c r="B89" s="196"/>
      <c r="C89" s="196"/>
      <c r="D89" s="196"/>
      <c r="E89" s="196"/>
      <c r="F89" s="196"/>
      <c r="G89" s="196"/>
      <c r="H89" s="196"/>
      <c r="I89" s="196"/>
      <c r="J89" s="196"/>
      <c r="K89" s="196"/>
      <c r="L89" s="196"/>
      <c r="M89" s="196"/>
      <c r="N89" s="196"/>
      <c r="O89" s="196"/>
      <c r="P89" s="196"/>
      <c r="Q89" s="196"/>
      <c r="R89" s="196"/>
      <c r="S89" s="196"/>
    </row>
    <row r="90" spans="1:19" ht="15" x14ac:dyDescent="0.2">
      <c r="A90" s="196"/>
      <c r="B90" s="196"/>
      <c r="C90" s="196"/>
      <c r="D90" s="196"/>
      <c r="E90" s="196"/>
      <c r="F90" s="196"/>
      <c r="G90" s="196"/>
      <c r="H90" s="196"/>
      <c r="I90" s="196"/>
      <c r="J90" s="196"/>
      <c r="K90" s="196"/>
      <c r="L90" s="196"/>
      <c r="M90" s="196"/>
      <c r="N90" s="196"/>
      <c r="O90" s="196"/>
      <c r="P90" s="196"/>
      <c r="Q90" s="196"/>
      <c r="R90" s="196"/>
      <c r="S90" s="196"/>
    </row>
    <row r="91" spans="1:19" ht="15" x14ac:dyDescent="0.2">
      <c r="A91" s="196"/>
      <c r="B91" s="196"/>
      <c r="C91" s="196"/>
      <c r="D91" s="196"/>
      <c r="E91" s="196"/>
      <c r="F91" s="196"/>
      <c r="G91" s="196"/>
      <c r="H91" s="196"/>
      <c r="I91" s="196"/>
      <c r="J91" s="196"/>
      <c r="K91" s="196"/>
      <c r="L91" s="196"/>
      <c r="M91" s="196"/>
      <c r="N91" s="196"/>
      <c r="O91" s="196"/>
      <c r="P91" s="196"/>
      <c r="Q91" s="196"/>
      <c r="R91" s="196"/>
      <c r="S91" s="196"/>
    </row>
    <row r="92" spans="1:19" ht="15" x14ac:dyDescent="0.2">
      <c r="A92" s="196"/>
      <c r="B92" s="196"/>
      <c r="C92" s="196"/>
      <c r="D92" s="196"/>
      <c r="E92" s="196"/>
      <c r="F92" s="196"/>
      <c r="G92" s="196"/>
      <c r="H92" s="196"/>
      <c r="I92" s="196"/>
      <c r="J92" s="196"/>
      <c r="K92" s="196"/>
      <c r="L92" s="196"/>
      <c r="M92" s="196"/>
      <c r="N92" s="196"/>
      <c r="O92" s="196"/>
      <c r="P92" s="196"/>
      <c r="Q92" s="196"/>
      <c r="R92" s="196"/>
      <c r="S92" s="196"/>
    </row>
    <row r="93" spans="1:19" ht="15" x14ac:dyDescent="0.2">
      <c r="A93" s="196"/>
      <c r="B93" s="196"/>
      <c r="C93" s="196"/>
      <c r="D93" s="196"/>
      <c r="E93" s="196"/>
      <c r="F93" s="196"/>
      <c r="G93" s="196"/>
      <c r="H93" s="196"/>
      <c r="I93" s="196"/>
      <c r="J93" s="196"/>
      <c r="K93" s="196"/>
      <c r="L93" s="196"/>
      <c r="M93" s="196"/>
      <c r="N93" s="196"/>
      <c r="O93" s="196"/>
      <c r="P93" s="196"/>
      <c r="Q93" s="196"/>
      <c r="R93" s="196"/>
      <c r="S93" s="196"/>
    </row>
    <row r="94" spans="1:19" ht="15" x14ac:dyDescent="0.2">
      <c r="A94" s="196"/>
      <c r="B94" s="196"/>
      <c r="C94" s="196"/>
      <c r="D94" s="196"/>
      <c r="E94" s="196"/>
      <c r="F94" s="196"/>
      <c r="G94" s="196"/>
      <c r="H94" s="196"/>
      <c r="I94" s="196"/>
      <c r="J94" s="196"/>
      <c r="K94" s="196"/>
      <c r="L94" s="196"/>
      <c r="M94" s="196"/>
      <c r="N94" s="196"/>
      <c r="O94" s="196"/>
      <c r="P94" s="196"/>
      <c r="Q94" s="196"/>
      <c r="R94" s="196"/>
      <c r="S94" s="196"/>
    </row>
    <row r="95" spans="1:19" ht="15" x14ac:dyDescent="0.2">
      <c r="A95" s="196"/>
      <c r="B95" s="196"/>
      <c r="C95" s="196"/>
      <c r="D95" s="196"/>
      <c r="E95" s="196"/>
      <c r="F95" s="196"/>
      <c r="G95" s="196"/>
      <c r="H95" s="196"/>
      <c r="I95" s="196"/>
      <c r="J95" s="196"/>
      <c r="K95" s="196"/>
      <c r="L95" s="196"/>
      <c r="M95" s="196"/>
      <c r="N95" s="196"/>
      <c r="O95" s="196"/>
      <c r="P95" s="196"/>
      <c r="Q95" s="196"/>
      <c r="R95" s="196"/>
      <c r="S95" s="196"/>
    </row>
    <row r="96" spans="1:19" ht="15" x14ac:dyDescent="0.2">
      <c r="A96" s="196"/>
      <c r="B96" s="196"/>
      <c r="C96" s="196"/>
      <c r="D96" s="196"/>
      <c r="E96" s="196"/>
      <c r="F96" s="196"/>
      <c r="G96" s="196"/>
      <c r="H96" s="196"/>
      <c r="I96" s="196"/>
      <c r="J96" s="196"/>
      <c r="K96" s="196"/>
      <c r="L96" s="196"/>
      <c r="M96" s="196"/>
      <c r="N96" s="196"/>
      <c r="O96" s="196"/>
      <c r="P96" s="196"/>
      <c r="Q96" s="196"/>
      <c r="R96" s="196"/>
      <c r="S96" s="196"/>
    </row>
    <row r="97" spans="1:19" ht="15" x14ac:dyDescent="0.2">
      <c r="A97" s="196"/>
      <c r="B97" s="196"/>
      <c r="C97" s="196"/>
      <c r="D97" s="196"/>
      <c r="E97" s="196"/>
      <c r="F97" s="196"/>
      <c r="G97" s="196"/>
      <c r="H97" s="196"/>
      <c r="I97" s="196"/>
      <c r="J97" s="196"/>
      <c r="K97" s="196"/>
      <c r="L97" s="196"/>
      <c r="M97" s="196"/>
      <c r="N97" s="196"/>
      <c r="O97" s="196"/>
      <c r="P97" s="196"/>
      <c r="Q97" s="196"/>
      <c r="R97" s="196"/>
      <c r="S97" s="196"/>
    </row>
    <row r="98" spans="1:19" ht="15" x14ac:dyDescent="0.2">
      <c r="A98" s="196"/>
      <c r="B98" s="196"/>
      <c r="C98" s="196"/>
      <c r="D98" s="196"/>
      <c r="E98" s="196"/>
      <c r="F98" s="196"/>
      <c r="G98" s="196"/>
      <c r="H98" s="196"/>
      <c r="I98" s="196"/>
      <c r="J98" s="196"/>
      <c r="K98" s="196"/>
      <c r="L98" s="196"/>
      <c r="M98" s="196"/>
      <c r="N98" s="196"/>
      <c r="O98" s="196"/>
      <c r="P98" s="196"/>
      <c r="Q98" s="196"/>
      <c r="R98" s="196"/>
      <c r="S98" s="196"/>
    </row>
    <row r="99" spans="1:19" ht="15" x14ac:dyDescent="0.2">
      <c r="A99" s="196"/>
      <c r="B99" s="196"/>
      <c r="C99" s="196"/>
      <c r="D99" s="196"/>
      <c r="E99" s="196"/>
      <c r="F99" s="196"/>
      <c r="G99" s="196"/>
      <c r="H99" s="196"/>
      <c r="I99" s="196"/>
      <c r="J99" s="196"/>
      <c r="K99" s="196"/>
      <c r="L99" s="196"/>
      <c r="M99" s="196"/>
      <c r="N99" s="196"/>
      <c r="O99" s="196"/>
      <c r="P99" s="196"/>
      <c r="Q99" s="196"/>
      <c r="R99" s="196"/>
      <c r="S99" s="196"/>
    </row>
    <row r="100" spans="1:19" ht="15" x14ac:dyDescent="0.2">
      <c r="A100" s="196"/>
      <c r="B100" s="196"/>
      <c r="C100" s="196"/>
      <c r="D100" s="196"/>
      <c r="E100" s="196"/>
      <c r="F100" s="196"/>
      <c r="G100" s="196"/>
      <c r="H100" s="196"/>
      <c r="I100" s="196"/>
      <c r="J100" s="196"/>
      <c r="K100" s="196"/>
      <c r="L100" s="196"/>
      <c r="M100" s="196"/>
      <c r="N100" s="196"/>
      <c r="O100" s="196"/>
      <c r="P100" s="196"/>
      <c r="Q100" s="196"/>
      <c r="R100" s="196"/>
      <c r="S100" s="196"/>
    </row>
    <row r="101" spans="1:19" ht="15" x14ac:dyDescent="0.2">
      <c r="A101" s="196"/>
      <c r="B101" s="196"/>
      <c r="C101" s="196"/>
      <c r="D101" s="196"/>
      <c r="E101" s="196"/>
      <c r="F101" s="196"/>
      <c r="G101" s="196"/>
      <c r="H101" s="196"/>
      <c r="I101" s="196"/>
      <c r="J101" s="196"/>
      <c r="K101" s="196"/>
      <c r="L101" s="196"/>
      <c r="M101" s="196"/>
      <c r="N101" s="196"/>
      <c r="O101" s="196"/>
      <c r="P101" s="196"/>
      <c r="Q101" s="196"/>
      <c r="R101" s="196"/>
      <c r="S101" s="196"/>
    </row>
    <row r="102" spans="1:19" ht="15" x14ac:dyDescent="0.2">
      <c r="A102" s="196"/>
      <c r="B102" s="196"/>
      <c r="C102" s="196"/>
      <c r="D102" s="196"/>
      <c r="E102" s="196"/>
      <c r="F102" s="196"/>
      <c r="G102" s="196"/>
      <c r="H102" s="196"/>
      <c r="I102" s="196"/>
      <c r="J102" s="196"/>
      <c r="K102" s="196"/>
      <c r="L102" s="196"/>
      <c r="M102" s="196"/>
      <c r="N102" s="196"/>
      <c r="O102" s="196"/>
      <c r="P102" s="196"/>
      <c r="Q102" s="196"/>
      <c r="R102" s="196"/>
      <c r="S102" s="196"/>
    </row>
    <row r="103" spans="1:19" ht="15" x14ac:dyDescent="0.2">
      <c r="A103" s="196"/>
      <c r="B103" s="196"/>
      <c r="C103" s="196"/>
      <c r="D103" s="196"/>
      <c r="E103" s="196"/>
      <c r="F103" s="196"/>
      <c r="G103" s="196"/>
      <c r="H103" s="196"/>
      <c r="I103" s="196"/>
      <c r="J103" s="196"/>
      <c r="K103" s="196"/>
      <c r="L103" s="196"/>
      <c r="M103" s="196"/>
      <c r="N103" s="196"/>
      <c r="O103" s="196"/>
      <c r="P103" s="196"/>
      <c r="Q103" s="196"/>
      <c r="R103" s="196"/>
      <c r="S103" s="196"/>
    </row>
    <row r="104" spans="1:19" ht="15" x14ac:dyDescent="0.2">
      <c r="A104" s="196"/>
      <c r="B104" s="196"/>
      <c r="C104" s="196"/>
      <c r="D104" s="196"/>
      <c r="E104" s="196"/>
      <c r="F104" s="196"/>
      <c r="G104" s="196"/>
      <c r="H104" s="196"/>
      <c r="I104" s="196"/>
      <c r="J104" s="196"/>
      <c r="K104" s="196"/>
      <c r="L104" s="196"/>
      <c r="M104" s="196"/>
      <c r="N104" s="196"/>
      <c r="O104" s="196"/>
      <c r="P104" s="196"/>
      <c r="Q104" s="196"/>
      <c r="R104" s="196"/>
      <c r="S104" s="196"/>
    </row>
    <row r="105" spans="1:19" ht="15" x14ac:dyDescent="0.2">
      <c r="A105" s="196"/>
      <c r="B105" s="196"/>
      <c r="C105" s="196"/>
      <c r="D105" s="196"/>
      <c r="E105" s="196"/>
      <c r="F105" s="196"/>
      <c r="G105" s="196"/>
      <c r="H105" s="196"/>
      <c r="I105" s="196"/>
      <c r="J105" s="196"/>
      <c r="K105" s="196"/>
      <c r="L105" s="196"/>
      <c r="M105" s="196"/>
      <c r="N105" s="196"/>
      <c r="O105" s="196"/>
      <c r="P105" s="196"/>
      <c r="Q105" s="196"/>
      <c r="R105" s="196"/>
      <c r="S105" s="196"/>
    </row>
    <row r="106" spans="1:19" ht="15" x14ac:dyDescent="0.2">
      <c r="A106" s="196"/>
      <c r="B106" s="196"/>
      <c r="C106" s="196"/>
      <c r="D106" s="196"/>
      <c r="E106" s="196"/>
      <c r="F106" s="196"/>
      <c r="G106" s="196"/>
      <c r="H106" s="196"/>
      <c r="I106" s="196"/>
      <c r="J106" s="196"/>
      <c r="K106" s="196"/>
      <c r="L106" s="196"/>
      <c r="M106" s="196"/>
      <c r="N106" s="196"/>
      <c r="O106" s="196"/>
      <c r="P106" s="196"/>
      <c r="Q106" s="196"/>
      <c r="R106" s="196"/>
      <c r="S106" s="196"/>
    </row>
    <row r="107" spans="1:19" ht="15" x14ac:dyDescent="0.2">
      <c r="A107" s="196"/>
      <c r="B107" s="196"/>
      <c r="C107" s="196"/>
      <c r="D107" s="196"/>
      <c r="E107" s="196"/>
      <c r="F107" s="196"/>
      <c r="G107" s="196"/>
      <c r="H107" s="196"/>
      <c r="I107" s="196"/>
      <c r="J107" s="196"/>
      <c r="K107" s="196"/>
      <c r="L107" s="196"/>
      <c r="M107" s="196"/>
      <c r="N107" s="196"/>
      <c r="O107" s="196"/>
      <c r="P107" s="196"/>
      <c r="Q107" s="196"/>
      <c r="R107" s="196"/>
      <c r="S107" s="196"/>
    </row>
    <row r="108" spans="1:19" ht="15" x14ac:dyDescent="0.2">
      <c r="A108" s="196"/>
      <c r="B108" s="196"/>
      <c r="C108" s="196"/>
      <c r="D108" s="196"/>
      <c r="E108" s="196"/>
      <c r="F108" s="196"/>
      <c r="G108" s="196"/>
      <c r="H108" s="196"/>
      <c r="I108" s="196"/>
      <c r="J108" s="196"/>
      <c r="K108" s="196"/>
      <c r="L108" s="196"/>
      <c r="M108" s="196"/>
      <c r="N108" s="196"/>
      <c r="O108" s="196"/>
      <c r="P108" s="196"/>
      <c r="Q108" s="196"/>
      <c r="R108" s="196"/>
      <c r="S108" s="196"/>
    </row>
    <row r="109" spans="1:19" ht="15" x14ac:dyDescent="0.2">
      <c r="A109" s="196"/>
      <c r="B109" s="196"/>
      <c r="C109" s="196"/>
      <c r="D109" s="196"/>
      <c r="E109" s="196"/>
      <c r="F109" s="196"/>
      <c r="G109" s="196"/>
      <c r="H109" s="196"/>
      <c r="I109" s="196"/>
      <c r="J109" s="196"/>
      <c r="K109" s="196"/>
      <c r="L109" s="196"/>
      <c r="M109" s="196"/>
      <c r="N109" s="196"/>
      <c r="O109" s="196"/>
      <c r="P109" s="196"/>
      <c r="Q109" s="196"/>
      <c r="R109" s="196"/>
      <c r="S109" s="196"/>
    </row>
    <row r="110" spans="1:19" ht="15" x14ac:dyDescent="0.2">
      <c r="A110" s="196"/>
      <c r="B110" s="196"/>
      <c r="C110" s="196"/>
      <c r="D110" s="196"/>
      <c r="E110" s="196"/>
      <c r="F110" s="196"/>
      <c r="G110" s="196"/>
      <c r="H110" s="196"/>
      <c r="I110" s="196"/>
      <c r="J110" s="196"/>
      <c r="K110" s="196"/>
      <c r="L110" s="196"/>
      <c r="M110" s="196"/>
      <c r="N110" s="196"/>
      <c r="O110" s="196"/>
      <c r="P110" s="196"/>
      <c r="Q110" s="196"/>
      <c r="R110" s="196"/>
      <c r="S110" s="196"/>
    </row>
    <row r="111" spans="1:19" ht="15" x14ac:dyDescent="0.2">
      <c r="A111" s="196"/>
      <c r="B111" s="196"/>
      <c r="C111" s="196"/>
      <c r="D111" s="196"/>
      <c r="E111" s="196"/>
      <c r="F111" s="196"/>
      <c r="G111" s="196"/>
      <c r="H111" s="196"/>
      <c r="I111" s="196"/>
      <c r="J111" s="196"/>
      <c r="K111" s="196"/>
      <c r="L111" s="196"/>
      <c r="M111" s="196"/>
      <c r="N111" s="196"/>
      <c r="O111" s="196"/>
      <c r="P111" s="196"/>
      <c r="Q111" s="196"/>
      <c r="R111" s="196"/>
      <c r="S111" s="196"/>
    </row>
    <row r="112" spans="1:19" ht="15" x14ac:dyDescent="0.2">
      <c r="A112" s="196"/>
      <c r="B112" s="196"/>
      <c r="C112" s="196"/>
      <c r="D112" s="196"/>
      <c r="E112" s="196"/>
      <c r="F112" s="196"/>
      <c r="G112" s="196"/>
      <c r="H112" s="196"/>
      <c r="I112" s="196"/>
      <c r="J112" s="196"/>
      <c r="K112" s="196"/>
      <c r="L112" s="196"/>
      <c r="M112" s="196"/>
      <c r="N112" s="196"/>
      <c r="O112" s="196"/>
      <c r="P112" s="196"/>
      <c r="Q112" s="196"/>
      <c r="R112" s="196"/>
      <c r="S112" s="196"/>
    </row>
    <row r="113" spans="1:19" ht="15" x14ac:dyDescent="0.2">
      <c r="A113" s="196"/>
      <c r="B113" s="196"/>
      <c r="C113" s="196"/>
      <c r="D113" s="196"/>
      <c r="E113" s="196"/>
      <c r="F113" s="196"/>
      <c r="G113" s="196"/>
      <c r="H113" s="196"/>
      <c r="I113" s="196"/>
      <c r="J113" s="196"/>
      <c r="K113" s="196"/>
      <c r="L113" s="196"/>
      <c r="M113" s="196"/>
      <c r="N113" s="196"/>
      <c r="O113" s="196"/>
      <c r="P113" s="196"/>
      <c r="Q113" s="196"/>
      <c r="R113" s="196"/>
      <c r="S113" s="196"/>
    </row>
    <row r="114" spans="1:19" ht="15" x14ac:dyDescent="0.2">
      <c r="A114" s="196"/>
      <c r="B114" s="196"/>
      <c r="C114" s="196"/>
      <c r="D114" s="196"/>
      <c r="E114" s="196"/>
      <c r="F114" s="196"/>
      <c r="G114" s="196"/>
      <c r="H114" s="196"/>
      <c r="I114" s="196"/>
      <c r="J114" s="196"/>
      <c r="K114" s="196"/>
      <c r="L114" s="196"/>
      <c r="M114" s="196"/>
      <c r="N114" s="196"/>
      <c r="O114" s="196"/>
      <c r="P114" s="196"/>
      <c r="Q114" s="196"/>
      <c r="R114" s="196"/>
      <c r="S114" s="196"/>
    </row>
    <row r="115" spans="1:19" ht="15" x14ac:dyDescent="0.2">
      <c r="A115" s="196"/>
      <c r="B115" s="196"/>
      <c r="C115" s="196"/>
      <c r="D115" s="196"/>
      <c r="E115" s="196"/>
      <c r="F115" s="196"/>
      <c r="G115" s="196"/>
      <c r="H115" s="196"/>
      <c r="I115" s="196"/>
      <c r="J115" s="196"/>
      <c r="K115" s="196"/>
      <c r="L115" s="196"/>
      <c r="M115" s="196"/>
      <c r="N115" s="196"/>
      <c r="O115" s="196"/>
      <c r="P115" s="196"/>
      <c r="Q115" s="196"/>
      <c r="R115" s="196"/>
      <c r="S115" s="196"/>
    </row>
    <row r="116" spans="1:19" ht="15" x14ac:dyDescent="0.2">
      <c r="A116" s="196"/>
      <c r="B116" s="196"/>
      <c r="C116" s="196"/>
      <c r="D116" s="196"/>
      <c r="E116" s="196"/>
      <c r="F116" s="196"/>
      <c r="G116" s="196"/>
      <c r="H116" s="196"/>
      <c r="I116" s="196"/>
      <c r="J116" s="196"/>
      <c r="K116" s="196"/>
      <c r="L116" s="196"/>
      <c r="M116" s="196"/>
      <c r="N116" s="196"/>
      <c r="O116" s="196"/>
      <c r="P116" s="196"/>
      <c r="Q116" s="196"/>
      <c r="R116" s="196"/>
      <c r="S116" s="196"/>
    </row>
    <row r="117" spans="1:19" ht="15" x14ac:dyDescent="0.2">
      <c r="A117" s="196"/>
      <c r="B117" s="196"/>
      <c r="C117" s="196"/>
      <c r="D117" s="196"/>
      <c r="E117" s="196"/>
      <c r="F117" s="196"/>
      <c r="G117" s="196"/>
      <c r="H117" s="196"/>
      <c r="I117" s="196"/>
      <c r="J117" s="196"/>
      <c r="K117" s="196"/>
      <c r="L117" s="196"/>
      <c r="M117" s="196"/>
      <c r="N117" s="196"/>
      <c r="O117" s="196"/>
      <c r="P117" s="196"/>
      <c r="Q117" s="196"/>
      <c r="R117" s="196"/>
      <c r="S117" s="196"/>
    </row>
    <row r="118" spans="1:19" ht="15" x14ac:dyDescent="0.2">
      <c r="A118" s="196"/>
      <c r="B118" s="196"/>
      <c r="C118" s="196"/>
      <c r="D118" s="196"/>
      <c r="E118" s="196"/>
      <c r="F118" s="196"/>
      <c r="G118" s="196"/>
      <c r="H118" s="196"/>
      <c r="I118" s="196"/>
      <c r="J118" s="196"/>
      <c r="K118" s="196"/>
      <c r="L118" s="196"/>
      <c r="M118" s="196"/>
      <c r="N118" s="196"/>
      <c r="O118" s="196"/>
      <c r="P118" s="196"/>
      <c r="Q118" s="196"/>
      <c r="R118" s="196"/>
      <c r="S118" s="196"/>
    </row>
    <row r="119" spans="1:19" ht="15" x14ac:dyDescent="0.2">
      <c r="A119" s="196"/>
      <c r="B119" s="196"/>
      <c r="C119" s="196"/>
      <c r="D119" s="196"/>
      <c r="E119" s="196"/>
      <c r="F119" s="196"/>
      <c r="G119" s="196"/>
      <c r="H119" s="196"/>
      <c r="I119" s="196"/>
      <c r="J119" s="196"/>
      <c r="K119" s="196"/>
      <c r="L119" s="196"/>
      <c r="M119" s="196"/>
      <c r="N119" s="196"/>
      <c r="O119" s="196"/>
      <c r="P119" s="196"/>
      <c r="Q119" s="196"/>
      <c r="R119" s="196"/>
      <c r="S119" s="196"/>
    </row>
    <row r="120" spans="1:19" ht="15" x14ac:dyDescent="0.2">
      <c r="A120" s="196"/>
      <c r="B120" s="196"/>
      <c r="C120" s="196"/>
      <c r="D120" s="196"/>
      <c r="E120" s="196"/>
      <c r="F120" s="196"/>
      <c r="G120" s="196"/>
      <c r="H120" s="196"/>
      <c r="I120" s="196"/>
      <c r="J120" s="196"/>
      <c r="K120" s="196"/>
      <c r="L120" s="196"/>
      <c r="M120" s="196"/>
      <c r="N120" s="196"/>
      <c r="O120" s="196"/>
      <c r="P120" s="196"/>
      <c r="Q120" s="196"/>
      <c r="R120" s="196"/>
      <c r="S120" s="196"/>
    </row>
    <row r="121" spans="1:19" ht="15" x14ac:dyDescent="0.2">
      <c r="A121" s="196"/>
      <c r="B121" s="196"/>
      <c r="C121" s="196"/>
      <c r="D121" s="196"/>
      <c r="E121" s="196"/>
      <c r="F121" s="196"/>
      <c r="G121" s="196"/>
      <c r="H121" s="196"/>
      <c r="I121" s="196"/>
      <c r="J121" s="196"/>
      <c r="K121" s="196"/>
      <c r="L121" s="196"/>
      <c r="M121" s="196"/>
      <c r="N121" s="196"/>
      <c r="O121" s="196"/>
      <c r="P121" s="196"/>
      <c r="Q121" s="196"/>
      <c r="R121" s="196"/>
      <c r="S121" s="196"/>
    </row>
    <row r="122" spans="1:19" ht="15" x14ac:dyDescent="0.2">
      <c r="A122" s="196"/>
      <c r="B122" s="196"/>
      <c r="C122" s="196"/>
      <c r="D122" s="196"/>
      <c r="E122" s="196"/>
      <c r="F122" s="196"/>
      <c r="G122" s="196"/>
      <c r="H122" s="196"/>
      <c r="I122" s="196"/>
      <c r="J122" s="196"/>
      <c r="K122" s="196"/>
      <c r="L122" s="196"/>
      <c r="M122" s="196"/>
      <c r="N122" s="196"/>
      <c r="O122" s="196"/>
      <c r="P122" s="196"/>
      <c r="Q122" s="196"/>
      <c r="R122" s="196"/>
      <c r="S122" s="196"/>
    </row>
    <row r="123" spans="1:19" ht="15" x14ac:dyDescent="0.2">
      <c r="A123" s="196"/>
      <c r="B123" s="196"/>
      <c r="C123" s="196"/>
      <c r="D123" s="196"/>
      <c r="E123" s="196"/>
      <c r="F123" s="196"/>
      <c r="G123" s="196"/>
      <c r="H123" s="196"/>
      <c r="I123" s="196"/>
      <c r="J123" s="196"/>
      <c r="K123" s="196"/>
      <c r="L123" s="196"/>
      <c r="M123" s="196"/>
      <c r="N123" s="196"/>
      <c r="O123" s="196"/>
      <c r="P123" s="196"/>
      <c r="Q123" s="196"/>
      <c r="R123" s="196"/>
      <c r="S123" s="196"/>
    </row>
    <row r="124" spans="1:19" ht="15" x14ac:dyDescent="0.2">
      <c r="A124" s="196"/>
      <c r="B124" s="196"/>
      <c r="C124" s="196"/>
      <c r="D124" s="196"/>
      <c r="E124" s="196"/>
      <c r="F124" s="196"/>
      <c r="G124" s="196"/>
      <c r="H124" s="196"/>
      <c r="I124" s="196"/>
      <c r="J124" s="196"/>
      <c r="K124" s="196"/>
      <c r="L124" s="196"/>
      <c r="M124" s="196"/>
      <c r="N124" s="196"/>
      <c r="O124" s="196"/>
      <c r="P124" s="196"/>
      <c r="Q124" s="196"/>
      <c r="R124" s="196"/>
      <c r="S124" s="196"/>
    </row>
    <row r="125" spans="1:19" ht="15" x14ac:dyDescent="0.2">
      <c r="A125" s="196"/>
      <c r="B125" s="196"/>
      <c r="C125" s="196"/>
      <c r="D125" s="196"/>
      <c r="E125" s="196"/>
      <c r="F125" s="196"/>
      <c r="G125" s="196"/>
      <c r="H125" s="196"/>
      <c r="I125" s="196"/>
      <c r="J125" s="196"/>
      <c r="K125" s="196"/>
      <c r="L125" s="196"/>
      <c r="M125" s="196"/>
      <c r="N125" s="196"/>
      <c r="O125" s="196"/>
      <c r="P125" s="196"/>
      <c r="Q125" s="196"/>
      <c r="R125" s="196"/>
      <c r="S125" s="196"/>
    </row>
    <row r="126" spans="1:19" ht="15" x14ac:dyDescent="0.2">
      <c r="A126" s="196"/>
      <c r="B126" s="196"/>
      <c r="C126" s="196"/>
      <c r="D126" s="196"/>
      <c r="E126" s="196"/>
      <c r="F126" s="196"/>
      <c r="G126" s="196"/>
      <c r="H126" s="196"/>
      <c r="I126" s="196"/>
      <c r="J126" s="196"/>
      <c r="K126" s="196"/>
      <c r="L126" s="196"/>
      <c r="M126" s="196"/>
      <c r="N126" s="196"/>
      <c r="O126" s="196"/>
      <c r="P126" s="196"/>
      <c r="Q126" s="196"/>
      <c r="R126" s="196"/>
      <c r="S126" s="196"/>
    </row>
    <row r="127" spans="1:19" ht="15" x14ac:dyDescent="0.2">
      <c r="A127" s="196"/>
      <c r="B127" s="196"/>
      <c r="C127" s="196"/>
      <c r="D127" s="196"/>
      <c r="E127" s="196"/>
      <c r="F127" s="196"/>
      <c r="G127" s="196"/>
      <c r="H127" s="196"/>
      <c r="I127" s="196"/>
      <c r="J127" s="196"/>
      <c r="K127" s="196"/>
      <c r="L127" s="196"/>
      <c r="M127" s="196"/>
      <c r="N127" s="196"/>
      <c r="O127" s="196"/>
      <c r="P127" s="196"/>
      <c r="Q127" s="196"/>
      <c r="R127" s="196"/>
      <c r="S127" s="196"/>
    </row>
    <row r="128" spans="1:19" ht="15" x14ac:dyDescent="0.2">
      <c r="A128" s="196"/>
      <c r="B128" s="196"/>
      <c r="C128" s="196"/>
      <c r="D128" s="196"/>
      <c r="E128" s="196"/>
      <c r="F128" s="196"/>
      <c r="G128" s="196"/>
      <c r="H128" s="196"/>
      <c r="I128" s="196"/>
      <c r="J128" s="196"/>
      <c r="K128" s="196"/>
      <c r="L128" s="196"/>
      <c r="M128" s="196"/>
      <c r="N128" s="196"/>
      <c r="O128" s="196"/>
      <c r="P128" s="196"/>
      <c r="Q128" s="196"/>
      <c r="R128" s="196"/>
      <c r="S128" s="196"/>
    </row>
    <row r="129" spans="1:19" ht="15" x14ac:dyDescent="0.2">
      <c r="A129" s="196"/>
      <c r="B129" s="196"/>
      <c r="C129" s="196"/>
      <c r="D129" s="196"/>
      <c r="E129" s="196"/>
      <c r="F129" s="196"/>
      <c r="G129" s="196"/>
      <c r="H129" s="196"/>
      <c r="I129" s="196"/>
      <c r="J129" s="196"/>
      <c r="K129" s="196"/>
      <c r="L129" s="196"/>
      <c r="M129" s="196"/>
      <c r="N129" s="196"/>
      <c r="O129" s="196"/>
      <c r="P129" s="196"/>
      <c r="Q129" s="196"/>
      <c r="R129" s="196"/>
      <c r="S129" s="196"/>
    </row>
    <row r="130" spans="1:19" ht="15" x14ac:dyDescent="0.2">
      <c r="A130" s="196"/>
      <c r="B130" s="196"/>
      <c r="C130" s="196"/>
      <c r="D130" s="196"/>
      <c r="E130" s="196"/>
      <c r="F130" s="196"/>
      <c r="G130" s="196"/>
      <c r="H130" s="196"/>
      <c r="I130" s="196"/>
      <c r="J130" s="196"/>
      <c r="K130" s="196"/>
      <c r="L130" s="196"/>
      <c r="M130" s="196"/>
      <c r="N130" s="196"/>
      <c r="O130" s="196"/>
      <c r="P130" s="196"/>
      <c r="Q130" s="196"/>
      <c r="R130" s="196"/>
      <c r="S130" s="196"/>
    </row>
    <row r="131" spans="1:19" ht="15" x14ac:dyDescent="0.2">
      <c r="A131" s="196"/>
      <c r="B131" s="196"/>
      <c r="C131" s="196"/>
      <c r="D131" s="196"/>
      <c r="E131" s="196"/>
      <c r="F131" s="196"/>
      <c r="G131" s="196"/>
      <c r="H131" s="196"/>
      <c r="I131" s="196"/>
      <c r="J131" s="196"/>
      <c r="K131" s="196"/>
      <c r="L131" s="196"/>
      <c r="M131" s="196"/>
      <c r="N131" s="196"/>
      <c r="O131" s="196"/>
      <c r="P131" s="196"/>
      <c r="Q131" s="196"/>
      <c r="R131" s="196"/>
      <c r="S131" s="196"/>
    </row>
    <row r="132" spans="1:19" ht="15" x14ac:dyDescent="0.2">
      <c r="A132" s="196"/>
      <c r="B132" s="196"/>
      <c r="C132" s="196"/>
      <c r="D132" s="196"/>
      <c r="E132" s="196"/>
      <c r="F132" s="196"/>
      <c r="G132" s="196"/>
      <c r="H132" s="196"/>
      <c r="I132" s="196"/>
      <c r="J132" s="196"/>
      <c r="K132" s="196"/>
      <c r="L132" s="196"/>
      <c r="M132" s="196"/>
      <c r="N132" s="196"/>
      <c r="O132" s="196"/>
      <c r="P132" s="196"/>
      <c r="Q132" s="196"/>
      <c r="R132" s="196"/>
      <c r="S132" s="196"/>
    </row>
    <row r="133" spans="1:19" ht="15" x14ac:dyDescent="0.2">
      <c r="A133" s="196"/>
      <c r="B133" s="196"/>
      <c r="C133" s="196"/>
      <c r="D133" s="196"/>
      <c r="E133" s="196"/>
      <c r="F133" s="196"/>
      <c r="G133" s="196"/>
      <c r="H133" s="196"/>
      <c r="I133" s="196"/>
      <c r="J133" s="196"/>
      <c r="K133" s="196"/>
      <c r="L133" s="196"/>
      <c r="M133" s="196"/>
      <c r="N133" s="196"/>
      <c r="O133" s="196"/>
      <c r="P133" s="196"/>
      <c r="Q133" s="196"/>
      <c r="R133" s="196"/>
      <c r="S133" s="196"/>
    </row>
    <row r="134" spans="1:19" ht="15" x14ac:dyDescent="0.2">
      <c r="A134" s="196"/>
      <c r="B134" s="196"/>
      <c r="C134" s="196"/>
      <c r="D134" s="196"/>
      <c r="E134" s="196"/>
      <c r="F134" s="196"/>
      <c r="G134" s="196"/>
      <c r="H134" s="196"/>
      <c r="I134" s="196"/>
      <c r="J134" s="196"/>
      <c r="K134" s="196"/>
      <c r="L134" s="196"/>
      <c r="M134" s="196"/>
      <c r="N134" s="196"/>
      <c r="O134" s="196"/>
      <c r="P134" s="196"/>
      <c r="Q134" s="196"/>
      <c r="R134" s="196"/>
      <c r="S134" s="196"/>
    </row>
    <row r="135" spans="1:19" ht="15" x14ac:dyDescent="0.2">
      <c r="A135" s="196"/>
      <c r="B135" s="196"/>
      <c r="C135" s="196"/>
      <c r="D135" s="196"/>
      <c r="E135" s="196"/>
      <c r="F135" s="196"/>
      <c r="G135" s="196"/>
      <c r="H135" s="196"/>
      <c r="I135" s="196"/>
      <c r="J135" s="196"/>
      <c r="K135" s="196"/>
      <c r="L135" s="196"/>
      <c r="M135" s="196"/>
      <c r="N135" s="196"/>
      <c r="O135" s="196"/>
      <c r="P135" s="196"/>
      <c r="Q135" s="196"/>
      <c r="R135" s="196"/>
      <c r="S135" s="196"/>
    </row>
    <row r="136" spans="1:19" ht="15" x14ac:dyDescent="0.2">
      <c r="A136" s="196"/>
      <c r="B136" s="196"/>
      <c r="C136" s="196"/>
      <c r="D136" s="196"/>
      <c r="E136" s="196"/>
      <c r="F136" s="196"/>
      <c r="G136" s="196"/>
      <c r="H136" s="196"/>
      <c r="I136" s="196"/>
      <c r="J136" s="196"/>
      <c r="K136" s="196"/>
      <c r="L136" s="196"/>
      <c r="M136" s="196"/>
      <c r="N136" s="196"/>
      <c r="O136" s="196"/>
      <c r="P136" s="196"/>
      <c r="Q136" s="196"/>
      <c r="R136" s="196"/>
      <c r="S136" s="196"/>
    </row>
    <row r="137" spans="1:19" ht="15" x14ac:dyDescent="0.2">
      <c r="A137" s="196"/>
      <c r="B137" s="196"/>
      <c r="C137" s="196"/>
      <c r="D137" s="196"/>
      <c r="E137" s="196"/>
      <c r="F137" s="196"/>
      <c r="G137" s="196"/>
      <c r="H137" s="196"/>
      <c r="I137" s="196"/>
      <c r="J137" s="196"/>
      <c r="K137" s="196"/>
      <c r="L137" s="196"/>
      <c r="M137" s="196"/>
      <c r="N137" s="196"/>
      <c r="O137" s="196"/>
      <c r="P137" s="196"/>
      <c r="Q137" s="196"/>
      <c r="R137" s="196"/>
      <c r="S137" s="196"/>
    </row>
    <row r="138" spans="1:19" ht="15" x14ac:dyDescent="0.2">
      <c r="A138" s="196"/>
      <c r="B138" s="196"/>
      <c r="C138" s="196"/>
      <c r="D138" s="196"/>
      <c r="E138" s="196"/>
      <c r="F138" s="196"/>
      <c r="G138" s="196"/>
      <c r="H138" s="196"/>
      <c r="I138" s="196"/>
      <c r="J138" s="196"/>
      <c r="K138" s="196"/>
      <c r="L138" s="196"/>
      <c r="M138" s="196"/>
      <c r="N138" s="196"/>
      <c r="O138" s="196"/>
      <c r="P138" s="196"/>
      <c r="Q138" s="196"/>
      <c r="R138" s="196"/>
      <c r="S138" s="196"/>
    </row>
    <row r="139" spans="1:19" ht="15" x14ac:dyDescent="0.2">
      <c r="A139" s="196"/>
      <c r="B139" s="196"/>
      <c r="C139" s="196"/>
      <c r="D139" s="196"/>
      <c r="E139" s="196"/>
      <c r="F139" s="196"/>
      <c r="G139" s="196"/>
      <c r="H139" s="196"/>
      <c r="I139" s="196"/>
      <c r="J139" s="196"/>
      <c r="K139" s="196"/>
      <c r="L139" s="196"/>
      <c r="M139" s="196"/>
      <c r="N139" s="196"/>
      <c r="O139" s="196"/>
      <c r="P139" s="196"/>
      <c r="Q139" s="196"/>
      <c r="R139" s="196"/>
      <c r="S139" s="196"/>
    </row>
    <row r="140" spans="1:19" ht="15" x14ac:dyDescent="0.2">
      <c r="A140" s="196"/>
      <c r="B140" s="196"/>
      <c r="C140" s="196"/>
      <c r="D140" s="196"/>
      <c r="E140" s="196"/>
      <c r="F140" s="196"/>
      <c r="G140" s="196"/>
      <c r="H140" s="196"/>
      <c r="I140" s="196"/>
      <c r="J140" s="196"/>
      <c r="K140" s="196"/>
      <c r="L140" s="196"/>
      <c r="M140" s="196"/>
      <c r="N140" s="196"/>
      <c r="O140" s="196"/>
      <c r="P140" s="196"/>
      <c r="Q140" s="196"/>
      <c r="R140" s="196"/>
      <c r="S140" s="196"/>
    </row>
    <row r="141" spans="1:19" ht="15" x14ac:dyDescent="0.2">
      <c r="A141" s="196"/>
      <c r="B141" s="196"/>
      <c r="C141" s="196"/>
      <c r="D141" s="196"/>
      <c r="E141" s="196"/>
      <c r="F141" s="196"/>
      <c r="G141" s="196"/>
      <c r="H141" s="196"/>
      <c r="I141" s="196"/>
      <c r="J141" s="196"/>
      <c r="K141" s="196"/>
      <c r="L141" s="196"/>
      <c r="M141" s="196"/>
      <c r="N141" s="196"/>
      <c r="O141" s="196"/>
      <c r="P141" s="196"/>
      <c r="Q141" s="196"/>
      <c r="R141" s="196"/>
      <c r="S141" s="196"/>
    </row>
    <row r="142" spans="1:19" ht="15" x14ac:dyDescent="0.2">
      <c r="A142" s="196"/>
      <c r="B142" s="196"/>
      <c r="C142" s="196"/>
      <c r="D142" s="196"/>
      <c r="E142" s="196"/>
      <c r="F142" s="196"/>
      <c r="G142" s="196"/>
      <c r="H142" s="196"/>
      <c r="I142" s="196"/>
      <c r="J142" s="196"/>
      <c r="K142" s="196"/>
      <c r="L142" s="196"/>
      <c r="M142" s="196"/>
      <c r="N142" s="196"/>
      <c r="O142" s="196"/>
      <c r="P142" s="196"/>
      <c r="Q142" s="196"/>
      <c r="R142" s="196"/>
      <c r="S142" s="196"/>
    </row>
    <row r="143" spans="1:19" ht="15" x14ac:dyDescent="0.2">
      <c r="A143" s="196"/>
      <c r="B143" s="196"/>
      <c r="C143" s="196"/>
      <c r="D143" s="196"/>
      <c r="E143" s="196"/>
      <c r="F143" s="196"/>
      <c r="G143" s="196"/>
      <c r="H143" s="196"/>
      <c r="I143" s="196"/>
      <c r="J143" s="196"/>
      <c r="K143" s="196"/>
      <c r="L143" s="196"/>
      <c r="M143" s="196"/>
      <c r="N143" s="196"/>
      <c r="O143" s="196"/>
      <c r="P143" s="196"/>
      <c r="Q143" s="196"/>
      <c r="R143" s="196"/>
      <c r="S143" s="196"/>
    </row>
    <row r="144" spans="1:19" ht="15" x14ac:dyDescent="0.2">
      <c r="A144" s="196"/>
      <c r="B144" s="196"/>
      <c r="C144" s="196"/>
      <c r="D144" s="196"/>
      <c r="E144" s="196"/>
      <c r="F144" s="196"/>
      <c r="G144" s="196"/>
      <c r="H144" s="196"/>
      <c r="I144" s="196"/>
      <c r="J144" s="196"/>
      <c r="K144" s="196"/>
      <c r="L144" s="196"/>
      <c r="M144" s="196"/>
      <c r="N144" s="196"/>
      <c r="O144" s="196"/>
      <c r="P144" s="196"/>
      <c r="Q144" s="196"/>
      <c r="R144" s="196"/>
      <c r="S144" s="196"/>
    </row>
    <row r="145" spans="1:19" ht="15" x14ac:dyDescent="0.2">
      <c r="A145" s="196"/>
      <c r="B145" s="196"/>
      <c r="C145" s="196"/>
      <c r="D145" s="196"/>
      <c r="E145" s="196"/>
      <c r="F145" s="196"/>
      <c r="G145" s="196"/>
      <c r="H145" s="196"/>
      <c r="I145" s="196"/>
      <c r="J145" s="196"/>
      <c r="K145" s="196"/>
      <c r="L145" s="196"/>
      <c r="M145" s="196"/>
      <c r="N145" s="196"/>
      <c r="O145" s="196"/>
      <c r="P145" s="196"/>
      <c r="Q145" s="196"/>
      <c r="R145" s="196"/>
      <c r="S145" s="196"/>
    </row>
    <row r="146" spans="1:19" ht="15" x14ac:dyDescent="0.2">
      <c r="A146" s="196"/>
      <c r="B146" s="196"/>
      <c r="C146" s="196"/>
      <c r="D146" s="196"/>
      <c r="E146" s="196"/>
      <c r="F146" s="196"/>
      <c r="G146" s="196"/>
      <c r="H146" s="196"/>
      <c r="I146" s="196"/>
      <c r="J146" s="196"/>
      <c r="K146" s="196"/>
      <c r="L146" s="196"/>
      <c r="M146" s="196"/>
      <c r="N146" s="196"/>
      <c r="O146" s="196"/>
      <c r="P146" s="196"/>
      <c r="Q146" s="196"/>
      <c r="R146" s="196"/>
      <c r="S146" s="196"/>
    </row>
  </sheetData>
  <sheetProtection algorithmName="SHA-512" hashValue="IvKPZK/VazOREqS5NHor8Lv+h6S8sUBM4BXI3wIwAexG5zG3VZZjKEhO8BexsxJ9i66ltkYqLrV5/O4lKas6gg==" saltValue="5LdaPXKLw60uqtoAeYZOTQ==" spinCount="100000" sheet="1" formatCells="0" formatColumns="0" formatRows="0"/>
  <customSheetViews>
    <customSheetView guid="{FC3B3501-CA52-40D7-B049-0E027A15B235}" showPageBreaks="1" printArea="1">
      <pane xSplit="2" ySplit="5" topLeftCell="L6" activePane="bottomRight" state="frozen"/>
      <selection pane="bottomRight" activeCell="D55" sqref="D55"/>
      <pageMargins left="0.5" right="0.5" top="0.7" bottom="0.5" header="0" footer="0.5"/>
      <printOptions horizontalCentered="1" verticalCentered="1" gridLines="1"/>
      <pageSetup scale="69" orientation="portrait" r:id="rId1"/>
      <headerFooter alignWithMargins="0">
        <oddHeader xml:space="preserve">&amp;C&amp;"Arial,Bold"&amp;14COUNTY/CITY/TOWN OF ____________________
COMBINING BALANCE SHEET
NONMAJOR CAPITAL PROJECTS FUNDS
JUNE 30, 2015
</oddHeader>
      </headerFooter>
    </customSheetView>
  </customSheetViews>
  <mergeCells count="11">
    <mergeCell ref="I2:I4"/>
    <mergeCell ref="J2:J4"/>
    <mergeCell ref="K2:K4"/>
    <mergeCell ref="L2:L4"/>
    <mergeCell ref="M2:M4"/>
    <mergeCell ref="H2:H4"/>
    <mergeCell ref="C2:C4"/>
    <mergeCell ref="D2:D4"/>
    <mergeCell ref="E2:E4"/>
    <mergeCell ref="F2:F4"/>
    <mergeCell ref="G2:G4"/>
  </mergeCells>
  <phoneticPr fontId="0" type="noConversion"/>
  <printOptions horizontalCentered="1" verticalCentered="1" gridLines="1"/>
  <pageMargins left="0.5" right="0.5" top="0.7" bottom="0.5" header="0" footer="0.5"/>
  <pageSetup scale="69" orientation="portrait" r:id="rId2"/>
  <headerFooter alignWithMargins="0">
    <oddHeader>&amp;C&amp;"Arial,Bold"&amp;14COUNTY/CITY/TOWN OF ____________________
COMBINING BALANCE SHEET
NONMAJOR CAPITAL PROJECTS FUNDS
JUNE 30, 2023</oddHeader>
  </headerFooter>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51"/>
  <dimension ref="A1:AX121"/>
  <sheetViews>
    <sheetView zoomScaleNormal="100" workbookViewId="0">
      <pane xSplit="2" ySplit="9" topLeftCell="C10" activePane="bottomRight" state="frozen"/>
      <selection pane="topRight" activeCell="C1" sqref="C1"/>
      <selection pane="bottomLeft" activeCell="A10" sqref="A10"/>
      <selection pane="bottomRight" activeCell="C10" sqref="C10"/>
    </sheetView>
  </sheetViews>
  <sheetFormatPr defaultColWidth="8.85546875" defaultRowHeight="12.75" x14ac:dyDescent="0.2"/>
  <cols>
    <col min="1" max="1" width="14.5703125" style="194" customWidth="1"/>
    <col min="2" max="2" width="45.7109375" style="194" customWidth="1"/>
    <col min="3" max="50" width="16.7109375" style="194" customWidth="1"/>
    <col min="51" max="16384" width="8.85546875" style="194"/>
  </cols>
  <sheetData>
    <row r="1" spans="1:50" ht="15.75" x14ac:dyDescent="0.25">
      <c r="A1"/>
      <c r="B1"/>
      <c r="C1" s="10" t="str">
        <f>'BS-NONMAJOR CAP. PROJ.(71-72)'!C1</f>
        <v>FUND#</v>
      </c>
      <c r="D1" s="10"/>
      <c r="E1" s="10"/>
      <c r="F1" s="10"/>
      <c r="G1" s="10" t="str">
        <f>'BS-NONMAJOR CAP. PROJ.(71-72)'!D1</f>
        <v>FUND#</v>
      </c>
      <c r="H1" s="10"/>
      <c r="I1" s="10"/>
      <c r="J1" s="10"/>
      <c r="K1" s="10" t="str">
        <f>'BS-NONMAJOR CAP. PROJ.(71-72)'!E1</f>
        <v>FUND#</v>
      </c>
      <c r="L1" s="10"/>
      <c r="M1" s="10"/>
      <c r="N1" s="10"/>
      <c r="O1" s="10" t="str">
        <f>'BS-NONMAJOR CAP. PROJ.(71-72)'!F1</f>
        <v>FUND#</v>
      </c>
      <c r="P1" s="10"/>
      <c r="Q1" s="10"/>
      <c r="R1" s="10"/>
      <c r="S1" s="10" t="str">
        <f>'BS-NONMAJOR CAP. PROJ.(71-72)'!G1</f>
        <v>FUND#</v>
      </c>
      <c r="T1" s="10"/>
      <c r="U1" s="10"/>
      <c r="V1" s="10"/>
      <c r="W1" s="10" t="str">
        <f>'BS-NONMAJOR CAP. PROJ.(71-72)'!H1</f>
        <v>FUND#</v>
      </c>
      <c r="X1" s="10"/>
      <c r="Y1" s="10"/>
      <c r="Z1" s="10"/>
      <c r="AA1" s="10" t="str">
        <f>'BS-NONMAJOR CAP. PROJ.(71-72)'!I1</f>
        <v>FUND#</v>
      </c>
      <c r="AB1" s="10"/>
      <c r="AC1" s="10"/>
      <c r="AD1" s="10"/>
      <c r="AE1" s="10" t="str">
        <f>'BS-NONMAJOR CAP. PROJ.(71-72)'!J1</f>
        <v>FUND#</v>
      </c>
      <c r="AF1" s="10"/>
      <c r="AG1" s="10"/>
      <c r="AH1" s="10"/>
      <c r="AI1" s="10" t="str">
        <f>'BS-NONMAJOR CAP. PROJ.(71-72)'!K1</f>
        <v>FUND#</v>
      </c>
      <c r="AJ1" s="10"/>
      <c r="AK1" s="10"/>
      <c r="AL1" s="10"/>
      <c r="AM1" s="10" t="str">
        <f>'BS-NONMAJOR CAP. PROJ.(71-72)'!L1</f>
        <v>FUND#</v>
      </c>
      <c r="AN1" s="10"/>
      <c r="AO1" s="10"/>
      <c r="AP1" s="10"/>
      <c r="AQ1" s="10" t="str">
        <f>'BS-NONMAJOR CAP. PROJ.(71-72)'!M1</f>
        <v>FUND#</v>
      </c>
      <c r="AR1" s="10"/>
      <c r="AS1" s="10"/>
      <c r="AT1" s="10"/>
      <c r="AU1" s="10" t="s">
        <v>84</v>
      </c>
      <c r="AV1" s="10"/>
      <c r="AW1" s="10"/>
      <c r="AX1" s="10"/>
    </row>
    <row r="2" spans="1:50" customFormat="1" ht="15.75" x14ac:dyDescent="0.25">
      <c r="C2" s="1522" t="str">
        <f>'BS-NONMAJOR CAP. PROJ.(71-72)'!C2:C4</f>
        <v>NAME</v>
      </c>
      <c r="D2" s="1522"/>
      <c r="E2" s="1522"/>
      <c r="F2" s="1522"/>
      <c r="G2" s="1522" t="str">
        <f>'BS-NONMAJOR CAP. PROJ.(71-72)'!D2:D4</f>
        <v>NAME</v>
      </c>
      <c r="H2" s="1522"/>
      <c r="I2" s="1522"/>
      <c r="J2" s="1522"/>
      <c r="K2" s="1522" t="str">
        <f>'BS-NONMAJOR CAP. PROJ.(71-72)'!E2:E4</f>
        <v>NAME</v>
      </c>
      <c r="L2" s="1522"/>
      <c r="M2" s="1522"/>
      <c r="N2" s="1522"/>
      <c r="O2" s="1522" t="str">
        <f>'BS-NONMAJOR CAP. PROJ.(71-72)'!F2:F4</f>
        <v>NAME</v>
      </c>
      <c r="P2" s="1522"/>
      <c r="Q2" s="1522"/>
      <c r="R2" s="1522"/>
      <c r="S2" s="1522" t="str">
        <f>'BS-NONMAJOR CAP. PROJ.(71-72)'!G2:G4</f>
        <v>NAME</v>
      </c>
      <c r="T2" s="1522"/>
      <c r="U2" s="1522"/>
      <c r="V2" s="1522"/>
      <c r="W2" s="1522" t="str">
        <f>'BS-NONMAJOR CAP. PROJ.(71-72)'!H2:H4</f>
        <v>NAME</v>
      </c>
      <c r="X2" s="1522"/>
      <c r="Y2" s="1522"/>
      <c r="Z2" s="1522"/>
      <c r="AA2" s="1522" t="str">
        <f>'BS-NONMAJOR CAP. PROJ.(71-72)'!I2:I4</f>
        <v>NAME</v>
      </c>
      <c r="AB2" s="1522"/>
      <c r="AC2" s="1522"/>
      <c r="AD2" s="1522"/>
      <c r="AE2" s="1522" t="str">
        <f>'BS-NONMAJOR CAP. PROJ.(71-72)'!J2:J4</f>
        <v>NAME</v>
      </c>
      <c r="AF2" s="1522"/>
      <c r="AG2" s="1522"/>
      <c r="AH2" s="1522"/>
      <c r="AI2" s="1522" t="str">
        <f>'BS-NONMAJOR CAP. PROJ.(71-72)'!K2:K4</f>
        <v>NAME</v>
      </c>
      <c r="AJ2" s="1522"/>
      <c r="AK2" s="1522"/>
      <c r="AL2" s="1522"/>
      <c r="AM2" s="1522" t="str">
        <f>'BS-NONMAJOR CAP. PROJ.(71-72)'!L2:L4</f>
        <v>NAME</v>
      </c>
      <c r="AN2" s="1522"/>
      <c r="AO2" s="1522"/>
      <c r="AP2" s="1522"/>
      <c r="AQ2" s="1522" t="str">
        <f>'BS-NONMAJOR CAP. PROJ.(71-72)'!M2:M4</f>
        <v>NAME</v>
      </c>
      <c r="AR2" s="1522"/>
      <c r="AS2" s="1522"/>
      <c r="AT2" s="1522"/>
      <c r="AU2" s="8"/>
      <c r="AV2" s="8"/>
      <c r="AW2" s="8"/>
      <c r="AX2" s="8"/>
    </row>
    <row r="3" spans="1:50" customFormat="1" ht="15.75" x14ac:dyDescent="0.25">
      <c r="A3" s="2"/>
      <c r="B3" s="2"/>
      <c r="C3" s="467"/>
      <c r="D3" s="10"/>
      <c r="E3" s="10"/>
      <c r="F3" s="468" t="s">
        <v>731</v>
      </c>
      <c r="G3" s="467"/>
      <c r="H3" s="10"/>
      <c r="I3" s="10"/>
      <c r="J3" s="468" t="s">
        <v>731</v>
      </c>
      <c r="K3" s="467"/>
      <c r="L3" s="10"/>
      <c r="M3" s="10"/>
      <c r="N3" s="468" t="s">
        <v>731</v>
      </c>
      <c r="O3" s="467"/>
      <c r="P3" s="10"/>
      <c r="Q3" s="10"/>
      <c r="R3" s="468" t="s">
        <v>731</v>
      </c>
      <c r="S3" s="467"/>
      <c r="T3" s="10"/>
      <c r="U3" s="10"/>
      <c r="V3" s="468" t="s">
        <v>731</v>
      </c>
      <c r="W3" s="467"/>
      <c r="X3" s="10"/>
      <c r="Y3" s="10"/>
      <c r="Z3" s="468" t="s">
        <v>731</v>
      </c>
      <c r="AA3" s="467"/>
      <c r="AB3" s="10"/>
      <c r="AC3" s="10"/>
      <c r="AD3" s="468" t="s">
        <v>731</v>
      </c>
      <c r="AE3" s="467"/>
      <c r="AF3" s="10"/>
      <c r="AG3" s="10"/>
      <c r="AH3" s="468" t="s">
        <v>731</v>
      </c>
      <c r="AI3" s="467"/>
      <c r="AJ3" s="10"/>
      <c r="AK3" s="10"/>
      <c r="AL3" s="468" t="s">
        <v>731</v>
      </c>
      <c r="AM3" s="467"/>
      <c r="AN3" s="10"/>
      <c r="AO3" s="10"/>
      <c r="AP3" s="468" t="s">
        <v>731</v>
      </c>
      <c r="AQ3" s="467"/>
      <c r="AR3" s="10"/>
      <c r="AS3" s="10"/>
      <c r="AT3" s="468" t="s">
        <v>731</v>
      </c>
      <c r="AU3" s="467"/>
      <c r="AV3" s="10"/>
      <c r="AW3" s="10"/>
      <c r="AX3" s="468" t="s">
        <v>731</v>
      </c>
    </row>
    <row r="4" spans="1:50" customFormat="1" ht="15.75" x14ac:dyDescent="0.25">
      <c r="A4" s="273"/>
      <c r="B4" s="273"/>
      <c r="C4" s="9"/>
      <c r="D4" s="9"/>
      <c r="E4" s="9"/>
      <c r="F4" s="9" t="s">
        <v>732</v>
      </c>
      <c r="G4" s="9"/>
      <c r="H4" s="9"/>
      <c r="I4" s="9"/>
      <c r="J4" s="9" t="s">
        <v>732</v>
      </c>
      <c r="K4" s="9"/>
      <c r="L4" s="9"/>
      <c r="M4" s="9"/>
      <c r="N4" s="9" t="s">
        <v>732</v>
      </c>
      <c r="O4" s="9"/>
      <c r="P4" s="9"/>
      <c r="Q4" s="9"/>
      <c r="R4" s="9" t="s">
        <v>732</v>
      </c>
      <c r="S4" s="9"/>
      <c r="T4" s="9"/>
      <c r="U4" s="9"/>
      <c r="V4" s="9" t="s">
        <v>732</v>
      </c>
      <c r="W4" s="9"/>
      <c r="X4" s="9"/>
      <c r="Y4" s="9"/>
      <c r="Z4" s="9" t="s">
        <v>732</v>
      </c>
      <c r="AA4" s="9"/>
      <c r="AB4" s="9"/>
      <c r="AC4" s="9"/>
      <c r="AD4" s="9" t="s">
        <v>732</v>
      </c>
      <c r="AE4" s="9"/>
      <c r="AF4" s="9"/>
      <c r="AG4" s="9"/>
      <c r="AH4" s="9" t="s">
        <v>732</v>
      </c>
      <c r="AI4" s="9"/>
      <c r="AJ4" s="9"/>
      <c r="AK4" s="9"/>
      <c r="AL4" s="9" t="s">
        <v>732</v>
      </c>
      <c r="AM4" s="9"/>
      <c r="AN4" s="9"/>
      <c r="AO4" s="9"/>
      <c r="AP4" s="9" t="s">
        <v>732</v>
      </c>
      <c r="AQ4" s="9"/>
      <c r="AR4" s="9"/>
      <c r="AS4" s="9"/>
      <c r="AT4" s="9" t="s">
        <v>732</v>
      </c>
      <c r="AU4" s="9"/>
      <c r="AV4" s="9"/>
      <c r="AW4" s="9"/>
      <c r="AX4" s="9" t="s">
        <v>732</v>
      </c>
    </row>
    <row r="5" spans="1:50" customFormat="1" ht="16.5" thickBot="1" x14ac:dyDescent="0.3">
      <c r="A5" s="6"/>
      <c r="B5" s="6"/>
      <c r="C5" s="469" t="s">
        <v>724</v>
      </c>
      <c r="D5" s="460"/>
      <c r="E5" s="9"/>
      <c r="F5" s="9" t="s">
        <v>733</v>
      </c>
      <c r="G5" s="469" t="s">
        <v>724</v>
      </c>
      <c r="H5" s="460"/>
      <c r="I5" s="9"/>
      <c r="J5" s="9" t="s">
        <v>733</v>
      </c>
      <c r="K5" s="469" t="s">
        <v>724</v>
      </c>
      <c r="L5" s="460"/>
      <c r="M5" s="9"/>
      <c r="N5" s="9" t="s">
        <v>733</v>
      </c>
      <c r="O5" s="469" t="s">
        <v>724</v>
      </c>
      <c r="P5" s="460"/>
      <c r="Q5" s="9"/>
      <c r="R5" s="9" t="s">
        <v>733</v>
      </c>
      <c r="S5" s="469" t="s">
        <v>724</v>
      </c>
      <c r="T5" s="460"/>
      <c r="U5" s="9"/>
      <c r="V5" s="9" t="s">
        <v>733</v>
      </c>
      <c r="W5" s="469" t="s">
        <v>724</v>
      </c>
      <c r="X5" s="460"/>
      <c r="Y5" s="9"/>
      <c r="Z5" s="9" t="s">
        <v>733</v>
      </c>
      <c r="AA5" s="469" t="s">
        <v>724</v>
      </c>
      <c r="AB5" s="460"/>
      <c r="AC5" s="9"/>
      <c r="AD5" s="9" t="s">
        <v>733</v>
      </c>
      <c r="AE5" s="469" t="s">
        <v>724</v>
      </c>
      <c r="AF5" s="460"/>
      <c r="AG5" s="9"/>
      <c r="AH5" s="9" t="s">
        <v>733</v>
      </c>
      <c r="AI5" s="469" t="s">
        <v>724</v>
      </c>
      <c r="AJ5" s="460"/>
      <c r="AK5" s="9"/>
      <c r="AL5" s="9" t="s">
        <v>733</v>
      </c>
      <c r="AM5" s="469" t="s">
        <v>724</v>
      </c>
      <c r="AN5" s="460"/>
      <c r="AO5" s="9"/>
      <c r="AP5" s="9" t="s">
        <v>733</v>
      </c>
      <c r="AQ5" s="469" t="s">
        <v>724</v>
      </c>
      <c r="AR5" s="460"/>
      <c r="AS5" s="9"/>
      <c r="AT5" s="9" t="s">
        <v>733</v>
      </c>
      <c r="AU5" s="469" t="s">
        <v>724</v>
      </c>
      <c r="AV5" s="460"/>
      <c r="AW5" s="9"/>
      <c r="AX5" s="9" t="s">
        <v>733</v>
      </c>
    </row>
    <row r="6" spans="1:50" customFormat="1" ht="15.75" x14ac:dyDescent="0.25">
      <c r="A6" s="9" t="s">
        <v>743</v>
      </c>
      <c r="B6" s="9"/>
      <c r="C6" s="9"/>
      <c r="D6" s="9"/>
      <c r="E6" s="9" t="s">
        <v>729</v>
      </c>
      <c r="F6" s="9" t="s">
        <v>734</v>
      </c>
      <c r="G6" s="9"/>
      <c r="H6" s="9"/>
      <c r="I6" s="9" t="s">
        <v>729</v>
      </c>
      <c r="J6" s="9" t="s">
        <v>734</v>
      </c>
      <c r="K6" s="9"/>
      <c r="L6" s="9"/>
      <c r="M6" s="9" t="s">
        <v>729</v>
      </c>
      <c r="N6" s="9" t="s">
        <v>734</v>
      </c>
      <c r="O6" s="9"/>
      <c r="P6" s="9"/>
      <c r="Q6" s="9" t="s">
        <v>729</v>
      </c>
      <c r="R6" s="9" t="s">
        <v>734</v>
      </c>
      <c r="S6" s="9"/>
      <c r="T6" s="9"/>
      <c r="U6" s="9" t="s">
        <v>729</v>
      </c>
      <c r="V6" s="9" t="s">
        <v>734</v>
      </c>
      <c r="W6" s="9"/>
      <c r="X6" s="9"/>
      <c r="Y6" s="9" t="s">
        <v>729</v>
      </c>
      <c r="Z6" s="9" t="s">
        <v>734</v>
      </c>
      <c r="AA6" s="9"/>
      <c r="AB6" s="9"/>
      <c r="AC6" s="9" t="s">
        <v>729</v>
      </c>
      <c r="AD6" s="9" t="s">
        <v>734</v>
      </c>
      <c r="AE6" s="9"/>
      <c r="AF6" s="9"/>
      <c r="AG6" s="9" t="s">
        <v>729</v>
      </c>
      <c r="AH6" s="9" t="s">
        <v>734</v>
      </c>
      <c r="AI6" s="9"/>
      <c r="AJ6" s="9"/>
      <c r="AK6" s="9" t="s">
        <v>729</v>
      </c>
      <c r="AL6" s="9" t="s">
        <v>734</v>
      </c>
      <c r="AM6" s="9"/>
      <c r="AN6" s="9"/>
      <c r="AO6" s="9" t="s">
        <v>729</v>
      </c>
      <c r="AP6" s="9" t="s">
        <v>734</v>
      </c>
      <c r="AQ6" s="9"/>
      <c r="AR6" s="9"/>
      <c r="AS6" s="9" t="s">
        <v>729</v>
      </c>
      <c r="AT6" s="9" t="s">
        <v>734</v>
      </c>
      <c r="AU6" s="9"/>
      <c r="AV6" s="9"/>
      <c r="AW6" s="9" t="s">
        <v>729</v>
      </c>
      <c r="AX6" s="9" t="s">
        <v>734</v>
      </c>
    </row>
    <row r="7" spans="1:50" customFormat="1" ht="16.5" thickBot="1" x14ac:dyDescent="0.3">
      <c r="A7" s="454" t="s">
        <v>744</v>
      </c>
      <c r="B7" s="454" t="s">
        <v>745</v>
      </c>
      <c r="C7" s="454" t="s">
        <v>725</v>
      </c>
      <c r="D7" s="472" t="s">
        <v>726</v>
      </c>
      <c r="E7" s="454" t="s">
        <v>730</v>
      </c>
      <c r="F7" s="454" t="s">
        <v>735</v>
      </c>
      <c r="G7" s="454" t="s">
        <v>725</v>
      </c>
      <c r="H7" s="472" t="s">
        <v>726</v>
      </c>
      <c r="I7" s="454" t="s">
        <v>730</v>
      </c>
      <c r="J7" s="454" t="s">
        <v>735</v>
      </c>
      <c r="K7" s="454" t="s">
        <v>725</v>
      </c>
      <c r="L7" s="472" t="s">
        <v>726</v>
      </c>
      <c r="M7" s="454" t="s">
        <v>730</v>
      </c>
      <c r="N7" s="454" t="s">
        <v>735</v>
      </c>
      <c r="O7" s="454" t="s">
        <v>725</v>
      </c>
      <c r="P7" s="472" t="s">
        <v>726</v>
      </c>
      <c r="Q7" s="454" t="s">
        <v>730</v>
      </c>
      <c r="R7" s="454" t="s">
        <v>735</v>
      </c>
      <c r="S7" s="454" t="s">
        <v>725</v>
      </c>
      <c r="T7" s="472" t="s">
        <v>726</v>
      </c>
      <c r="U7" s="454" t="s">
        <v>730</v>
      </c>
      <c r="V7" s="454" t="s">
        <v>735</v>
      </c>
      <c r="W7" s="454" t="s">
        <v>725</v>
      </c>
      <c r="X7" s="472" t="s">
        <v>726</v>
      </c>
      <c r="Y7" s="454" t="s">
        <v>730</v>
      </c>
      <c r="Z7" s="454" t="s">
        <v>735</v>
      </c>
      <c r="AA7" s="454" t="s">
        <v>725</v>
      </c>
      <c r="AB7" s="472" t="s">
        <v>726</v>
      </c>
      <c r="AC7" s="454" t="s">
        <v>730</v>
      </c>
      <c r="AD7" s="454" t="s">
        <v>735</v>
      </c>
      <c r="AE7" s="454" t="s">
        <v>725</v>
      </c>
      <c r="AF7" s="472" t="s">
        <v>726</v>
      </c>
      <c r="AG7" s="454" t="s">
        <v>730</v>
      </c>
      <c r="AH7" s="454" t="s">
        <v>735</v>
      </c>
      <c r="AI7" s="454" t="s">
        <v>725</v>
      </c>
      <c r="AJ7" s="472" t="s">
        <v>726</v>
      </c>
      <c r="AK7" s="454" t="s">
        <v>730</v>
      </c>
      <c r="AL7" s="454" t="s">
        <v>735</v>
      </c>
      <c r="AM7" s="454" t="s">
        <v>725</v>
      </c>
      <c r="AN7" s="472" t="s">
        <v>726</v>
      </c>
      <c r="AO7" s="454" t="s">
        <v>730</v>
      </c>
      <c r="AP7" s="454" t="s">
        <v>735</v>
      </c>
      <c r="AQ7" s="454" t="s">
        <v>725</v>
      </c>
      <c r="AR7" s="472" t="s">
        <v>726</v>
      </c>
      <c r="AS7" s="454" t="s">
        <v>730</v>
      </c>
      <c r="AT7" s="454" t="s">
        <v>735</v>
      </c>
      <c r="AU7" s="454" t="s">
        <v>725</v>
      </c>
      <c r="AV7" s="472" t="s">
        <v>726</v>
      </c>
      <c r="AW7" s="454" t="s">
        <v>730</v>
      </c>
      <c r="AX7" s="454" t="s">
        <v>735</v>
      </c>
    </row>
    <row r="8" spans="1:50" customFormat="1" ht="17.100000000000001" customHeight="1" x14ac:dyDescent="0.25">
      <c r="A8" s="288"/>
      <c r="B8" s="8" t="s">
        <v>154</v>
      </c>
      <c r="C8" s="293"/>
      <c r="D8" s="293"/>
      <c r="E8" s="283"/>
      <c r="F8" s="283"/>
      <c r="G8" s="293"/>
      <c r="H8" s="293"/>
      <c r="I8" s="283"/>
      <c r="J8" s="283"/>
      <c r="K8" s="293"/>
      <c r="L8" s="293"/>
      <c r="M8" s="283"/>
      <c r="N8" s="283"/>
      <c r="O8" s="293"/>
      <c r="P8" s="293"/>
      <c r="Q8" s="283"/>
      <c r="R8" s="283"/>
      <c r="S8" s="293"/>
      <c r="T8" s="293"/>
      <c r="U8" s="283"/>
      <c r="V8" s="283"/>
      <c r="W8" s="293"/>
      <c r="X8" s="293"/>
      <c r="Y8" s="283"/>
      <c r="Z8" s="283"/>
      <c r="AA8" s="293"/>
      <c r="AB8" s="293"/>
      <c r="AC8" s="283"/>
      <c r="AD8" s="283"/>
      <c r="AE8" s="293"/>
      <c r="AF8" s="293"/>
      <c r="AG8" s="283"/>
      <c r="AH8" s="283"/>
      <c r="AI8" s="293"/>
      <c r="AJ8" s="293"/>
      <c r="AK8" s="283"/>
      <c r="AL8" s="283"/>
      <c r="AM8" s="293"/>
      <c r="AN8" s="293"/>
      <c r="AO8" s="283"/>
      <c r="AP8" s="283"/>
      <c r="AQ8" s="293"/>
      <c r="AR8" s="293"/>
      <c r="AS8" s="283"/>
      <c r="AT8" s="283"/>
      <c r="AU8" s="293"/>
      <c r="AV8" s="293"/>
      <c r="AW8" s="283"/>
      <c r="AX8" s="283"/>
    </row>
    <row r="9" spans="1:50" customFormat="1" ht="17.100000000000001" customHeight="1" x14ac:dyDescent="0.25">
      <c r="A9" s="288"/>
      <c r="B9" s="8" t="s">
        <v>85</v>
      </c>
      <c r="C9" s="293"/>
      <c r="D9" s="293"/>
      <c r="E9" s="283"/>
      <c r="F9" s="283"/>
      <c r="G9" s="293"/>
      <c r="H9" s="293"/>
      <c r="I9" s="283"/>
      <c r="J9" s="283"/>
      <c r="K9" s="293"/>
      <c r="L9" s="293"/>
      <c r="M9" s="283"/>
      <c r="N9" s="283"/>
      <c r="O9" s="293"/>
      <c r="P9" s="293"/>
      <c r="Q9" s="283"/>
      <c r="R9" s="283"/>
      <c r="S9" s="293"/>
      <c r="T9" s="293"/>
      <c r="U9" s="283"/>
      <c r="V9" s="283"/>
      <c r="W9" s="293"/>
      <c r="X9" s="293"/>
      <c r="Y9" s="283"/>
      <c r="Z9" s="283"/>
      <c r="AA9" s="293"/>
      <c r="AB9" s="293"/>
      <c r="AC9" s="283"/>
      <c r="AD9" s="283"/>
      <c r="AE9" s="293"/>
      <c r="AF9" s="293"/>
      <c r="AG9" s="283"/>
      <c r="AH9" s="283"/>
      <c r="AI9" s="293"/>
      <c r="AJ9" s="293"/>
      <c r="AK9" s="283"/>
      <c r="AL9" s="283"/>
      <c r="AM9" s="293"/>
      <c r="AN9" s="293"/>
      <c r="AO9" s="283"/>
      <c r="AP9" s="283"/>
      <c r="AQ9" s="293"/>
      <c r="AR9" s="293"/>
      <c r="AS9" s="283"/>
      <c r="AT9" s="283"/>
      <c r="AU9" s="293"/>
      <c r="AV9" s="293"/>
      <c r="AW9" s="283"/>
      <c r="AX9" s="283"/>
    </row>
    <row r="10" spans="1:50" ht="17.100000000000001" customHeight="1" x14ac:dyDescent="0.2">
      <c r="A10" s="289" t="s">
        <v>133</v>
      </c>
      <c r="B10" s="6" t="s">
        <v>86</v>
      </c>
      <c r="C10" s="281"/>
      <c r="D10" s="281"/>
      <c r="E10" s="281"/>
      <c r="F10" s="237">
        <f>-D10+E10</f>
        <v>0</v>
      </c>
      <c r="G10" s="281"/>
      <c r="H10" s="281"/>
      <c r="I10" s="281"/>
      <c r="J10" s="237">
        <f>-H10+I10</f>
        <v>0</v>
      </c>
      <c r="K10" s="281"/>
      <c r="L10" s="281"/>
      <c r="M10" s="281"/>
      <c r="N10" s="237">
        <f>-L10+M10</f>
        <v>0</v>
      </c>
      <c r="O10" s="281"/>
      <c r="P10" s="281"/>
      <c r="Q10" s="281"/>
      <c r="R10" s="237">
        <f>-P10+Q10</f>
        <v>0</v>
      </c>
      <c r="S10" s="281"/>
      <c r="T10" s="281"/>
      <c r="U10" s="281"/>
      <c r="V10" s="237">
        <f>-T10+U10</f>
        <v>0</v>
      </c>
      <c r="W10" s="281"/>
      <c r="X10" s="281"/>
      <c r="Y10" s="281"/>
      <c r="Z10" s="237">
        <f>-X10+Y10</f>
        <v>0</v>
      </c>
      <c r="AA10" s="281"/>
      <c r="AB10" s="281"/>
      <c r="AC10" s="281"/>
      <c r="AD10" s="237">
        <f>-AB10+AC10</f>
        <v>0</v>
      </c>
      <c r="AE10" s="281"/>
      <c r="AF10" s="281"/>
      <c r="AG10" s="281"/>
      <c r="AH10" s="237">
        <f>-AF10+AG10</f>
        <v>0</v>
      </c>
      <c r="AI10" s="281"/>
      <c r="AJ10" s="281"/>
      <c r="AK10" s="281"/>
      <c r="AL10" s="237">
        <f>-AJ10+AK10</f>
        <v>0</v>
      </c>
      <c r="AM10" s="281"/>
      <c r="AN10" s="281"/>
      <c r="AO10" s="281"/>
      <c r="AP10" s="237">
        <f>-AN10+AO10</f>
        <v>0</v>
      </c>
      <c r="AQ10" s="281"/>
      <c r="AR10" s="281"/>
      <c r="AS10" s="281"/>
      <c r="AT10" s="237">
        <f>-AR10+AS10</f>
        <v>0</v>
      </c>
      <c r="AU10" s="237">
        <f t="shared" ref="AU10:AX11" si="0">+C10+G10+K10+O10+S10+W10+AA10+AE10+AI10+AM10+AQ10</f>
        <v>0</v>
      </c>
      <c r="AV10" s="237">
        <f t="shared" si="0"/>
        <v>0</v>
      </c>
      <c r="AW10" s="237">
        <f t="shared" si="0"/>
        <v>0</v>
      </c>
      <c r="AX10" s="237">
        <f t="shared" si="0"/>
        <v>0</v>
      </c>
    </row>
    <row r="11" spans="1:50" ht="17.100000000000001" customHeight="1" x14ac:dyDescent="0.2">
      <c r="A11" s="289">
        <v>314140</v>
      </c>
      <c r="B11" s="6" t="s">
        <v>87</v>
      </c>
      <c r="C11" s="202"/>
      <c r="D11" s="202"/>
      <c r="E11" s="202"/>
      <c r="F11" s="237">
        <f>-D11+E11</f>
        <v>0</v>
      </c>
      <c r="G11" s="202"/>
      <c r="H11" s="202"/>
      <c r="I11" s="202"/>
      <c r="J11" s="237">
        <f>-H11+I11</f>
        <v>0</v>
      </c>
      <c r="K11" s="202"/>
      <c r="L11" s="202"/>
      <c r="M11" s="202"/>
      <c r="N11" s="237">
        <f>-L11+M11</f>
        <v>0</v>
      </c>
      <c r="O11" s="202"/>
      <c r="P11" s="202"/>
      <c r="Q11" s="202"/>
      <c r="R11" s="237">
        <f>-P11+Q11</f>
        <v>0</v>
      </c>
      <c r="S11" s="202"/>
      <c r="T11" s="202"/>
      <c r="U11" s="202"/>
      <c r="V11" s="237">
        <f>-T11+U11</f>
        <v>0</v>
      </c>
      <c r="W11" s="202"/>
      <c r="X11" s="202"/>
      <c r="Y11" s="202"/>
      <c r="Z11" s="237">
        <f>-X11+Y11</f>
        <v>0</v>
      </c>
      <c r="AA11" s="202"/>
      <c r="AB11" s="202"/>
      <c r="AC11" s="202"/>
      <c r="AD11" s="237">
        <f>-AB11+AC11</f>
        <v>0</v>
      </c>
      <c r="AE11" s="202"/>
      <c r="AF11" s="202"/>
      <c r="AG11" s="202"/>
      <c r="AH11" s="237">
        <f>-AF11+AG11</f>
        <v>0</v>
      </c>
      <c r="AI11" s="202"/>
      <c r="AJ11" s="202"/>
      <c r="AK11" s="202"/>
      <c r="AL11" s="237">
        <f>-AJ11+AK11</f>
        <v>0</v>
      </c>
      <c r="AM11" s="202"/>
      <c r="AN11" s="202"/>
      <c r="AO11" s="202"/>
      <c r="AP11" s="237">
        <f>-AN11+AO11</f>
        <v>0</v>
      </c>
      <c r="AQ11" s="202"/>
      <c r="AR11" s="202"/>
      <c r="AS11" s="202"/>
      <c r="AT11" s="237">
        <f>-AR11+AS11</f>
        <v>0</v>
      </c>
      <c r="AU11" s="237">
        <f t="shared" si="0"/>
        <v>0</v>
      </c>
      <c r="AV11" s="237">
        <f t="shared" si="0"/>
        <v>0</v>
      </c>
      <c r="AW11" s="237">
        <f t="shared" si="0"/>
        <v>0</v>
      </c>
      <c r="AX11" s="237">
        <f t="shared" si="0"/>
        <v>0</v>
      </c>
    </row>
    <row r="12" spans="1:50" customFormat="1" ht="30" customHeight="1" x14ac:dyDescent="0.25">
      <c r="A12" s="289"/>
      <c r="B12" s="291" t="s">
        <v>332</v>
      </c>
      <c r="C12" s="210"/>
      <c r="D12" s="210"/>
      <c r="E12" s="210"/>
      <c r="F12" s="210"/>
      <c r="G12" s="210"/>
      <c r="H12" s="210"/>
      <c r="I12" s="210"/>
      <c r="J12" s="210"/>
      <c r="K12" s="210"/>
      <c r="L12" s="210"/>
      <c r="M12" s="210"/>
      <c r="N12" s="210"/>
      <c r="O12" s="210"/>
      <c r="P12" s="210"/>
      <c r="Q12" s="210"/>
      <c r="R12" s="210"/>
      <c r="S12" s="210"/>
      <c r="T12" s="210"/>
      <c r="U12" s="210"/>
      <c r="V12" s="210"/>
      <c r="W12" s="210"/>
      <c r="X12" s="210"/>
      <c r="Y12" s="210"/>
      <c r="Z12" s="210"/>
      <c r="AA12" s="210"/>
      <c r="AB12" s="210"/>
      <c r="AC12" s="210"/>
      <c r="AD12" s="210"/>
      <c r="AE12" s="210"/>
      <c r="AF12" s="210"/>
      <c r="AG12" s="210"/>
      <c r="AH12" s="210"/>
      <c r="AI12" s="210"/>
      <c r="AJ12" s="210"/>
      <c r="AK12" s="210"/>
      <c r="AL12" s="210"/>
      <c r="AM12" s="210"/>
      <c r="AN12" s="210"/>
      <c r="AO12" s="210"/>
      <c r="AP12" s="210"/>
      <c r="AQ12" s="210"/>
      <c r="AR12" s="210"/>
      <c r="AS12" s="210"/>
      <c r="AT12" s="210"/>
      <c r="AU12" s="237"/>
      <c r="AV12" s="237"/>
      <c r="AW12" s="237"/>
      <c r="AX12" s="237"/>
    </row>
    <row r="13" spans="1:50" ht="17.100000000000001" customHeight="1" x14ac:dyDescent="0.2">
      <c r="A13" s="289">
        <v>331000</v>
      </c>
      <c r="B13" s="6" t="s">
        <v>328</v>
      </c>
      <c r="C13" s="202"/>
      <c r="D13" s="202"/>
      <c r="E13" s="202"/>
      <c r="F13" s="237">
        <f t="shared" ref="F13:F18" si="1">-D13+E13</f>
        <v>0</v>
      </c>
      <c r="G13" s="202"/>
      <c r="H13" s="202"/>
      <c r="I13" s="202"/>
      <c r="J13" s="237">
        <f t="shared" ref="J13:J18" si="2">-H13+I13</f>
        <v>0</v>
      </c>
      <c r="K13" s="202"/>
      <c r="L13" s="202"/>
      <c r="M13" s="202"/>
      <c r="N13" s="237">
        <f t="shared" ref="N13:N18" si="3">-L13+M13</f>
        <v>0</v>
      </c>
      <c r="O13" s="202"/>
      <c r="P13" s="202"/>
      <c r="Q13" s="202"/>
      <c r="R13" s="237">
        <f t="shared" ref="R13:R18" si="4">-P13+Q13</f>
        <v>0</v>
      </c>
      <c r="S13" s="202"/>
      <c r="T13" s="202"/>
      <c r="U13" s="202"/>
      <c r="V13" s="237">
        <f t="shared" ref="V13:V18" si="5">-T13+U13</f>
        <v>0</v>
      </c>
      <c r="W13" s="202"/>
      <c r="X13" s="202"/>
      <c r="Y13" s="202"/>
      <c r="Z13" s="237">
        <f t="shared" ref="Z13:Z18" si="6">-X13+Y13</f>
        <v>0</v>
      </c>
      <c r="AA13" s="202"/>
      <c r="AB13" s="202"/>
      <c r="AC13" s="202"/>
      <c r="AD13" s="237">
        <f t="shared" ref="AD13:AD18" si="7">-AB13+AC13</f>
        <v>0</v>
      </c>
      <c r="AE13" s="202"/>
      <c r="AF13" s="202"/>
      <c r="AG13" s="202"/>
      <c r="AH13" s="237">
        <f t="shared" ref="AH13:AH18" si="8">-AF13+AG13</f>
        <v>0</v>
      </c>
      <c r="AI13" s="202"/>
      <c r="AJ13" s="202"/>
      <c r="AK13" s="202"/>
      <c r="AL13" s="237">
        <f t="shared" ref="AL13:AL18" si="9">-AJ13+AK13</f>
        <v>0</v>
      </c>
      <c r="AM13" s="202"/>
      <c r="AN13" s="202"/>
      <c r="AO13" s="202"/>
      <c r="AP13" s="237">
        <f t="shared" ref="AP13:AP18" si="10">-AN13+AO13</f>
        <v>0</v>
      </c>
      <c r="AQ13" s="202"/>
      <c r="AR13" s="202"/>
      <c r="AS13" s="202"/>
      <c r="AT13" s="237">
        <f t="shared" ref="AT13:AT18" si="11">-AR13+AS13</f>
        <v>0</v>
      </c>
      <c r="AU13" s="237">
        <f t="shared" ref="AU13:AU18" si="12">+C13+G13+K13+O13+S13+W13+AA13+AE13+AI13+AM13+AQ13</f>
        <v>0</v>
      </c>
      <c r="AV13" s="237">
        <f t="shared" ref="AV13:AV18" si="13">+D13+H13+L13+P13+T13+X13+AB13+AF13+AJ13+AN13+AR13</f>
        <v>0</v>
      </c>
      <c r="AW13" s="237">
        <f t="shared" ref="AW13:AW18" si="14">+E13+I13+M13+Q13+U13+Y13+AC13+AG13+AK13+AO13+AS13</f>
        <v>0</v>
      </c>
      <c r="AX13" s="237">
        <f t="shared" ref="AX13:AX18" si="15">+F13+J13+N13+R13+V13+Z13+AD13+AH13+AL13+AP13+AT13</f>
        <v>0</v>
      </c>
    </row>
    <row r="14" spans="1:50" ht="17.100000000000001" customHeight="1" x14ac:dyDescent="0.2">
      <c r="A14" s="289"/>
      <c r="B14" s="6"/>
      <c r="C14" s="202"/>
      <c r="D14" s="202"/>
      <c r="E14" s="202"/>
      <c r="F14" s="237">
        <f t="shared" si="1"/>
        <v>0</v>
      </c>
      <c r="G14" s="202"/>
      <c r="H14" s="202"/>
      <c r="I14" s="202"/>
      <c r="J14" s="237">
        <f t="shared" si="2"/>
        <v>0</v>
      </c>
      <c r="K14" s="202"/>
      <c r="L14" s="202"/>
      <c r="M14" s="202"/>
      <c r="N14" s="237">
        <f t="shared" si="3"/>
        <v>0</v>
      </c>
      <c r="O14" s="202"/>
      <c r="P14" s="202"/>
      <c r="Q14" s="202"/>
      <c r="R14" s="237">
        <f t="shared" si="4"/>
        <v>0</v>
      </c>
      <c r="S14" s="202"/>
      <c r="T14" s="202"/>
      <c r="U14" s="202"/>
      <c r="V14" s="237">
        <f t="shared" si="5"/>
        <v>0</v>
      </c>
      <c r="W14" s="202"/>
      <c r="X14" s="202"/>
      <c r="Y14" s="202"/>
      <c r="Z14" s="237">
        <f t="shared" si="6"/>
        <v>0</v>
      </c>
      <c r="AA14" s="202"/>
      <c r="AB14" s="202"/>
      <c r="AC14" s="202"/>
      <c r="AD14" s="237">
        <f t="shared" si="7"/>
        <v>0</v>
      </c>
      <c r="AE14" s="202"/>
      <c r="AF14" s="202"/>
      <c r="AG14" s="202"/>
      <c r="AH14" s="237">
        <f t="shared" si="8"/>
        <v>0</v>
      </c>
      <c r="AI14" s="202"/>
      <c r="AJ14" s="202"/>
      <c r="AK14" s="202"/>
      <c r="AL14" s="237">
        <f t="shared" si="9"/>
        <v>0</v>
      </c>
      <c r="AM14" s="202"/>
      <c r="AN14" s="202"/>
      <c r="AO14" s="202"/>
      <c r="AP14" s="237">
        <f t="shared" si="10"/>
        <v>0</v>
      </c>
      <c r="AQ14" s="202"/>
      <c r="AR14" s="202"/>
      <c r="AS14" s="202"/>
      <c r="AT14" s="237">
        <f t="shared" si="11"/>
        <v>0</v>
      </c>
      <c r="AU14" s="237">
        <f t="shared" si="12"/>
        <v>0</v>
      </c>
      <c r="AV14" s="237">
        <f t="shared" si="13"/>
        <v>0</v>
      </c>
      <c r="AW14" s="237">
        <f t="shared" si="14"/>
        <v>0</v>
      </c>
      <c r="AX14" s="237">
        <f t="shared" si="15"/>
        <v>0</v>
      </c>
    </row>
    <row r="15" spans="1:50" ht="17.100000000000001" customHeight="1" x14ac:dyDescent="0.2">
      <c r="A15" s="289">
        <v>332000</v>
      </c>
      <c r="B15" s="6" t="s">
        <v>329</v>
      </c>
      <c r="C15" s="202"/>
      <c r="D15" s="202"/>
      <c r="E15" s="202"/>
      <c r="F15" s="237">
        <f t="shared" si="1"/>
        <v>0</v>
      </c>
      <c r="G15" s="202"/>
      <c r="H15" s="202"/>
      <c r="I15" s="202"/>
      <c r="J15" s="237">
        <f t="shared" si="2"/>
        <v>0</v>
      </c>
      <c r="K15" s="202"/>
      <c r="L15" s="202"/>
      <c r="M15" s="202"/>
      <c r="N15" s="237">
        <f t="shared" si="3"/>
        <v>0</v>
      </c>
      <c r="O15" s="202"/>
      <c r="P15" s="202"/>
      <c r="Q15" s="202"/>
      <c r="R15" s="237">
        <f t="shared" si="4"/>
        <v>0</v>
      </c>
      <c r="S15" s="202"/>
      <c r="T15" s="202"/>
      <c r="U15" s="202"/>
      <c r="V15" s="237">
        <f t="shared" si="5"/>
        <v>0</v>
      </c>
      <c r="W15" s="202"/>
      <c r="X15" s="202"/>
      <c r="Y15" s="202"/>
      <c r="Z15" s="237">
        <f t="shared" si="6"/>
        <v>0</v>
      </c>
      <c r="AA15" s="202"/>
      <c r="AB15" s="202"/>
      <c r="AC15" s="202"/>
      <c r="AD15" s="237">
        <f t="shared" si="7"/>
        <v>0</v>
      </c>
      <c r="AE15" s="202"/>
      <c r="AF15" s="202"/>
      <c r="AG15" s="202"/>
      <c r="AH15" s="237">
        <f t="shared" si="8"/>
        <v>0</v>
      </c>
      <c r="AI15" s="202"/>
      <c r="AJ15" s="202"/>
      <c r="AK15" s="202"/>
      <c r="AL15" s="237">
        <f t="shared" si="9"/>
        <v>0</v>
      </c>
      <c r="AM15" s="202"/>
      <c r="AN15" s="202"/>
      <c r="AO15" s="202"/>
      <c r="AP15" s="237">
        <f t="shared" si="10"/>
        <v>0</v>
      </c>
      <c r="AQ15" s="202"/>
      <c r="AR15" s="202"/>
      <c r="AS15" s="202"/>
      <c r="AT15" s="237">
        <f t="shared" si="11"/>
        <v>0</v>
      </c>
      <c r="AU15" s="237">
        <f t="shared" si="12"/>
        <v>0</v>
      </c>
      <c r="AV15" s="237">
        <f t="shared" si="13"/>
        <v>0</v>
      </c>
      <c r="AW15" s="237">
        <f t="shared" si="14"/>
        <v>0</v>
      </c>
      <c r="AX15" s="237">
        <f t="shared" si="15"/>
        <v>0</v>
      </c>
    </row>
    <row r="16" spans="1:50" ht="17.100000000000001" customHeight="1" x14ac:dyDescent="0.2">
      <c r="A16" s="289">
        <v>334000</v>
      </c>
      <c r="B16" s="6" t="s">
        <v>330</v>
      </c>
      <c r="C16" s="202"/>
      <c r="D16" s="202"/>
      <c r="E16" s="202"/>
      <c r="F16" s="237">
        <f t="shared" si="1"/>
        <v>0</v>
      </c>
      <c r="G16" s="202"/>
      <c r="H16" s="202"/>
      <c r="I16" s="202"/>
      <c r="J16" s="237">
        <f t="shared" si="2"/>
        <v>0</v>
      </c>
      <c r="K16" s="202"/>
      <c r="L16" s="202"/>
      <c r="M16" s="202"/>
      <c r="N16" s="237">
        <f t="shared" si="3"/>
        <v>0</v>
      </c>
      <c r="O16" s="202"/>
      <c r="P16" s="202"/>
      <c r="Q16" s="202"/>
      <c r="R16" s="237">
        <f t="shared" si="4"/>
        <v>0</v>
      </c>
      <c r="S16" s="202"/>
      <c r="T16" s="202"/>
      <c r="U16" s="202"/>
      <c r="V16" s="237">
        <f t="shared" si="5"/>
        <v>0</v>
      </c>
      <c r="W16" s="202"/>
      <c r="X16" s="202"/>
      <c r="Y16" s="202"/>
      <c r="Z16" s="237">
        <f t="shared" si="6"/>
        <v>0</v>
      </c>
      <c r="AA16" s="202"/>
      <c r="AB16" s="202"/>
      <c r="AC16" s="202"/>
      <c r="AD16" s="237">
        <f t="shared" si="7"/>
        <v>0</v>
      </c>
      <c r="AE16" s="202"/>
      <c r="AF16" s="202"/>
      <c r="AG16" s="202"/>
      <c r="AH16" s="237">
        <f t="shared" si="8"/>
        <v>0</v>
      </c>
      <c r="AI16" s="202"/>
      <c r="AJ16" s="202"/>
      <c r="AK16" s="202"/>
      <c r="AL16" s="237">
        <f t="shared" si="9"/>
        <v>0</v>
      </c>
      <c r="AM16" s="202"/>
      <c r="AN16" s="202"/>
      <c r="AO16" s="202"/>
      <c r="AP16" s="237">
        <f t="shared" si="10"/>
        <v>0</v>
      </c>
      <c r="AQ16" s="202"/>
      <c r="AR16" s="202"/>
      <c r="AS16" s="202"/>
      <c r="AT16" s="237">
        <f t="shared" si="11"/>
        <v>0</v>
      </c>
      <c r="AU16" s="237">
        <f t="shared" si="12"/>
        <v>0</v>
      </c>
      <c r="AV16" s="237">
        <f t="shared" si="13"/>
        <v>0</v>
      </c>
      <c r="AW16" s="237">
        <f t="shared" si="14"/>
        <v>0</v>
      </c>
      <c r="AX16" s="237">
        <f t="shared" si="15"/>
        <v>0</v>
      </c>
    </row>
    <row r="17" spans="1:50" ht="17.100000000000001" customHeight="1" x14ac:dyDescent="0.2">
      <c r="A17" s="289"/>
      <c r="B17" s="6"/>
      <c r="C17" s="202"/>
      <c r="D17" s="202"/>
      <c r="E17" s="202"/>
      <c r="F17" s="237">
        <f t="shared" si="1"/>
        <v>0</v>
      </c>
      <c r="G17" s="202"/>
      <c r="H17" s="202"/>
      <c r="I17" s="202"/>
      <c r="J17" s="237">
        <f t="shared" si="2"/>
        <v>0</v>
      </c>
      <c r="K17" s="202"/>
      <c r="L17" s="202"/>
      <c r="M17" s="202"/>
      <c r="N17" s="237">
        <f t="shared" si="3"/>
        <v>0</v>
      </c>
      <c r="O17" s="202"/>
      <c r="P17" s="202"/>
      <c r="Q17" s="202"/>
      <c r="R17" s="237">
        <f t="shared" si="4"/>
        <v>0</v>
      </c>
      <c r="S17" s="202"/>
      <c r="T17" s="202"/>
      <c r="U17" s="202"/>
      <c r="V17" s="237">
        <f t="shared" si="5"/>
        <v>0</v>
      </c>
      <c r="W17" s="202"/>
      <c r="X17" s="202"/>
      <c r="Y17" s="202"/>
      <c r="Z17" s="237">
        <f t="shared" si="6"/>
        <v>0</v>
      </c>
      <c r="AA17" s="202"/>
      <c r="AB17" s="202"/>
      <c r="AC17" s="202"/>
      <c r="AD17" s="237">
        <f t="shared" si="7"/>
        <v>0</v>
      </c>
      <c r="AE17" s="202"/>
      <c r="AF17" s="202"/>
      <c r="AG17" s="202"/>
      <c r="AH17" s="237">
        <f t="shared" si="8"/>
        <v>0</v>
      </c>
      <c r="AI17" s="202"/>
      <c r="AJ17" s="202"/>
      <c r="AK17" s="202"/>
      <c r="AL17" s="237">
        <f t="shared" si="9"/>
        <v>0</v>
      </c>
      <c r="AM17" s="202"/>
      <c r="AN17" s="202"/>
      <c r="AO17" s="202"/>
      <c r="AP17" s="237">
        <f t="shared" si="10"/>
        <v>0</v>
      </c>
      <c r="AQ17" s="202"/>
      <c r="AR17" s="202"/>
      <c r="AS17" s="202"/>
      <c r="AT17" s="237">
        <f t="shared" si="11"/>
        <v>0</v>
      </c>
      <c r="AU17" s="237">
        <f t="shared" si="12"/>
        <v>0</v>
      </c>
      <c r="AV17" s="237">
        <f t="shared" si="13"/>
        <v>0</v>
      </c>
      <c r="AW17" s="237">
        <f t="shared" si="14"/>
        <v>0</v>
      </c>
      <c r="AX17" s="237">
        <f t="shared" si="15"/>
        <v>0</v>
      </c>
    </row>
    <row r="18" spans="1:50" ht="17.100000000000001" customHeight="1" x14ac:dyDescent="0.2">
      <c r="A18" s="289">
        <v>335000</v>
      </c>
      <c r="B18" s="6" t="s">
        <v>331</v>
      </c>
      <c r="C18" s="202"/>
      <c r="D18" s="202"/>
      <c r="E18" s="202"/>
      <c r="F18" s="237">
        <f t="shared" si="1"/>
        <v>0</v>
      </c>
      <c r="G18" s="202"/>
      <c r="H18" s="202"/>
      <c r="I18" s="202"/>
      <c r="J18" s="237">
        <f t="shared" si="2"/>
        <v>0</v>
      </c>
      <c r="K18" s="202"/>
      <c r="L18" s="202"/>
      <c r="M18" s="202"/>
      <c r="N18" s="237">
        <f t="shared" si="3"/>
        <v>0</v>
      </c>
      <c r="O18" s="202"/>
      <c r="P18" s="202"/>
      <c r="Q18" s="202"/>
      <c r="R18" s="237">
        <f t="shared" si="4"/>
        <v>0</v>
      </c>
      <c r="S18" s="202"/>
      <c r="T18" s="202"/>
      <c r="U18" s="202"/>
      <c r="V18" s="237">
        <f t="shared" si="5"/>
        <v>0</v>
      </c>
      <c r="W18" s="202"/>
      <c r="X18" s="202"/>
      <c r="Y18" s="202"/>
      <c r="Z18" s="237">
        <f t="shared" si="6"/>
        <v>0</v>
      </c>
      <c r="AA18" s="202"/>
      <c r="AB18" s="202"/>
      <c r="AC18" s="202"/>
      <c r="AD18" s="237">
        <f t="shared" si="7"/>
        <v>0</v>
      </c>
      <c r="AE18" s="202"/>
      <c r="AF18" s="202"/>
      <c r="AG18" s="202"/>
      <c r="AH18" s="237">
        <f t="shared" si="8"/>
        <v>0</v>
      </c>
      <c r="AI18" s="202"/>
      <c r="AJ18" s="202"/>
      <c r="AK18" s="202"/>
      <c r="AL18" s="237">
        <f t="shared" si="9"/>
        <v>0</v>
      </c>
      <c r="AM18" s="202"/>
      <c r="AN18" s="202"/>
      <c r="AO18" s="202"/>
      <c r="AP18" s="237">
        <f t="shared" si="10"/>
        <v>0</v>
      </c>
      <c r="AQ18" s="202"/>
      <c r="AR18" s="202"/>
      <c r="AS18" s="202"/>
      <c r="AT18" s="237">
        <f t="shared" si="11"/>
        <v>0</v>
      </c>
      <c r="AU18" s="237">
        <f t="shared" si="12"/>
        <v>0</v>
      </c>
      <c r="AV18" s="237">
        <f t="shared" si="13"/>
        <v>0</v>
      </c>
      <c r="AW18" s="237">
        <f t="shared" si="14"/>
        <v>0</v>
      </c>
      <c r="AX18" s="237">
        <f t="shared" si="15"/>
        <v>0</v>
      </c>
    </row>
    <row r="19" spans="1:50" customFormat="1" ht="17.100000000000001" customHeight="1" x14ac:dyDescent="0.25">
      <c r="A19" s="289"/>
      <c r="B19" s="8" t="s">
        <v>158</v>
      </c>
      <c r="C19" s="210"/>
      <c r="D19" s="210"/>
      <c r="E19" s="210"/>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10"/>
      <c r="AE19" s="210"/>
      <c r="AF19" s="210"/>
      <c r="AG19" s="210"/>
      <c r="AH19" s="210"/>
      <c r="AI19" s="210"/>
      <c r="AJ19" s="210"/>
      <c r="AK19" s="210"/>
      <c r="AL19" s="210"/>
      <c r="AM19" s="210"/>
      <c r="AN19" s="210"/>
      <c r="AO19" s="210"/>
      <c r="AP19" s="210"/>
      <c r="AQ19" s="210"/>
      <c r="AR19" s="210"/>
      <c r="AS19" s="210"/>
      <c r="AT19" s="210"/>
      <c r="AU19" s="237"/>
      <c r="AV19" s="237"/>
      <c r="AW19" s="237"/>
      <c r="AX19" s="237"/>
    </row>
    <row r="20" spans="1:50" ht="17.100000000000001" customHeight="1" x14ac:dyDescent="0.2">
      <c r="A20" s="289">
        <v>341010</v>
      </c>
      <c r="B20" s="6" t="s">
        <v>502</v>
      </c>
      <c r="C20" s="202"/>
      <c r="D20" s="202"/>
      <c r="E20" s="202"/>
      <c r="F20" s="237">
        <f>-D20+E20</f>
        <v>0</v>
      </c>
      <c r="G20" s="202"/>
      <c r="H20" s="202"/>
      <c r="I20" s="202"/>
      <c r="J20" s="237">
        <f>-H20+I20</f>
        <v>0</v>
      </c>
      <c r="K20" s="202"/>
      <c r="L20" s="202"/>
      <c r="M20" s="202"/>
      <c r="N20" s="237">
        <f>-L20+M20</f>
        <v>0</v>
      </c>
      <c r="O20" s="202"/>
      <c r="P20" s="202"/>
      <c r="Q20" s="202"/>
      <c r="R20" s="237">
        <f>-P20+Q20</f>
        <v>0</v>
      </c>
      <c r="S20" s="202"/>
      <c r="T20" s="202"/>
      <c r="U20" s="202"/>
      <c r="V20" s="237">
        <f>-T20+U20</f>
        <v>0</v>
      </c>
      <c r="W20" s="202"/>
      <c r="X20" s="202"/>
      <c r="Y20" s="202"/>
      <c r="Z20" s="237">
        <f>-X20+Y20</f>
        <v>0</v>
      </c>
      <c r="AA20" s="202"/>
      <c r="AB20" s="202"/>
      <c r="AC20" s="202"/>
      <c r="AD20" s="237">
        <f>-AB20+AC20</f>
        <v>0</v>
      </c>
      <c r="AE20" s="202"/>
      <c r="AF20" s="202"/>
      <c r="AG20" s="202"/>
      <c r="AH20" s="237">
        <f>-AF20+AG20</f>
        <v>0</v>
      </c>
      <c r="AI20" s="202"/>
      <c r="AJ20" s="202"/>
      <c r="AK20" s="202"/>
      <c r="AL20" s="237">
        <f>-AJ20+AK20</f>
        <v>0</v>
      </c>
      <c r="AM20" s="202"/>
      <c r="AN20" s="202"/>
      <c r="AO20" s="202"/>
      <c r="AP20" s="237">
        <f>-AN20+AO20</f>
        <v>0</v>
      </c>
      <c r="AQ20" s="202"/>
      <c r="AR20" s="202"/>
      <c r="AS20" s="202"/>
      <c r="AT20" s="237">
        <f>-AR20+AS20</f>
        <v>0</v>
      </c>
      <c r="AU20" s="237">
        <f t="shared" ref="AU20:AX22" si="16">+C20+G20+K20+O20+S20+W20+AA20+AE20+AI20+AM20+AQ20</f>
        <v>0</v>
      </c>
      <c r="AV20" s="237">
        <f t="shared" si="16"/>
        <v>0</v>
      </c>
      <c r="AW20" s="237">
        <f t="shared" si="16"/>
        <v>0</v>
      </c>
      <c r="AX20" s="237">
        <f t="shared" si="16"/>
        <v>0</v>
      </c>
    </row>
    <row r="21" spans="1:50" ht="17.100000000000001" customHeight="1" x14ac:dyDescent="0.2">
      <c r="A21" s="289">
        <v>341070</v>
      </c>
      <c r="B21" s="6" t="s">
        <v>501</v>
      </c>
      <c r="C21" s="202"/>
      <c r="D21" s="202"/>
      <c r="E21" s="202"/>
      <c r="F21" s="237">
        <f>-D21+E21</f>
        <v>0</v>
      </c>
      <c r="G21" s="202"/>
      <c r="H21" s="202"/>
      <c r="I21" s="202"/>
      <c r="J21" s="237">
        <f>-H21+I21</f>
        <v>0</v>
      </c>
      <c r="K21" s="202"/>
      <c r="L21" s="202"/>
      <c r="M21" s="202"/>
      <c r="N21" s="237">
        <f>-L21+M21</f>
        <v>0</v>
      </c>
      <c r="O21" s="202"/>
      <c r="P21" s="202"/>
      <c r="Q21" s="202"/>
      <c r="R21" s="237">
        <f>-P21+Q21</f>
        <v>0</v>
      </c>
      <c r="S21" s="202"/>
      <c r="T21" s="202"/>
      <c r="U21" s="202"/>
      <c r="V21" s="237">
        <f>-T21+U21</f>
        <v>0</v>
      </c>
      <c r="W21" s="202"/>
      <c r="X21" s="202"/>
      <c r="Y21" s="202"/>
      <c r="Z21" s="237">
        <f>-X21+Y21</f>
        <v>0</v>
      </c>
      <c r="AA21" s="202"/>
      <c r="AB21" s="202"/>
      <c r="AC21" s="202"/>
      <c r="AD21" s="237">
        <f>-AB21+AC21</f>
        <v>0</v>
      </c>
      <c r="AE21" s="202"/>
      <c r="AF21" s="202"/>
      <c r="AG21" s="202"/>
      <c r="AH21" s="237">
        <f>-AF21+AG21</f>
        <v>0</v>
      </c>
      <c r="AI21" s="202"/>
      <c r="AJ21" s="202"/>
      <c r="AK21" s="202"/>
      <c r="AL21" s="237">
        <f>-AJ21+AK21</f>
        <v>0</v>
      </c>
      <c r="AM21" s="202"/>
      <c r="AN21" s="202"/>
      <c r="AO21" s="202"/>
      <c r="AP21" s="237">
        <f>-AN21+AO21</f>
        <v>0</v>
      </c>
      <c r="AQ21" s="202"/>
      <c r="AR21" s="202"/>
      <c r="AS21" s="202"/>
      <c r="AT21" s="237">
        <f>-AR21+AS21</f>
        <v>0</v>
      </c>
      <c r="AU21" s="237">
        <f t="shared" si="16"/>
        <v>0</v>
      </c>
      <c r="AV21" s="237">
        <f t="shared" si="16"/>
        <v>0</v>
      </c>
      <c r="AW21" s="237">
        <f t="shared" si="16"/>
        <v>0</v>
      </c>
      <c r="AX21" s="237">
        <f t="shared" si="16"/>
        <v>0</v>
      </c>
    </row>
    <row r="22" spans="1:50" ht="17.100000000000001" customHeight="1" x14ac:dyDescent="0.2">
      <c r="A22" s="289">
        <v>343000</v>
      </c>
      <c r="B22" s="6" t="s">
        <v>500</v>
      </c>
      <c r="C22" s="202"/>
      <c r="D22" s="202"/>
      <c r="E22" s="202"/>
      <c r="F22" s="237">
        <f>-D22+E22</f>
        <v>0</v>
      </c>
      <c r="G22" s="202"/>
      <c r="H22" s="202"/>
      <c r="I22" s="202"/>
      <c r="J22" s="237">
        <f>-H22+I22</f>
        <v>0</v>
      </c>
      <c r="K22" s="202"/>
      <c r="L22" s="202"/>
      <c r="M22" s="202"/>
      <c r="N22" s="237">
        <f>-L22+M22</f>
        <v>0</v>
      </c>
      <c r="O22" s="202"/>
      <c r="P22" s="202"/>
      <c r="Q22" s="202"/>
      <c r="R22" s="237">
        <f>-P22+Q22</f>
        <v>0</v>
      </c>
      <c r="S22" s="202"/>
      <c r="T22" s="202"/>
      <c r="U22" s="202"/>
      <c r="V22" s="237">
        <f>-T22+U22</f>
        <v>0</v>
      </c>
      <c r="W22" s="202"/>
      <c r="X22" s="202"/>
      <c r="Y22" s="202"/>
      <c r="Z22" s="237">
        <f>-X22+Y22</f>
        <v>0</v>
      </c>
      <c r="AA22" s="202"/>
      <c r="AB22" s="202"/>
      <c r="AC22" s="202"/>
      <c r="AD22" s="237">
        <f>-AB22+AC22</f>
        <v>0</v>
      </c>
      <c r="AE22" s="202"/>
      <c r="AF22" s="202"/>
      <c r="AG22" s="202"/>
      <c r="AH22" s="237">
        <f>-AF22+AG22</f>
        <v>0</v>
      </c>
      <c r="AI22" s="202"/>
      <c r="AJ22" s="202"/>
      <c r="AK22" s="202"/>
      <c r="AL22" s="237">
        <f>-AJ22+AK22</f>
        <v>0</v>
      </c>
      <c r="AM22" s="202"/>
      <c r="AN22" s="202"/>
      <c r="AO22" s="202"/>
      <c r="AP22" s="237">
        <f>-AN22+AO22</f>
        <v>0</v>
      </c>
      <c r="AQ22" s="202"/>
      <c r="AR22" s="202"/>
      <c r="AS22" s="202"/>
      <c r="AT22" s="237">
        <f>-AR22+AS22</f>
        <v>0</v>
      </c>
      <c r="AU22" s="237">
        <f t="shared" si="16"/>
        <v>0</v>
      </c>
      <c r="AV22" s="237">
        <f t="shared" si="16"/>
        <v>0</v>
      </c>
      <c r="AW22" s="237">
        <f t="shared" si="16"/>
        <v>0</v>
      </c>
      <c r="AX22" s="237">
        <f t="shared" si="16"/>
        <v>0</v>
      </c>
    </row>
    <row r="23" spans="1:50" customFormat="1" ht="17.100000000000001" customHeight="1" x14ac:dyDescent="0.25">
      <c r="A23" s="289">
        <v>360000</v>
      </c>
      <c r="B23" s="8" t="s">
        <v>160</v>
      </c>
      <c r="C23" s="210"/>
      <c r="D23" s="210"/>
      <c r="E23" s="210"/>
      <c r="F23" s="210"/>
      <c r="G23" s="210"/>
      <c r="H23" s="210"/>
      <c r="I23" s="210"/>
      <c r="J23" s="210"/>
      <c r="K23" s="210"/>
      <c r="L23" s="210"/>
      <c r="M23" s="210"/>
      <c r="N23" s="210"/>
      <c r="O23" s="210"/>
      <c r="P23" s="210"/>
      <c r="Q23" s="210"/>
      <c r="R23" s="210"/>
      <c r="S23" s="210"/>
      <c r="T23" s="210"/>
      <c r="U23" s="210"/>
      <c r="V23" s="210"/>
      <c r="W23" s="210"/>
      <c r="X23" s="210"/>
      <c r="Y23" s="210"/>
      <c r="Z23" s="210"/>
      <c r="AA23" s="210"/>
      <c r="AB23" s="210"/>
      <c r="AC23" s="210"/>
      <c r="AD23" s="210"/>
      <c r="AE23" s="210"/>
      <c r="AF23" s="210"/>
      <c r="AG23" s="210"/>
      <c r="AH23" s="210"/>
      <c r="AI23" s="210"/>
      <c r="AJ23" s="210"/>
      <c r="AK23" s="210"/>
      <c r="AL23" s="210"/>
      <c r="AM23" s="210"/>
      <c r="AN23" s="210"/>
      <c r="AO23" s="210"/>
      <c r="AP23" s="210"/>
      <c r="AQ23" s="210"/>
      <c r="AR23" s="210"/>
      <c r="AS23" s="210"/>
      <c r="AT23" s="210"/>
      <c r="AU23" s="237"/>
      <c r="AV23" s="237"/>
      <c r="AW23" s="237"/>
      <c r="AX23" s="237"/>
    </row>
    <row r="24" spans="1:50" ht="17.100000000000001" customHeight="1" x14ac:dyDescent="0.2">
      <c r="A24" s="289">
        <v>361000</v>
      </c>
      <c r="B24" s="6" t="s">
        <v>497</v>
      </c>
      <c r="C24" s="202"/>
      <c r="D24" s="202"/>
      <c r="E24" s="202"/>
      <c r="F24" s="237">
        <f>-D24+E24</f>
        <v>0</v>
      </c>
      <c r="G24" s="202"/>
      <c r="H24" s="202"/>
      <c r="I24" s="202"/>
      <c r="J24" s="237">
        <f>-H24+I24</f>
        <v>0</v>
      </c>
      <c r="K24" s="202"/>
      <c r="L24" s="202"/>
      <c r="M24" s="202"/>
      <c r="N24" s="237">
        <f>-L24+M24</f>
        <v>0</v>
      </c>
      <c r="O24" s="202"/>
      <c r="P24" s="202"/>
      <c r="Q24" s="202"/>
      <c r="R24" s="237">
        <f>-P24+Q24</f>
        <v>0</v>
      </c>
      <c r="S24" s="202"/>
      <c r="T24" s="202"/>
      <c r="U24" s="202"/>
      <c r="V24" s="237">
        <f>-T24+U24</f>
        <v>0</v>
      </c>
      <c r="W24" s="202"/>
      <c r="X24" s="202"/>
      <c r="Y24" s="202"/>
      <c r="Z24" s="237">
        <f>-X24+Y24</f>
        <v>0</v>
      </c>
      <c r="AA24" s="202"/>
      <c r="AB24" s="202"/>
      <c r="AC24" s="202"/>
      <c r="AD24" s="237">
        <f>-AB24+AC24</f>
        <v>0</v>
      </c>
      <c r="AE24" s="202"/>
      <c r="AF24" s="202"/>
      <c r="AG24" s="202"/>
      <c r="AH24" s="237">
        <f>-AF24+AG24</f>
        <v>0</v>
      </c>
      <c r="AI24" s="202"/>
      <c r="AJ24" s="202"/>
      <c r="AK24" s="202"/>
      <c r="AL24" s="237">
        <f>-AJ24+AK24</f>
        <v>0</v>
      </c>
      <c r="AM24" s="202"/>
      <c r="AN24" s="202"/>
      <c r="AO24" s="202"/>
      <c r="AP24" s="237">
        <f>-AN24+AO24</f>
        <v>0</v>
      </c>
      <c r="AQ24" s="202"/>
      <c r="AR24" s="202"/>
      <c r="AS24" s="202"/>
      <c r="AT24" s="237">
        <f>-AR24+AS24</f>
        <v>0</v>
      </c>
      <c r="AU24" s="237">
        <f t="shared" ref="AU24:AX27" si="17">+C24+G24+K24+O24+S24+W24+AA24+AE24+AI24+AM24+AQ24</f>
        <v>0</v>
      </c>
      <c r="AV24" s="237">
        <f t="shared" si="17"/>
        <v>0</v>
      </c>
      <c r="AW24" s="237">
        <f t="shared" si="17"/>
        <v>0</v>
      </c>
      <c r="AX24" s="237">
        <f t="shared" si="17"/>
        <v>0</v>
      </c>
    </row>
    <row r="25" spans="1:50" ht="17.100000000000001" customHeight="1" x14ac:dyDescent="0.2">
      <c r="A25" s="289">
        <v>362000</v>
      </c>
      <c r="B25" s="6" t="s">
        <v>498</v>
      </c>
      <c r="C25" s="202"/>
      <c r="D25" s="202"/>
      <c r="E25" s="202"/>
      <c r="F25" s="237">
        <f>-D25+E25</f>
        <v>0</v>
      </c>
      <c r="G25" s="202"/>
      <c r="H25" s="202"/>
      <c r="I25" s="202"/>
      <c r="J25" s="237">
        <f>-H25+I25</f>
        <v>0</v>
      </c>
      <c r="K25" s="202"/>
      <c r="L25" s="202"/>
      <c r="M25" s="202"/>
      <c r="N25" s="237">
        <f>-L25+M25</f>
        <v>0</v>
      </c>
      <c r="O25" s="202"/>
      <c r="P25" s="202"/>
      <c r="Q25" s="202"/>
      <c r="R25" s="237">
        <f>-P25+Q25</f>
        <v>0</v>
      </c>
      <c r="S25" s="202"/>
      <c r="T25" s="202"/>
      <c r="U25" s="202"/>
      <c r="V25" s="237">
        <f>-T25+U25</f>
        <v>0</v>
      </c>
      <c r="W25" s="202"/>
      <c r="X25" s="202"/>
      <c r="Y25" s="202"/>
      <c r="Z25" s="237">
        <f>-X25+Y25</f>
        <v>0</v>
      </c>
      <c r="AA25" s="202"/>
      <c r="AB25" s="202"/>
      <c r="AC25" s="202"/>
      <c r="AD25" s="237">
        <f>-AB25+AC25</f>
        <v>0</v>
      </c>
      <c r="AE25" s="202"/>
      <c r="AF25" s="202"/>
      <c r="AG25" s="202"/>
      <c r="AH25" s="237">
        <f>-AF25+AG25</f>
        <v>0</v>
      </c>
      <c r="AI25" s="202"/>
      <c r="AJ25" s="202"/>
      <c r="AK25" s="202"/>
      <c r="AL25" s="237">
        <f>-AJ25+AK25</f>
        <v>0</v>
      </c>
      <c r="AM25" s="202"/>
      <c r="AN25" s="202"/>
      <c r="AO25" s="202"/>
      <c r="AP25" s="237">
        <f>-AN25+AO25</f>
        <v>0</v>
      </c>
      <c r="AQ25" s="202"/>
      <c r="AR25" s="202"/>
      <c r="AS25" s="202"/>
      <c r="AT25" s="237">
        <f>-AR25+AS25</f>
        <v>0</v>
      </c>
      <c r="AU25" s="237">
        <f t="shared" si="17"/>
        <v>0</v>
      </c>
      <c r="AV25" s="237">
        <f t="shared" si="17"/>
        <v>0</v>
      </c>
      <c r="AW25" s="237">
        <f t="shared" si="17"/>
        <v>0</v>
      </c>
      <c r="AX25" s="237">
        <f t="shared" si="17"/>
        <v>0</v>
      </c>
    </row>
    <row r="26" spans="1:50" ht="17.100000000000001" customHeight="1" x14ac:dyDescent="0.2">
      <c r="A26" s="289">
        <v>365000</v>
      </c>
      <c r="B26" s="6" t="s">
        <v>499</v>
      </c>
      <c r="C26" s="202"/>
      <c r="D26" s="202"/>
      <c r="E26" s="202"/>
      <c r="F26" s="237">
        <f>-D26+E26</f>
        <v>0</v>
      </c>
      <c r="G26" s="202"/>
      <c r="H26" s="202"/>
      <c r="I26" s="202"/>
      <c r="J26" s="237">
        <f>-H26+I26</f>
        <v>0</v>
      </c>
      <c r="K26" s="202"/>
      <c r="L26" s="202"/>
      <c r="M26" s="202"/>
      <c r="N26" s="237">
        <f>-L26+M26</f>
        <v>0</v>
      </c>
      <c r="O26" s="202"/>
      <c r="P26" s="202"/>
      <c r="Q26" s="202"/>
      <c r="R26" s="237">
        <f>-P26+Q26</f>
        <v>0</v>
      </c>
      <c r="S26" s="202"/>
      <c r="T26" s="202"/>
      <c r="U26" s="202"/>
      <c r="V26" s="237">
        <f>-T26+U26</f>
        <v>0</v>
      </c>
      <c r="W26" s="202"/>
      <c r="X26" s="202"/>
      <c r="Y26" s="202"/>
      <c r="Z26" s="237">
        <f>-X26+Y26</f>
        <v>0</v>
      </c>
      <c r="AA26" s="202"/>
      <c r="AB26" s="202"/>
      <c r="AC26" s="202"/>
      <c r="AD26" s="237">
        <f>-AB26+AC26</f>
        <v>0</v>
      </c>
      <c r="AE26" s="202"/>
      <c r="AF26" s="202"/>
      <c r="AG26" s="202"/>
      <c r="AH26" s="237">
        <f>-AF26+AG26</f>
        <v>0</v>
      </c>
      <c r="AI26" s="202"/>
      <c r="AJ26" s="202"/>
      <c r="AK26" s="202"/>
      <c r="AL26" s="237">
        <f>-AJ26+AK26</f>
        <v>0</v>
      </c>
      <c r="AM26" s="202"/>
      <c r="AN26" s="202"/>
      <c r="AO26" s="202"/>
      <c r="AP26" s="237">
        <f>-AN26+AO26</f>
        <v>0</v>
      </c>
      <c r="AQ26" s="202"/>
      <c r="AR26" s="202"/>
      <c r="AS26" s="202"/>
      <c r="AT26" s="237">
        <f>-AR26+AS26</f>
        <v>0</v>
      </c>
      <c r="AU26" s="237">
        <f t="shared" si="17"/>
        <v>0</v>
      </c>
      <c r="AV26" s="237">
        <f t="shared" si="17"/>
        <v>0</v>
      </c>
      <c r="AW26" s="237">
        <f t="shared" si="17"/>
        <v>0</v>
      </c>
      <c r="AX26" s="237">
        <f t="shared" si="17"/>
        <v>0</v>
      </c>
    </row>
    <row r="27" spans="1:50" ht="17.100000000000001" customHeight="1" x14ac:dyDescent="0.25">
      <c r="A27" s="289">
        <v>370000</v>
      </c>
      <c r="B27" s="8" t="s">
        <v>161</v>
      </c>
      <c r="C27" s="202"/>
      <c r="D27" s="202"/>
      <c r="E27" s="202"/>
      <c r="F27" s="237">
        <f>-D27+E27</f>
        <v>0</v>
      </c>
      <c r="G27" s="202"/>
      <c r="H27" s="202"/>
      <c r="I27" s="202"/>
      <c r="J27" s="237">
        <f>-H27+I27</f>
        <v>0</v>
      </c>
      <c r="K27" s="202"/>
      <c r="L27" s="202"/>
      <c r="M27" s="202"/>
      <c r="N27" s="237">
        <f>-L27+M27</f>
        <v>0</v>
      </c>
      <c r="O27" s="202"/>
      <c r="P27" s="202"/>
      <c r="Q27" s="202"/>
      <c r="R27" s="237">
        <f>-P27+Q27</f>
        <v>0</v>
      </c>
      <c r="S27" s="202"/>
      <c r="T27" s="202"/>
      <c r="U27" s="202"/>
      <c r="V27" s="237">
        <f>-T27+U27</f>
        <v>0</v>
      </c>
      <c r="W27" s="202"/>
      <c r="X27" s="202"/>
      <c r="Y27" s="202"/>
      <c r="Z27" s="237">
        <f>-X27+Y27</f>
        <v>0</v>
      </c>
      <c r="AA27" s="202"/>
      <c r="AB27" s="202"/>
      <c r="AC27" s="202"/>
      <c r="AD27" s="237">
        <f>-AB27+AC27</f>
        <v>0</v>
      </c>
      <c r="AE27" s="202"/>
      <c r="AF27" s="202"/>
      <c r="AG27" s="202"/>
      <c r="AH27" s="237">
        <f>-AF27+AG27</f>
        <v>0</v>
      </c>
      <c r="AI27" s="202"/>
      <c r="AJ27" s="202"/>
      <c r="AK27" s="202"/>
      <c r="AL27" s="237">
        <f>-AJ27+AK27</f>
        <v>0</v>
      </c>
      <c r="AM27" s="202"/>
      <c r="AN27" s="202"/>
      <c r="AO27" s="202"/>
      <c r="AP27" s="237">
        <f>-AN27+AO27</f>
        <v>0</v>
      </c>
      <c r="AQ27" s="202"/>
      <c r="AR27" s="202"/>
      <c r="AS27" s="202"/>
      <c r="AT27" s="237">
        <f>-AR27+AS27</f>
        <v>0</v>
      </c>
      <c r="AU27" s="237">
        <f t="shared" si="17"/>
        <v>0</v>
      </c>
      <c r="AV27" s="237">
        <f t="shared" si="17"/>
        <v>0</v>
      </c>
      <c r="AW27" s="237">
        <f t="shared" si="17"/>
        <v>0</v>
      </c>
      <c r="AX27" s="237">
        <f t="shared" si="17"/>
        <v>0</v>
      </c>
    </row>
    <row r="28" spans="1:50" customFormat="1" ht="17.100000000000001" customHeight="1" thickBot="1" x14ac:dyDescent="0.25">
      <c r="A28" s="289"/>
      <c r="B28" s="6"/>
      <c r="C28" s="211"/>
      <c r="D28" s="211"/>
      <c r="E28" s="211"/>
      <c r="F28" s="211"/>
      <c r="G28" s="211"/>
      <c r="H28" s="211"/>
      <c r="I28" s="211"/>
      <c r="J28" s="211"/>
      <c r="K28" s="211"/>
      <c r="L28" s="211"/>
      <c r="M28" s="211"/>
      <c r="N28" s="211"/>
      <c r="O28" s="211"/>
      <c r="P28" s="211"/>
      <c r="Q28" s="211"/>
      <c r="R28" s="211"/>
      <c r="S28" s="211"/>
      <c r="T28" s="211"/>
      <c r="U28" s="211"/>
      <c r="V28" s="211"/>
      <c r="W28" s="211"/>
      <c r="X28" s="211"/>
      <c r="Y28" s="211"/>
      <c r="Z28" s="211"/>
      <c r="AA28" s="211"/>
      <c r="AB28" s="211"/>
      <c r="AC28" s="211"/>
      <c r="AD28" s="211"/>
      <c r="AE28" s="211"/>
      <c r="AF28" s="211"/>
      <c r="AG28" s="211"/>
      <c r="AH28" s="211"/>
      <c r="AI28" s="211"/>
      <c r="AJ28" s="211"/>
      <c r="AK28" s="211"/>
      <c r="AL28" s="211"/>
      <c r="AM28" s="211"/>
      <c r="AN28" s="211"/>
      <c r="AO28" s="211"/>
      <c r="AP28" s="211"/>
      <c r="AQ28" s="211"/>
      <c r="AR28" s="211"/>
      <c r="AS28" s="211"/>
      <c r="AT28" s="211"/>
      <c r="AU28" s="211"/>
      <c r="AV28" s="211"/>
      <c r="AW28" s="211"/>
      <c r="AX28" s="211"/>
    </row>
    <row r="29" spans="1:50" customFormat="1" ht="17.100000000000001" customHeight="1" x14ac:dyDescent="0.25">
      <c r="A29" s="289"/>
      <c r="B29" s="9" t="s">
        <v>88</v>
      </c>
      <c r="C29" s="210">
        <f>SUM(C9:C28)</f>
        <v>0</v>
      </c>
      <c r="D29" s="210">
        <f>SUM(D9:D28)</f>
        <v>0</v>
      </c>
      <c r="E29" s="210">
        <f>SUM(E9:E28)</f>
        <v>0</v>
      </c>
      <c r="F29" s="210">
        <f>SUM(F9:F28)</f>
        <v>0</v>
      </c>
      <c r="G29" s="210">
        <f t="shared" ref="G29:AT29" si="18">SUM(G9:G28)</f>
        <v>0</v>
      </c>
      <c r="H29" s="210">
        <f t="shared" si="18"/>
        <v>0</v>
      </c>
      <c r="I29" s="210">
        <f t="shared" si="18"/>
        <v>0</v>
      </c>
      <c r="J29" s="210">
        <f t="shared" si="18"/>
        <v>0</v>
      </c>
      <c r="K29" s="210">
        <f t="shared" si="18"/>
        <v>0</v>
      </c>
      <c r="L29" s="210">
        <f t="shared" si="18"/>
        <v>0</v>
      </c>
      <c r="M29" s="210">
        <f t="shared" si="18"/>
        <v>0</v>
      </c>
      <c r="N29" s="210">
        <f t="shared" si="18"/>
        <v>0</v>
      </c>
      <c r="O29" s="210">
        <f t="shared" si="18"/>
        <v>0</v>
      </c>
      <c r="P29" s="210">
        <f t="shared" si="18"/>
        <v>0</v>
      </c>
      <c r="Q29" s="210">
        <f t="shared" si="18"/>
        <v>0</v>
      </c>
      <c r="R29" s="210">
        <f t="shared" si="18"/>
        <v>0</v>
      </c>
      <c r="S29" s="210">
        <f t="shared" si="18"/>
        <v>0</v>
      </c>
      <c r="T29" s="210">
        <f t="shared" si="18"/>
        <v>0</v>
      </c>
      <c r="U29" s="210">
        <f t="shared" si="18"/>
        <v>0</v>
      </c>
      <c r="V29" s="210">
        <f t="shared" si="18"/>
        <v>0</v>
      </c>
      <c r="W29" s="210">
        <f t="shared" si="18"/>
        <v>0</v>
      </c>
      <c r="X29" s="210">
        <f t="shared" si="18"/>
        <v>0</v>
      </c>
      <c r="Y29" s="210">
        <f t="shared" si="18"/>
        <v>0</v>
      </c>
      <c r="Z29" s="210">
        <f t="shared" si="18"/>
        <v>0</v>
      </c>
      <c r="AA29" s="210">
        <f t="shared" si="18"/>
        <v>0</v>
      </c>
      <c r="AB29" s="210">
        <f t="shared" si="18"/>
        <v>0</v>
      </c>
      <c r="AC29" s="210">
        <f t="shared" si="18"/>
        <v>0</v>
      </c>
      <c r="AD29" s="210">
        <f t="shared" si="18"/>
        <v>0</v>
      </c>
      <c r="AE29" s="210">
        <f t="shared" si="18"/>
        <v>0</v>
      </c>
      <c r="AF29" s="210">
        <f t="shared" si="18"/>
        <v>0</v>
      </c>
      <c r="AG29" s="210">
        <f t="shared" si="18"/>
        <v>0</v>
      </c>
      <c r="AH29" s="210">
        <f t="shared" si="18"/>
        <v>0</v>
      </c>
      <c r="AI29" s="210">
        <f t="shared" si="18"/>
        <v>0</v>
      </c>
      <c r="AJ29" s="210">
        <f t="shared" si="18"/>
        <v>0</v>
      </c>
      <c r="AK29" s="210">
        <f t="shared" si="18"/>
        <v>0</v>
      </c>
      <c r="AL29" s="210">
        <f t="shared" si="18"/>
        <v>0</v>
      </c>
      <c r="AM29" s="210">
        <f t="shared" si="18"/>
        <v>0</v>
      </c>
      <c r="AN29" s="210">
        <f t="shared" si="18"/>
        <v>0</v>
      </c>
      <c r="AO29" s="210">
        <f t="shared" si="18"/>
        <v>0</v>
      </c>
      <c r="AP29" s="210">
        <f t="shared" si="18"/>
        <v>0</v>
      </c>
      <c r="AQ29" s="210">
        <f t="shared" si="18"/>
        <v>0</v>
      </c>
      <c r="AR29" s="210">
        <f t="shared" si="18"/>
        <v>0</v>
      </c>
      <c r="AS29" s="210">
        <f t="shared" si="18"/>
        <v>0</v>
      </c>
      <c r="AT29" s="210">
        <f t="shared" si="18"/>
        <v>0</v>
      </c>
      <c r="AU29" s="237">
        <f>+C29+G29+K29+O29+S29+W29+AA29+AE29+AI29+AM29+AQ29</f>
        <v>0</v>
      </c>
      <c r="AV29" s="237">
        <f>+D29+H29+L29+P29+T29+X29+AB29+AF29+AJ29+AN29+AR29</f>
        <v>0</v>
      </c>
      <c r="AW29" s="237">
        <f>+E29+I29+M29+Q29+U29+Y29+AC29+AG29+AK29+AO29+AS29</f>
        <v>0</v>
      </c>
      <c r="AX29" s="237">
        <f>+F29+J29+N29+R29+V29+Z29+AD29+AH29+AL29+AP29+AT29</f>
        <v>0</v>
      </c>
    </row>
    <row r="30" spans="1:50" customFormat="1" ht="17.100000000000001" customHeight="1" x14ac:dyDescent="0.2">
      <c r="A30" s="288"/>
      <c r="B30" s="6"/>
      <c r="C30" s="210"/>
      <c r="D30" s="210"/>
      <c r="E30" s="210"/>
      <c r="F30" s="210"/>
      <c r="G30" s="210"/>
      <c r="H30" s="210"/>
      <c r="I30" s="210"/>
      <c r="J30" s="210"/>
      <c r="K30" s="210"/>
      <c r="L30" s="210"/>
      <c r="M30" s="210"/>
      <c r="N30" s="210"/>
      <c r="O30" s="210"/>
      <c r="P30" s="210"/>
      <c r="Q30" s="210"/>
      <c r="R30" s="210"/>
      <c r="S30" s="210"/>
      <c r="T30" s="210"/>
      <c r="U30" s="210"/>
      <c r="V30" s="210"/>
      <c r="W30" s="210"/>
      <c r="X30" s="210"/>
      <c r="Y30" s="210"/>
      <c r="Z30" s="210"/>
      <c r="AA30" s="210"/>
      <c r="AB30" s="210"/>
      <c r="AC30" s="210"/>
      <c r="AD30" s="210"/>
      <c r="AE30" s="210"/>
      <c r="AF30" s="210"/>
      <c r="AG30" s="210"/>
      <c r="AH30" s="210"/>
      <c r="AI30" s="210"/>
      <c r="AJ30" s="210"/>
      <c r="AK30" s="210"/>
      <c r="AL30" s="210"/>
      <c r="AM30" s="210"/>
      <c r="AN30" s="210"/>
      <c r="AO30" s="210"/>
      <c r="AP30" s="210"/>
      <c r="AQ30" s="210"/>
      <c r="AR30" s="210"/>
      <c r="AS30" s="210"/>
      <c r="AT30" s="210"/>
      <c r="AU30" s="237"/>
      <c r="AV30" s="237"/>
      <c r="AW30" s="237"/>
      <c r="AX30" s="237"/>
    </row>
    <row r="31" spans="1:50" customFormat="1" ht="17.100000000000001" customHeight="1" x14ac:dyDescent="0.25">
      <c r="A31" s="288"/>
      <c r="B31" s="8" t="s">
        <v>163</v>
      </c>
      <c r="C31" s="210"/>
      <c r="D31" s="210"/>
      <c r="E31" s="210"/>
      <c r="F31" s="210"/>
      <c r="G31" s="210"/>
      <c r="H31" s="210"/>
      <c r="I31" s="210"/>
      <c r="J31" s="210"/>
      <c r="K31" s="210"/>
      <c r="L31" s="210"/>
      <c r="M31" s="210"/>
      <c r="N31" s="210"/>
      <c r="O31" s="210"/>
      <c r="P31" s="210"/>
      <c r="Q31" s="210"/>
      <c r="R31" s="210"/>
      <c r="S31" s="210"/>
      <c r="T31" s="210"/>
      <c r="U31" s="210"/>
      <c r="V31" s="210"/>
      <c r="W31" s="210"/>
      <c r="X31" s="210"/>
      <c r="Y31" s="210"/>
      <c r="Z31" s="210"/>
      <c r="AA31" s="210"/>
      <c r="AB31" s="210"/>
      <c r="AC31" s="210"/>
      <c r="AD31" s="210"/>
      <c r="AE31" s="210"/>
      <c r="AF31" s="210"/>
      <c r="AG31" s="210"/>
      <c r="AH31" s="210"/>
      <c r="AI31" s="210"/>
      <c r="AJ31" s="210"/>
      <c r="AK31" s="210"/>
      <c r="AL31" s="210"/>
      <c r="AM31" s="210"/>
      <c r="AN31" s="210"/>
      <c r="AO31" s="210"/>
      <c r="AP31" s="210"/>
      <c r="AQ31" s="210"/>
      <c r="AR31" s="210"/>
      <c r="AS31" s="210"/>
      <c r="AT31" s="210"/>
      <c r="AU31" s="237"/>
      <c r="AV31" s="237"/>
      <c r="AW31" s="237"/>
      <c r="AX31" s="237"/>
    </row>
    <row r="32" spans="1:50" ht="17.100000000000001" customHeight="1" x14ac:dyDescent="0.25">
      <c r="A32" s="289">
        <v>510000</v>
      </c>
      <c r="B32" s="8" t="s">
        <v>160</v>
      </c>
      <c r="C32" s="202"/>
      <c r="D32" s="202"/>
      <c r="E32" s="202"/>
      <c r="F32" s="237">
        <f>+D32-E32</f>
        <v>0</v>
      </c>
      <c r="G32" s="202"/>
      <c r="H32" s="202"/>
      <c r="I32" s="202"/>
      <c r="J32" s="237">
        <f>+H32-I32</f>
        <v>0</v>
      </c>
      <c r="K32" s="202"/>
      <c r="L32" s="202"/>
      <c r="M32" s="202"/>
      <c r="N32" s="237">
        <f>+L32-M32</f>
        <v>0</v>
      </c>
      <c r="O32" s="202"/>
      <c r="P32" s="202"/>
      <c r="Q32" s="202"/>
      <c r="R32" s="237">
        <f>+P32-Q32</f>
        <v>0</v>
      </c>
      <c r="S32" s="202"/>
      <c r="T32" s="202"/>
      <c r="U32" s="202"/>
      <c r="V32" s="237">
        <f>+T32-U32</f>
        <v>0</v>
      </c>
      <c r="W32" s="202"/>
      <c r="X32" s="202"/>
      <c r="Y32" s="202"/>
      <c r="Z32" s="237">
        <f>+X32-Y32</f>
        <v>0</v>
      </c>
      <c r="AA32" s="202"/>
      <c r="AB32" s="202"/>
      <c r="AC32" s="202"/>
      <c r="AD32" s="237">
        <f>+AB32-AC32</f>
        <v>0</v>
      </c>
      <c r="AE32" s="202"/>
      <c r="AF32" s="202"/>
      <c r="AG32" s="202"/>
      <c r="AH32" s="237">
        <f>+AF32-AG32</f>
        <v>0</v>
      </c>
      <c r="AI32" s="202"/>
      <c r="AJ32" s="202"/>
      <c r="AK32" s="202"/>
      <c r="AL32" s="237">
        <f>+AJ32-AK32</f>
        <v>0</v>
      </c>
      <c r="AM32" s="202"/>
      <c r="AN32" s="202"/>
      <c r="AO32" s="202"/>
      <c r="AP32" s="237">
        <f>+AN32-AO32</f>
        <v>0</v>
      </c>
      <c r="AQ32" s="202"/>
      <c r="AR32" s="202"/>
      <c r="AS32" s="202"/>
      <c r="AT32" s="237">
        <f>+AR32-AS32</f>
        <v>0</v>
      </c>
      <c r="AU32" s="237">
        <f t="shared" ref="AU32:AX33" si="19">+C32+G32+K32+O32+S32+W32+AA32+AE32+AI32+AM32+AQ32</f>
        <v>0</v>
      </c>
      <c r="AV32" s="237">
        <f t="shared" si="19"/>
        <v>0</v>
      </c>
      <c r="AW32" s="237">
        <f t="shared" si="19"/>
        <v>0</v>
      </c>
      <c r="AX32" s="237">
        <f t="shared" si="19"/>
        <v>0</v>
      </c>
    </row>
    <row r="33" spans="1:50" ht="17.100000000000001" customHeight="1" thickBot="1" x14ac:dyDescent="0.3">
      <c r="A33" s="289" t="s">
        <v>588</v>
      </c>
      <c r="B33" s="8" t="s">
        <v>814</v>
      </c>
      <c r="C33" s="204"/>
      <c r="D33" s="204"/>
      <c r="E33" s="204"/>
      <c r="F33" s="239">
        <f>+D33-E33</f>
        <v>0</v>
      </c>
      <c r="G33" s="204"/>
      <c r="H33" s="204"/>
      <c r="I33" s="204"/>
      <c r="J33" s="239">
        <f>+H33-I33</f>
        <v>0</v>
      </c>
      <c r="K33" s="204"/>
      <c r="L33" s="204"/>
      <c r="M33" s="204"/>
      <c r="N33" s="239">
        <f>+L33-M33</f>
        <v>0</v>
      </c>
      <c r="O33" s="204"/>
      <c r="P33" s="204"/>
      <c r="Q33" s="204"/>
      <c r="R33" s="239">
        <f>+P33-Q33</f>
        <v>0</v>
      </c>
      <c r="S33" s="204"/>
      <c r="T33" s="204"/>
      <c r="U33" s="204"/>
      <c r="V33" s="239">
        <f>+T33-U33</f>
        <v>0</v>
      </c>
      <c r="W33" s="204"/>
      <c r="X33" s="204"/>
      <c r="Y33" s="204"/>
      <c r="Z33" s="239">
        <f>+X33-Y33</f>
        <v>0</v>
      </c>
      <c r="AA33" s="204"/>
      <c r="AB33" s="204"/>
      <c r="AC33" s="204"/>
      <c r="AD33" s="239">
        <f>+AB33-AC33</f>
        <v>0</v>
      </c>
      <c r="AE33" s="204"/>
      <c r="AF33" s="204"/>
      <c r="AG33" s="204"/>
      <c r="AH33" s="239">
        <f>+AF33-AG33</f>
        <v>0</v>
      </c>
      <c r="AI33" s="204"/>
      <c r="AJ33" s="204"/>
      <c r="AK33" s="204"/>
      <c r="AL33" s="239">
        <f>+AJ33-AK33</f>
        <v>0</v>
      </c>
      <c r="AM33" s="204"/>
      <c r="AN33" s="204"/>
      <c r="AO33" s="204"/>
      <c r="AP33" s="239">
        <f>+AN33-AO33</f>
        <v>0</v>
      </c>
      <c r="AQ33" s="204"/>
      <c r="AR33" s="204"/>
      <c r="AS33" s="204"/>
      <c r="AT33" s="239">
        <f>+AR33-AS33</f>
        <v>0</v>
      </c>
      <c r="AU33" s="237">
        <f t="shared" si="19"/>
        <v>0</v>
      </c>
      <c r="AV33" s="239">
        <f t="shared" si="19"/>
        <v>0</v>
      </c>
      <c r="AW33" s="239">
        <f t="shared" si="19"/>
        <v>0</v>
      </c>
      <c r="AX33" s="239">
        <f t="shared" si="19"/>
        <v>0</v>
      </c>
    </row>
    <row r="34" spans="1:50" customFormat="1" ht="17.100000000000001" customHeight="1" thickBot="1" x14ac:dyDescent="0.3">
      <c r="A34" s="289"/>
      <c r="B34" s="9" t="s">
        <v>859</v>
      </c>
      <c r="C34" s="211">
        <f>SUM(C31:C33)</f>
        <v>0</v>
      </c>
      <c r="D34" s="211">
        <f>SUM(D31:D33)</f>
        <v>0</v>
      </c>
      <c r="E34" s="211">
        <f>SUM(E31:E33)</f>
        <v>0</v>
      </c>
      <c r="F34" s="211">
        <f>SUM(F31:F33)</f>
        <v>0</v>
      </c>
      <c r="G34" s="211">
        <f t="shared" ref="G34:AT34" si="20">SUM(G31:G33)</f>
        <v>0</v>
      </c>
      <c r="H34" s="211">
        <f t="shared" si="20"/>
        <v>0</v>
      </c>
      <c r="I34" s="211">
        <f t="shared" si="20"/>
        <v>0</v>
      </c>
      <c r="J34" s="211">
        <f t="shared" si="20"/>
        <v>0</v>
      </c>
      <c r="K34" s="211">
        <f t="shared" si="20"/>
        <v>0</v>
      </c>
      <c r="L34" s="211">
        <f t="shared" si="20"/>
        <v>0</v>
      </c>
      <c r="M34" s="211">
        <f t="shared" si="20"/>
        <v>0</v>
      </c>
      <c r="N34" s="211">
        <f t="shared" si="20"/>
        <v>0</v>
      </c>
      <c r="O34" s="211">
        <f t="shared" si="20"/>
        <v>0</v>
      </c>
      <c r="P34" s="211">
        <f t="shared" si="20"/>
        <v>0</v>
      </c>
      <c r="Q34" s="211">
        <f t="shared" si="20"/>
        <v>0</v>
      </c>
      <c r="R34" s="211">
        <f t="shared" si="20"/>
        <v>0</v>
      </c>
      <c r="S34" s="211">
        <f t="shared" si="20"/>
        <v>0</v>
      </c>
      <c r="T34" s="211">
        <f t="shared" si="20"/>
        <v>0</v>
      </c>
      <c r="U34" s="211">
        <f t="shared" si="20"/>
        <v>0</v>
      </c>
      <c r="V34" s="211">
        <f t="shared" si="20"/>
        <v>0</v>
      </c>
      <c r="W34" s="211">
        <f t="shared" si="20"/>
        <v>0</v>
      </c>
      <c r="X34" s="211">
        <f t="shared" si="20"/>
        <v>0</v>
      </c>
      <c r="Y34" s="211">
        <f t="shared" si="20"/>
        <v>0</v>
      </c>
      <c r="Z34" s="211">
        <f t="shared" si="20"/>
        <v>0</v>
      </c>
      <c r="AA34" s="211">
        <f t="shared" si="20"/>
        <v>0</v>
      </c>
      <c r="AB34" s="211">
        <f t="shared" si="20"/>
        <v>0</v>
      </c>
      <c r="AC34" s="211">
        <f t="shared" si="20"/>
        <v>0</v>
      </c>
      <c r="AD34" s="211">
        <f t="shared" si="20"/>
        <v>0</v>
      </c>
      <c r="AE34" s="211">
        <f t="shared" si="20"/>
        <v>0</v>
      </c>
      <c r="AF34" s="211">
        <f t="shared" si="20"/>
        <v>0</v>
      </c>
      <c r="AG34" s="211">
        <f t="shared" si="20"/>
        <v>0</v>
      </c>
      <c r="AH34" s="211">
        <f t="shared" si="20"/>
        <v>0</v>
      </c>
      <c r="AI34" s="211">
        <f t="shared" si="20"/>
        <v>0</v>
      </c>
      <c r="AJ34" s="211">
        <f t="shared" si="20"/>
        <v>0</v>
      </c>
      <c r="AK34" s="211">
        <f t="shared" si="20"/>
        <v>0</v>
      </c>
      <c r="AL34" s="211">
        <f t="shared" si="20"/>
        <v>0</v>
      </c>
      <c r="AM34" s="211">
        <f t="shared" si="20"/>
        <v>0</v>
      </c>
      <c r="AN34" s="211">
        <f t="shared" si="20"/>
        <v>0</v>
      </c>
      <c r="AO34" s="211">
        <f t="shared" si="20"/>
        <v>0</v>
      </c>
      <c r="AP34" s="211">
        <f t="shared" si="20"/>
        <v>0</v>
      </c>
      <c r="AQ34" s="211">
        <f t="shared" si="20"/>
        <v>0</v>
      </c>
      <c r="AR34" s="211">
        <f t="shared" si="20"/>
        <v>0</v>
      </c>
      <c r="AS34" s="211">
        <f t="shared" si="20"/>
        <v>0</v>
      </c>
      <c r="AT34" s="211">
        <f t="shared" si="20"/>
        <v>0</v>
      </c>
      <c r="AU34" s="238">
        <f>+C34+G34+K34+O34+S34+W34+AA34+AE34+AI34+AM34+AQ34</f>
        <v>0</v>
      </c>
      <c r="AV34" s="238">
        <f t="shared" ref="AV34:AX35" si="21">+D34+H34+L34+P34+T34+X34+AB34+AF34+AJ34+AN34+AR34</f>
        <v>0</v>
      </c>
      <c r="AW34" s="238">
        <f t="shared" si="21"/>
        <v>0</v>
      </c>
      <c r="AX34" s="238">
        <f t="shared" si="21"/>
        <v>0</v>
      </c>
    </row>
    <row r="35" spans="1:50" customFormat="1" ht="30" customHeight="1" x14ac:dyDescent="0.25">
      <c r="A35" s="289"/>
      <c r="B35" s="291" t="s">
        <v>618</v>
      </c>
      <c r="C35" s="210">
        <f>+C29-C34</f>
        <v>0</v>
      </c>
      <c r="D35" s="210">
        <f>+D29-D34</f>
        <v>0</v>
      </c>
      <c r="E35" s="210">
        <f>+E29-E34</f>
        <v>0</v>
      </c>
      <c r="F35" s="210">
        <f>+F29+F34</f>
        <v>0</v>
      </c>
      <c r="G35" s="210">
        <f>+G29-G34</f>
        <v>0</v>
      </c>
      <c r="H35" s="210">
        <f>+H29-H34</f>
        <v>0</v>
      </c>
      <c r="I35" s="210">
        <f>+I29-I34</f>
        <v>0</v>
      </c>
      <c r="J35" s="210">
        <f>+J29+J34</f>
        <v>0</v>
      </c>
      <c r="K35" s="210">
        <f>+K29-K34</f>
        <v>0</v>
      </c>
      <c r="L35" s="210">
        <f>+L29-L34</f>
        <v>0</v>
      </c>
      <c r="M35" s="210">
        <f>+M29-M34</f>
        <v>0</v>
      </c>
      <c r="N35" s="210">
        <f>+N29+N34</f>
        <v>0</v>
      </c>
      <c r="O35" s="210">
        <f>+O29-O34</f>
        <v>0</v>
      </c>
      <c r="P35" s="210">
        <f>+P29-P34</f>
        <v>0</v>
      </c>
      <c r="Q35" s="210">
        <f>+Q29-Q34</f>
        <v>0</v>
      </c>
      <c r="R35" s="210">
        <f>+R29+R34</f>
        <v>0</v>
      </c>
      <c r="S35" s="210">
        <f>+S29-S34</f>
        <v>0</v>
      </c>
      <c r="T35" s="210">
        <f>+T29-T34</f>
        <v>0</v>
      </c>
      <c r="U35" s="210">
        <f>+U29-U34</f>
        <v>0</v>
      </c>
      <c r="V35" s="210">
        <f>+V29+V34</f>
        <v>0</v>
      </c>
      <c r="W35" s="210">
        <f>+W29-W34</f>
        <v>0</v>
      </c>
      <c r="X35" s="210">
        <f>+X29-X34</f>
        <v>0</v>
      </c>
      <c r="Y35" s="210">
        <f>+Y29-Y34</f>
        <v>0</v>
      </c>
      <c r="Z35" s="210">
        <f>+Z29+Z34</f>
        <v>0</v>
      </c>
      <c r="AA35" s="210">
        <f>+AA29-AA34</f>
        <v>0</v>
      </c>
      <c r="AB35" s="210">
        <f>+AB29-AB34</f>
        <v>0</v>
      </c>
      <c r="AC35" s="210">
        <f>+AC29-AC34</f>
        <v>0</v>
      </c>
      <c r="AD35" s="210">
        <f>+AD29+AD34</f>
        <v>0</v>
      </c>
      <c r="AE35" s="210">
        <f>+AE29-AE34</f>
        <v>0</v>
      </c>
      <c r="AF35" s="210">
        <f>+AF29-AF34</f>
        <v>0</v>
      </c>
      <c r="AG35" s="210">
        <f>+AG29-AG34</f>
        <v>0</v>
      </c>
      <c r="AH35" s="210">
        <f>+AH29+AH34</f>
        <v>0</v>
      </c>
      <c r="AI35" s="210">
        <f>+AI29-AI34</f>
        <v>0</v>
      </c>
      <c r="AJ35" s="210">
        <f>+AJ29-AJ34</f>
        <v>0</v>
      </c>
      <c r="AK35" s="210">
        <f>+AK29-AK34</f>
        <v>0</v>
      </c>
      <c r="AL35" s="210">
        <f>+AL29+AL34</f>
        <v>0</v>
      </c>
      <c r="AM35" s="210">
        <f>+AM29-AM34</f>
        <v>0</v>
      </c>
      <c r="AN35" s="210">
        <f>+AN29-AN34</f>
        <v>0</v>
      </c>
      <c r="AO35" s="210">
        <f>+AO29-AO34</f>
        <v>0</v>
      </c>
      <c r="AP35" s="210">
        <f>+AP29+AP34</f>
        <v>0</v>
      </c>
      <c r="AQ35" s="210">
        <f>+AQ29-AQ34</f>
        <v>0</v>
      </c>
      <c r="AR35" s="210">
        <f>+AR29-AR34</f>
        <v>0</v>
      </c>
      <c r="AS35" s="210">
        <f>+AS29-AS34</f>
        <v>0</v>
      </c>
      <c r="AT35" s="210">
        <f>+AT29+AT34</f>
        <v>0</v>
      </c>
      <c r="AU35" s="237">
        <f>+C35+G35+K35+O35+S35+W35+AA35+AE35+AI35+AM35+AQ35</f>
        <v>0</v>
      </c>
      <c r="AV35" s="237">
        <f t="shared" si="21"/>
        <v>0</v>
      </c>
      <c r="AW35" s="237">
        <f t="shared" si="21"/>
        <v>0</v>
      </c>
      <c r="AX35" s="237">
        <f t="shared" si="21"/>
        <v>0</v>
      </c>
    </row>
    <row r="36" spans="1:50" customFormat="1" ht="17.100000000000001" customHeight="1" x14ac:dyDescent="0.25">
      <c r="A36" s="289"/>
      <c r="B36" s="8" t="s">
        <v>861</v>
      </c>
      <c r="C36" s="210"/>
      <c r="D36" s="210"/>
      <c r="E36" s="210"/>
      <c r="F36" s="210"/>
      <c r="G36" s="210"/>
      <c r="H36" s="210"/>
      <c r="I36" s="210"/>
      <c r="J36" s="210"/>
      <c r="K36" s="210"/>
      <c r="L36" s="210"/>
      <c r="M36" s="210"/>
      <c r="N36" s="210"/>
      <c r="O36" s="210"/>
      <c r="P36" s="210"/>
      <c r="Q36" s="210"/>
      <c r="R36" s="210"/>
      <c r="S36" s="210"/>
      <c r="T36" s="210"/>
      <c r="U36" s="210"/>
      <c r="V36" s="210"/>
      <c r="W36" s="210"/>
      <c r="X36" s="210"/>
      <c r="Y36" s="210"/>
      <c r="Z36" s="210"/>
      <c r="AA36" s="210"/>
      <c r="AB36" s="210"/>
      <c r="AC36" s="210"/>
      <c r="AD36" s="210"/>
      <c r="AE36" s="210"/>
      <c r="AF36" s="210"/>
      <c r="AG36" s="210"/>
      <c r="AH36" s="210"/>
      <c r="AI36" s="210"/>
      <c r="AJ36" s="210"/>
      <c r="AK36" s="210"/>
      <c r="AL36" s="210"/>
      <c r="AM36" s="210"/>
      <c r="AN36" s="210"/>
      <c r="AO36" s="210"/>
      <c r="AP36" s="210"/>
      <c r="AQ36" s="210"/>
      <c r="AR36" s="210"/>
      <c r="AS36" s="210"/>
      <c r="AT36" s="210"/>
      <c r="AU36" s="210"/>
      <c r="AV36" s="210"/>
      <c r="AW36" s="210"/>
      <c r="AX36" s="210"/>
    </row>
    <row r="37" spans="1:50" ht="17.100000000000001" customHeight="1" x14ac:dyDescent="0.2">
      <c r="A37" s="289">
        <v>381000</v>
      </c>
      <c r="B37" s="6" t="s">
        <v>319</v>
      </c>
      <c r="C37" s="202"/>
      <c r="D37" s="202"/>
      <c r="E37" s="202"/>
      <c r="F37" s="237">
        <f t="shared" ref="F37:F47" si="22">-D37+E37</f>
        <v>0</v>
      </c>
      <c r="G37" s="202"/>
      <c r="H37" s="202"/>
      <c r="I37" s="202"/>
      <c r="J37" s="237">
        <f t="shared" ref="J37:J47" si="23">-H37+I37</f>
        <v>0</v>
      </c>
      <c r="K37" s="202"/>
      <c r="L37" s="202"/>
      <c r="M37" s="202"/>
      <c r="N37" s="237">
        <f t="shared" ref="N37:N47" si="24">-L37+M37</f>
        <v>0</v>
      </c>
      <c r="O37" s="202"/>
      <c r="P37" s="202"/>
      <c r="Q37" s="202"/>
      <c r="R37" s="237">
        <f t="shared" ref="R37:R47" si="25">-P37+Q37</f>
        <v>0</v>
      </c>
      <c r="S37" s="202"/>
      <c r="T37" s="202"/>
      <c r="U37" s="202"/>
      <c r="V37" s="237">
        <f t="shared" ref="V37:V47" si="26">-T37+U37</f>
        <v>0</v>
      </c>
      <c r="W37" s="202"/>
      <c r="X37" s="202"/>
      <c r="Y37" s="202"/>
      <c r="Z37" s="237">
        <f t="shared" ref="Z37:Z47" si="27">-X37+Y37</f>
        <v>0</v>
      </c>
      <c r="AA37" s="202"/>
      <c r="AB37" s="202"/>
      <c r="AC37" s="202"/>
      <c r="AD37" s="237">
        <f t="shared" ref="AD37:AD47" si="28">-AB37+AC37</f>
        <v>0</v>
      </c>
      <c r="AE37" s="202"/>
      <c r="AF37" s="202"/>
      <c r="AG37" s="202"/>
      <c r="AH37" s="237">
        <f t="shared" ref="AH37:AH47" si="29">-AF37+AG37</f>
        <v>0</v>
      </c>
      <c r="AI37" s="202"/>
      <c r="AJ37" s="202"/>
      <c r="AK37" s="202"/>
      <c r="AL37" s="237">
        <f t="shared" ref="AL37:AL47" si="30">-AJ37+AK37</f>
        <v>0</v>
      </c>
      <c r="AM37" s="202"/>
      <c r="AN37" s="202"/>
      <c r="AO37" s="202"/>
      <c r="AP37" s="237">
        <f t="shared" ref="AP37:AP47" si="31">-AN37+AO37</f>
        <v>0</v>
      </c>
      <c r="AQ37" s="202"/>
      <c r="AR37" s="202"/>
      <c r="AS37" s="202"/>
      <c r="AT37" s="237">
        <f t="shared" ref="AT37:AT43" si="32">-AR37+AS37</f>
        <v>0</v>
      </c>
      <c r="AU37" s="237">
        <f t="shared" ref="AU37:AU43" si="33">+C37+G37+K37+O37+S37+W37+AA37+AE37+AI37+AM37+AQ37</f>
        <v>0</v>
      </c>
      <c r="AV37" s="237">
        <f t="shared" ref="AV37:AV43" si="34">+D37+H37+L37+P37+T37+X37+AB37+AF37+AJ37+AN37+AR37</f>
        <v>0</v>
      </c>
      <c r="AW37" s="237">
        <f t="shared" ref="AW37:AW43" si="35">+E37+I37+M37+Q37+U37+Y37+AC37+AG37+AK37+AO37+AS37</f>
        <v>0</v>
      </c>
      <c r="AX37" s="237">
        <f t="shared" ref="AX37:AX43" si="36">+F37+J37+N37+R37+V37+Z37+AD37+AH37+AL37+AP37+AT37</f>
        <v>0</v>
      </c>
    </row>
    <row r="38" spans="1:50" ht="17.100000000000001" customHeight="1" x14ac:dyDescent="0.2">
      <c r="A38" s="289">
        <v>381000</v>
      </c>
      <c r="B38" s="6" t="s">
        <v>834</v>
      </c>
      <c r="C38" s="202"/>
      <c r="D38" s="202"/>
      <c r="E38" s="202"/>
      <c r="F38" s="237">
        <f t="shared" si="22"/>
        <v>0</v>
      </c>
      <c r="G38" s="202"/>
      <c r="H38" s="202"/>
      <c r="I38" s="202"/>
      <c r="J38" s="237">
        <f t="shared" si="23"/>
        <v>0</v>
      </c>
      <c r="K38" s="202"/>
      <c r="L38" s="202"/>
      <c r="M38" s="202"/>
      <c r="N38" s="237">
        <f t="shared" si="24"/>
        <v>0</v>
      </c>
      <c r="O38" s="202"/>
      <c r="P38" s="202"/>
      <c r="Q38" s="202"/>
      <c r="R38" s="237">
        <f t="shared" si="25"/>
        <v>0</v>
      </c>
      <c r="S38" s="202"/>
      <c r="T38" s="202"/>
      <c r="U38" s="202"/>
      <c r="V38" s="237">
        <f t="shared" si="26"/>
        <v>0</v>
      </c>
      <c r="W38" s="202"/>
      <c r="X38" s="202"/>
      <c r="Y38" s="202"/>
      <c r="Z38" s="237">
        <f t="shared" si="27"/>
        <v>0</v>
      </c>
      <c r="AA38" s="202"/>
      <c r="AB38" s="202"/>
      <c r="AC38" s="202"/>
      <c r="AD38" s="237">
        <f t="shared" si="28"/>
        <v>0</v>
      </c>
      <c r="AE38" s="202"/>
      <c r="AF38" s="202"/>
      <c r="AG38" s="202"/>
      <c r="AH38" s="237">
        <f t="shared" si="29"/>
        <v>0</v>
      </c>
      <c r="AI38" s="202"/>
      <c r="AJ38" s="202"/>
      <c r="AK38" s="202"/>
      <c r="AL38" s="237">
        <f t="shared" si="30"/>
        <v>0</v>
      </c>
      <c r="AM38" s="202"/>
      <c r="AN38" s="202"/>
      <c r="AO38" s="202"/>
      <c r="AP38" s="237">
        <f t="shared" si="31"/>
        <v>0</v>
      </c>
      <c r="AQ38" s="202"/>
      <c r="AR38" s="202"/>
      <c r="AS38" s="202"/>
      <c r="AT38" s="237">
        <f t="shared" si="32"/>
        <v>0</v>
      </c>
      <c r="AU38" s="237">
        <f t="shared" si="33"/>
        <v>0</v>
      </c>
      <c r="AV38" s="237">
        <f t="shared" si="34"/>
        <v>0</v>
      </c>
      <c r="AW38" s="237">
        <f t="shared" si="35"/>
        <v>0</v>
      </c>
      <c r="AX38" s="237">
        <f t="shared" si="36"/>
        <v>0</v>
      </c>
    </row>
    <row r="39" spans="1:50" ht="17.100000000000001" customHeight="1" x14ac:dyDescent="0.2">
      <c r="A39" s="289">
        <v>381050</v>
      </c>
      <c r="B39" s="6" t="s">
        <v>2717</v>
      </c>
      <c r="C39" s="202"/>
      <c r="D39" s="202"/>
      <c r="E39" s="202"/>
      <c r="F39" s="237">
        <f t="shared" si="22"/>
        <v>0</v>
      </c>
      <c r="G39" s="202"/>
      <c r="H39" s="202"/>
      <c r="I39" s="202"/>
      <c r="J39" s="237">
        <f t="shared" si="23"/>
        <v>0</v>
      </c>
      <c r="K39" s="202"/>
      <c r="L39" s="202"/>
      <c r="M39" s="202"/>
      <c r="N39" s="237">
        <f t="shared" si="24"/>
        <v>0</v>
      </c>
      <c r="O39" s="202"/>
      <c r="P39" s="202"/>
      <c r="Q39" s="202"/>
      <c r="R39" s="237">
        <f t="shared" si="25"/>
        <v>0</v>
      </c>
      <c r="S39" s="202"/>
      <c r="T39" s="202"/>
      <c r="U39" s="202"/>
      <c r="V39" s="237">
        <f t="shared" si="26"/>
        <v>0</v>
      </c>
      <c r="W39" s="202"/>
      <c r="X39" s="202"/>
      <c r="Y39" s="202"/>
      <c r="Z39" s="237">
        <f t="shared" si="27"/>
        <v>0</v>
      </c>
      <c r="AA39" s="202"/>
      <c r="AB39" s="202"/>
      <c r="AC39" s="202"/>
      <c r="AD39" s="237">
        <f t="shared" si="28"/>
        <v>0</v>
      </c>
      <c r="AE39" s="202"/>
      <c r="AF39" s="202"/>
      <c r="AG39" s="202"/>
      <c r="AH39" s="237">
        <f t="shared" si="29"/>
        <v>0</v>
      </c>
      <c r="AI39" s="202"/>
      <c r="AJ39" s="202"/>
      <c r="AK39" s="202"/>
      <c r="AL39" s="237">
        <f t="shared" si="30"/>
        <v>0</v>
      </c>
      <c r="AM39" s="202"/>
      <c r="AN39" s="202"/>
      <c r="AO39" s="202"/>
      <c r="AP39" s="237">
        <f t="shared" si="31"/>
        <v>0</v>
      </c>
      <c r="AQ39" s="202"/>
      <c r="AR39" s="202"/>
      <c r="AS39" s="202"/>
      <c r="AT39" s="237">
        <f t="shared" si="32"/>
        <v>0</v>
      </c>
      <c r="AU39" s="237">
        <f t="shared" ref="AU39" si="37">+C39+G39+K39+O39+S39+W39+AA39+AE39+AI39+AM39+AQ39</f>
        <v>0</v>
      </c>
      <c r="AV39" s="237">
        <f t="shared" ref="AV39" si="38">+D39+H39+L39+P39+T39+X39+AB39+AF39+AJ39+AN39+AR39</f>
        <v>0</v>
      </c>
      <c r="AW39" s="237">
        <f t="shared" ref="AW39" si="39">+E39+I39+M39+Q39+U39+Y39+AC39+AG39+AK39+AO39+AS39</f>
        <v>0</v>
      </c>
      <c r="AX39" s="237">
        <f t="shared" ref="AX39" si="40">+F39+J39+N39+R39+V39+Z39+AD39+AH39+AL39+AP39+AT39</f>
        <v>0</v>
      </c>
    </row>
    <row r="40" spans="1:50" ht="17.100000000000001" customHeight="1" x14ac:dyDescent="0.2">
      <c r="A40" s="289">
        <v>381070</v>
      </c>
      <c r="B40" s="6" t="s">
        <v>374</v>
      </c>
      <c r="C40" s="202"/>
      <c r="D40" s="202"/>
      <c r="E40" s="202"/>
      <c r="F40" s="237">
        <f t="shared" si="22"/>
        <v>0</v>
      </c>
      <c r="G40" s="202"/>
      <c r="H40" s="202"/>
      <c r="I40" s="202"/>
      <c r="J40" s="237">
        <f t="shared" si="23"/>
        <v>0</v>
      </c>
      <c r="K40" s="202"/>
      <c r="L40" s="202"/>
      <c r="M40" s="202"/>
      <c r="N40" s="237">
        <f t="shared" si="24"/>
        <v>0</v>
      </c>
      <c r="O40" s="202"/>
      <c r="P40" s="202"/>
      <c r="Q40" s="202"/>
      <c r="R40" s="237">
        <f t="shared" si="25"/>
        <v>0</v>
      </c>
      <c r="S40" s="202"/>
      <c r="T40" s="202"/>
      <c r="U40" s="202"/>
      <c r="V40" s="237">
        <f t="shared" si="26"/>
        <v>0</v>
      </c>
      <c r="W40" s="202"/>
      <c r="X40" s="202"/>
      <c r="Y40" s="202"/>
      <c r="Z40" s="237">
        <f t="shared" si="27"/>
        <v>0</v>
      </c>
      <c r="AA40" s="202"/>
      <c r="AB40" s="202"/>
      <c r="AC40" s="202"/>
      <c r="AD40" s="237">
        <f t="shared" si="28"/>
        <v>0</v>
      </c>
      <c r="AE40" s="202"/>
      <c r="AF40" s="202"/>
      <c r="AG40" s="202"/>
      <c r="AH40" s="237">
        <f t="shared" si="29"/>
        <v>0</v>
      </c>
      <c r="AI40" s="202"/>
      <c r="AJ40" s="202"/>
      <c r="AK40" s="202"/>
      <c r="AL40" s="237">
        <f t="shared" si="30"/>
        <v>0</v>
      </c>
      <c r="AM40" s="202"/>
      <c r="AN40" s="202"/>
      <c r="AO40" s="202"/>
      <c r="AP40" s="237">
        <f t="shared" si="31"/>
        <v>0</v>
      </c>
      <c r="AQ40" s="202"/>
      <c r="AR40" s="202"/>
      <c r="AS40" s="202"/>
      <c r="AT40" s="237">
        <f t="shared" si="32"/>
        <v>0</v>
      </c>
      <c r="AU40" s="237">
        <f t="shared" si="33"/>
        <v>0</v>
      </c>
      <c r="AV40" s="237">
        <f t="shared" si="34"/>
        <v>0</v>
      </c>
      <c r="AW40" s="237">
        <f t="shared" si="35"/>
        <v>0</v>
      </c>
      <c r="AX40" s="237">
        <f t="shared" si="36"/>
        <v>0</v>
      </c>
    </row>
    <row r="41" spans="1:50" ht="17.100000000000001" customHeight="1" x14ac:dyDescent="0.2">
      <c r="A41" s="289">
        <v>382010</v>
      </c>
      <c r="B41" s="6" t="s">
        <v>862</v>
      </c>
      <c r="C41" s="202"/>
      <c r="D41" s="202"/>
      <c r="E41" s="202"/>
      <c r="F41" s="237">
        <f t="shared" si="22"/>
        <v>0</v>
      </c>
      <c r="G41" s="202"/>
      <c r="H41" s="202"/>
      <c r="I41" s="202"/>
      <c r="J41" s="237">
        <f t="shared" si="23"/>
        <v>0</v>
      </c>
      <c r="K41" s="202"/>
      <c r="L41" s="202"/>
      <c r="M41" s="202"/>
      <c r="N41" s="237">
        <f t="shared" si="24"/>
        <v>0</v>
      </c>
      <c r="O41" s="202"/>
      <c r="P41" s="202"/>
      <c r="Q41" s="202"/>
      <c r="R41" s="237">
        <f t="shared" si="25"/>
        <v>0</v>
      </c>
      <c r="S41" s="202"/>
      <c r="T41" s="202"/>
      <c r="U41" s="202"/>
      <c r="V41" s="237">
        <f t="shared" si="26"/>
        <v>0</v>
      </c>
      <c r="W41" s="202"/>
      <c r="X41" s="202"/>
      <c r="Y41" s="202"/>
      <c r="Z41" s="237">
        <f t="shared" si="27"/>
        <v>0</v>
      </c>
      <c r="AA41" s="202"/>
      <c r="AB41" s="202"/>
      <c r="AC41" s="202"/>
      <c r="AD41" s="237">
        <f t="shared" si="28"/>
        <v>0</v>
      </c>
      <c r="AE41" s="202"/>
      <c r="AF41" s="202"/>
      <c r="AG41" s="202"/>
      <c r="AH41" s="237">
        <f t="shared" si="29"/>
        <v>0</v>
      </c>
      <c r="AI41" s="202"/>
      <c r="AJ41" s="202"/>
      <c r="AK41" s="202"/>
      <c r="AL41" s="237">
        <f t="shared" si="30"/>
        <v>0</v>
      </c>
      <c r="AM41" s="202"/>
      <c r="AN41" s="202"/>
      <c r="AO41" s="202"/>
      <c r="AP41" s="237">
        <f t="shared" si="31"/>
        <v>0</v>
      </c>
      <c r="AQ41" s="202"/>
      <c r="AR41" s="202"/>
      <c r="AS41" s="202"/>
      <c r="AT41" s="237">
        <f t="shared" si="32"/>
        <v>0</v>
      </c>
      <c r="AU41" s="237">
        <f t="shared" si="33"/>
        <v>0</v>
      </c>
      <c r="AV41" s="237">
        <f t="shared" si="34"/>
        <v>0</v>
      </c>
      <c r="AW41" s="237">
        <f t="shared" si="35"/>
        <v>0</v>
      </c>
      <c r="AX41" s="237">
        <f t="shared" si="36"/>
        <v>0</v>
      </c>
    </row>
    <row r="42" spans="1:50" ht="17.100000000000001" customHeight="1" x14ac:dyDescent="0.2">
      <c r="A42" s="289">
        <v>383000</v>
      </c>
      <c r="B42" s="6" t="s">
        <v>863</v>
      </c>
      <c r="C42" s="202"/>
      <c r="D42" s="202"/>
      <c r="E42" s="202"/>
      <c r="F42" s="237">
        <f t="shared" si="22"/>
        <v>0</v>
      </c>
      <c r="G42" s="202"/>
      <c r="H42" s="202"/>
      <c r="I42" s="202"/>
      <c r="J42" s="237">
        <f t="shared" si="23"/>
        <v>0</v>
      </c>
      <c r="K42" s="202"/>
      <c r="L42" s="202"/>
      <c r="M42" s="202"/>
      <c r="N42" s="237">
        <f t="shared" si="24"/>
        <v>0</v>
      </c>
      <c r="O42" s="202"/>
      <c r="P42" s="202"/>
      <c r="Q42" s="202"/>
      <c r="R42" s="237">
        <f t="shared" si="25"/>
        <v>0</v>
      </c>
      <c r="S42" s="202"/>
      <c r="T42" s="202"/>
      <c r="U42" s="202"/>
      <c r="V42" s="237">
        <f t="shared" si="26"/>
        <v>0</v>
      </c>
      <c r="W42" s="202"/>
      <c r="X42" s="202"/>
      <c r="Y42" s="202"/>
      <c r="Z42" s="237">
        <f t="shared" si="27"/>
        <v>0</v>
      </c>
      <c r="AA42" s="202"/>
      <c r="AB42" s="202"/>
      <c r="AC42" s="202"/>
      <c r="AD42" s="237">
        <f t="shared" si="28"/>
        <v>0</v>
      </c>
      <c r="AE42" s="202"/>
      <c r="AF42" s="202"/>
      <c r="AG42" s="202"/>
      <c r="AH42" s="237">
        <f t="shared" si="29"/>
        <v>0</v>
      </c>
      <c r="AI42" s="202"/>
      <c r="AJ42" s="202"/>
      <c r="AK42" s="202"/>
      <c r="AL42" s="237">
        <f t="shared" si="30"/>
        <v>0</v>
      </c>
      <c r="AM42" s="202"/>
      <c r="AN42" s="202"/>
      <c r="AO42" s="202"/>
      <c r="AP42" s="237">
        <f t="shared" si="31"/>
        <v>0</v>
      </c>
      <c r="AQ42" s="202"/>
      <c r="AR42" s="202"/>
      <c r="AS42" s="202"/>
      <c r="AT42" s="237">
        <f t="shared" si="32"/>
        <v>0</v>
      </c>
      <c r="AU42" s="237">
        <f t="shared" si="33"/>
        <v>0</v>
      </c>
      <c r="AV42" s="237">
        <f t="shared" si="34"/>
        <v>0</v>
      </c>
      <c r="AW42" s="237">
        <f t="shared" si="35"/>
        <v>0</v>
      </c>
      <c r="AX42" s="237">
        <f t="shared" si="36"/>
        <v>0</v>
      </c>
    </row>
    <row r="43" spans="1:50" ht="17.100000000000001" customHeight="1" x14ac:dyDescent="0.2">
      <c r="A43" s="289">
        <v>520000</v>
      </c>
      <c r="B43" s="6" t="s">
        <v>1271</v>
      </c>
      <c r="C43" s="202"/>
      <c r="D43" s="202"/>
      <c r="E43" s="202"/>
      <c r="F43" s="237">
        <f t="shared" si="22"/>
        <v>0</v>
      </c>
      <c r="G43" s="202"/>
      <c r="H43" s="202"/>
      <c r="I43" s="202"/>
      <c r="J43" s="237">
        <f t="shared" si="23"/>
        <v>0</v>
      </c>
      <c r="K43" s="202"/>
      <c r="L43" s="202"/>
      <c r="M43" s="202"/>
      <c r="N43" s="237">
        <f t="shared" si="24"/>
        <v>0</v>
      </c>
      <c r="O43" s="202"/>
      <c r="P43" s="202"/>
      <c r="Q43" s="202"/>
      <c r="R43" s="237">
        <f t="shared" si="25"/>
        <v>0</v>
      </c>
      <c r="S43" s="202"/>
      <c r="T43" s="202"/>
      <c r="U43" s="202"/>
      <c r="V43" s="237">
        <f t="shared" si="26"/>
        <v>0</v>
      </c>
      <c r="W43" s="202"/>
      <c r="X43" s="202"/>
      <c r="Y43" s="202"/>
      <c r="Z43" s="237">
        <f t="shared" si="27"/>
        <v>0</v>
      </c>
      <c r="AA43" s="202"/>
      <c r="AB43" s="202"/>
      <c r="AC43" s="202"/>
      <c r="AD43" s="237">
        <f t="shared" si="28"/>
        <v>0</v>
      </c>
      <c r="AE43" s="202"/>
      <c r="AF43" s="202"/>
      <c r="AG43" s="202"/>
      <c r="AH43" s="237">
        <f t="shared" si="29"/>
        <v>0</v>
      </c>
      <c r="AI43" s="202"/>
      <c r="AJ43" s="202"/>
      <c r="AK43" s="202"/>
      <c r="AL43" s="237">
        <f t="shared" si="30"/>
        <v>0</v>
      </c>
      <c r="AM43" s="202"/>
      <c r="AN43" s="202"/>
      <c r="AO43" s="202"/>
      <c r="AP43" s="237">
        <f t="shared" si="31"/>
        <v>0</v>
      </c>
      <c r="AQ43" s="202"/>
      <c r="AR43" s="202"/>
      <c r="AS43" s="202"/>
      <c r="AT43" s="237">
        <f t="shared" si="32"/>
        <v>0</v>
      </c>
      <c r="AU43" s="237">
        <f t="shared" si="33"/>
        <v>0</v>
      </c>
      <c r="AV43" s="237">
        <f t="shared" si="34"/>
        <v>0</v>
      </c>
      <c r="AW43" s="237">
        <f t="shared" si="35"/>
        <v>0</v>
      </c>
      <c r="AX43" s="237">
        <f t="shared" si="36"/>
        <v>0</v>
      </c>
    </row>
    <row r="44" spans="1:50" ht="17.100000000000001" customHeight="1" x14ac:dyDescent="0.2">
      <c r="A44" s="289">
        <v>384000</v>
      </c>
      <c r="B44" s="6" t="s">
        <v>1244</v>
      </c>
      <c r="C44" s="202"/>
      <c r="D44" s="202"/>
      <c r="E44" s="202"/>
      <c r="F44" s="237">
        <f t="shared" si="22"/>
        <v>0</v>
      </c>
      <c r="G44" s="202"/>
      <c r="H44" s="202"/>
      <c r="I44" s="202"/>
      <c r="J44" s="237">
        <f t="shared" si="23"/>
        <v>0</v>
      </c>
      <c r="K44" s="202"/>
      <c r="L44" s="202"/>
      <c r="M44" s="202"/>
      <c r="N44" s="237">
        <f t="shared" si="24"/>
        <v>0</v>
      </c>
      <c r="O44" s="202"/>
      <c r="P44" s="202"/>
      <c r="Q44" s="202"/>
      <c r="R44" s="237">
        <f t="shared" si="25"/>
        <v>0</v>
      </c>
      <c r="S44" s="202"/>
      <c r="T44" s="202"/>
      <c r="U44" s="202"/>
      <c r="V44" s="237">
        <f t="shared" si="26"/>
        <v>0</v>
      </c>
      <c r="W44" s="202"/>
      <c r="X44" s="202"/>
      <c r="Y44" s="202"/>
      <c r="Z44" s="237">
        <f t="shared" si="27"/>
        <v>0</v>
      </c>
      <c r="AA44" s="202"/>
      <c r="AB44" s="202"/>
      <c r="AC44" s="202"/>
      <c r="AD44" s="237">
        <f t="shared" si="28"/>
        <v>0</v>
      </c>
      <c r="AE44" s="202"/>
      <c r="AF44" s="202"/>
      <c r="AG44" s="202"/>
      <c r="AH44" s="237">
        <f t="shared" si="29"/>
        <v>0</v>
      </c>
      <c r="AI44" s="202"/>
      <c r="AJ44" s="202"/>
      <c r="AK44" s="202"/>
      <c r="AL44" s="237">
        <f t="shared" si="30"/>
        <v>0</v>
      </c>
      <c r="AM44" s="202"/>
      <c r="AN44" s="202"/>
      <c r="AO44" s="202"/>
      <c r="AP44" s="237">
        <f t="shared" si="31"/>
        <v>0</v>
      </c>
      <c r="AQ44" s="202"/>
      <c r="AR44" s="202"/>
      <c r="AS44" s="202"/>
      <c r="AT44" s="237">
        <f>-AR44+AS44</f>
        <v>0</v>
      </c>
      <c r="AU44" s="237">
        <f t="shared" ref="AU44:AX47" si="41">+C44+G44+K44+O44+S44+W44+AA44+AE44+AI44+AM44+AQ44</f>
        <v>0</v>
      </c>
      <c r="AV44" s="237">
        <f t="shared" si="41"/>
        <v>0</v>
      </c>
      <c r="AW44" s="237">
        <f t="shared" si="41"/>
        <v>0</v>
      </c>
      <c r="AX44" s="237">
        <f t="shared" si="41"/>
        <v>0</v>
      </c>
    </row>
    <row r="45" spans="1:50" ht="17.100000000000001" customHeight="1" x14ac:dyDescent="0.2">
      <c r="A45" s="289">
        <v>385000</v>
      </c>
      <c r="B45" s="6" t="s">
        <v>1241</v>
      </c>
      <c r="C45" s="202"/>
      <c r="D45" s="202"/>
      <c r="E45" s="202"/>
      <c r="F45" s="237">
        <f t="shared" si="22"/>
        <v>0</v>
      </c>
      <c r="G45" s="202"/>
      <c r="H45" s="202"/>
      <c r="I45" s="202"/>
      <c r="J45" s="237">
        <f t="shared" si="23"/>
        <v>0</v>
      </c>
      <c r="K45" s="202"/>
      <c r="L45" s="202"/>
      <c r="M45" s="202"/>
      <c r="N45" s="237">
        <f t="shared" si="24"/>
        <v>0</v>
      </c>
      <c r="O45" s="202"/>
      <c r="P45" s="202"/>
      <c r="Q45" s="202"/>
      <c r="R45" s="237">
        <f t="shared" si="25"/>
        <v>0</v>
      </c>
      <c r="S45" s="202"/>
      <c r="T45" s="202"/>
      <c r="U45" s="202"/>
      <c r="V45" s="237">
        <f t="shared" si="26"/>
        <v>0</v>
      </c>
      <c r="W45" s="202"/>
      <c r="X45" s="202"/>
      <c r="Y45" s="202"/>
      <c r="Z45" s="237">
        <f t="shared" si="27"/>
        <v>0</v>
      </c>
      <c r="AA45" s="202"/>
      <c r="AB45" s="202"/>
      <c r="AC45" s="202"/>
      <c r="AD45" s="237">
        <f t="shared" si="28"/>
        <v>0</v>
      </c>
      <c r="AE45" s="202"/>
      <c r="AF45" s="202"/>
      <c r="AG45" s="202"/>
      <c r="AH45" s="237">
        <f t="shared" si="29"/>
        <v>0</v>
      </c>
      <c r="AI45" s="202"/>
      <c r="AJ45" s="202"/>
      <c r="AK45" s="202"/>
      <c r="AL45" s="237">
        <f t="shared" si="30"/>
        <v>0</v>
      </c>
      <c r="AM45" s="202"/>
      <c r="AN45" s="202"/>
      <c r="AO45" s="202"/>
      <c r="AP45" s="237">
        <f t="shared" si="31"/>
        <v>0</v>
      </c>
      <c r="AQ45" s="202"/>
      <c r="AR45" s="202"/>
      <c r="AS45" s="202"/>
      <c r="AT45" s="237">
        <f>-AR45+AS45</f>
        <v>0</v>
      </c>
      <c r="AU45" s="237">
        <f t="shared" si="41"/>
        <v>0</v>
      </c>
      <c r="AV45" s="237">
        <f t="shared" si="41"/>
        <v>0</v>
      </c>
      <c r="AW45" s="237">
        <f t="shared" si="41"/>
        <v>0</v>
      </c>
      <c r="AX45" s="237">
        <f t="shared" si="41"/>
        <v>0</v>
      </c>
    </row>
    <row r="46" spans="1:50" ht="17.100000000000001" customHeight="1" x14ac:dyDescent="0.2">
      <c r="A46" s="289">
        <v>524000</v>
      </c>
      <c r="B46" s="6" t="s">
        <v>1245</v>
      </c>
      <c r="C46" s="202"/>
      <c r="D46" s="202"/>
      <c r="E46" s="202"/>
      <c r="F46" s="237">
        <f t="shared" si="22"/>
        <v>0</v>
      </c>
      <c r="G46" s="202"/>
      <c r="H46" s="202"/>
      <c r="I46" s="202"/>
      <c r="J46" s="237">
        <f t="shared" si="23"/>
        <v>0</v>
      </c>
      <c r="K46" s="202"/>
      <c r="L46" s="202"/>
      <c r="M46" s="202"/>
      <c r="N46" s="237">
        <f t="shared" si="24"/>
        <v>0</v>
      </c>
      <c r="O46" s="202"/>
      <c r="P46" s="202"/>
      <c r="Q46" s="202"/>
      <c r="R46" s="237">
        <f t="shared" si="25"/>
        <v>0</v>
      </c>
      <c r="S46" s="202"/>
      <c r="T46" s="202"/>
      <c r="U46" s="202"/>
      <c r="V46" s="237">
        <f t="shared" si="26"/>
        <v>0</v>
      </c>
      <c r="W46" s="202"/>
      <c r="X46" s="202"/>
      <c r="Y46" s="202"/>
      <c r="Z46" s="237">
        <f t="shared" si="27"/>
        <v>0</v>
      </c>
      <c r="AA46" s="202"/>
      <c r="AB46" s="202"/>
      <c r="AC46" s="202"/>
      <c r="AD46" s="237">
        <f t="shared" si="28"/>
        <v>0</v>
      </c>
      <c r="AE46" s="202"/>
      <c r="AF46" s="202"/>
      <c r="AG46" s="202"/>
      <c r="AH46" s="237">
        <f t="shared" si="29"/>
        <v>0</v>
      </c>
      <c r="AI46" s="202"/>
      <c r="AJ46" s="202"/>
      <c r="AK46" s="202"/>
      <c r="AL46" s="237">
        <f t="shared" si="30"/>
        <v>0</v>
      </c>
      <c r="AM46" s="202"/>
      <c r="AN46" s="202"/>
      <c r="AO46" s="202"/>
      <c r="AP46" s="237">
        <f t="shared" si="31"/>
        <v>0</v>
      </c>
      <c r="AQ46" s="202"/>
      <c r="AR46" s="202"/>
      <c r="AS46" s="202"/>
      <c r="AT46" s="237">
        <f>-AR46+AS46</f>
        <v>0</v>
      </c>
      <c r="AU46" s="237">
        <f t="shared" si="41"/>
        <v>0</v>
      </c>
      <c r="AV46" s="237">
        <f t="shared" si="41"/>
        <v>0</v>
      </c>
      <c r="AW46" s="237">
        <f t="shared" si="41"/>
        <v>0</v>
      </c>
      <c r="AX46" s="237">
        <f t="shared" si="41"/>
        <v>0</v>
      </c>
    </row>
    <row r="47" spans="1:50" ht="17.100000000000001" customHeight="1" thickBot="1" x14ac:dyDescent="0.25">
      <c r="A47" s="289">
        <v>525000</v>
      </c>
      <c r="B47" s="6" t="s">
        <v>1247</v>
      </c>
      <c r="C47" s="211"/>
      <c r="D47" s="211"/>
      <c r="E47" s="211"/>
      <c r="F47" s="239">
        <f t="shared" si="22"/>
        <v>0</v>
      </c>
      <c r="G47" s="211"/>
      <c r="H47" s="211"/>
      <c r="I47" s="211"/>
      <c r="J47" s="239">
        <f t="shared" si="23"/>
        <v>0</v>
      </c>
      <c r="K47" s="211"/>
      <c r="L47" s="211"/>
      <c r="M47" s="211"/>
      <c r="N47" s="239">
        <f t="shared" si="24"/>
        <v>0</v>
      </c>
      <c r="O47" s="211"/>
      <c r="P47" s="211"/>
      <c r="Q47" s="211"/>
      <c r="R47" s="239">
        <f t="shared" si="25"/>
        <v>0</v>
      </c>
      <c r="S47" s="211"/>
      <c r="T47" s="211"/>
      <c r="U47" s="211"/>
      <c r="V47" s="239">
        <f t="shared" si="26"/>
        <v>0</v>
      </c>
      <c r="W47" s="211"/>
      <c r="X47" s="211"/>
      <c r="Y47" s="211"/>
      <c r="Z47" s="239">
        <f t="shared" si="27"/>
        <v>0</v>
      </c>
      <c r="AA47" s="211"/>
      <c r="AB47" s="211"/>
      <c r="AC47" s="211"/>
      <c r="AD47" s="239">
        <f t="shared" si="28"/>
        <v>0</v>
      </c>
      <c r="AE47" s="211"/>
      <c r="AF47" s="211"/>
      <c r="AG47" s="211"/>
      <c r="AH47" s="239">
        <f t="shared" si="29"/>
        <v>0</v>
      </c>
      <c r="AI47" s="211"/>
      <c r="AJ47" s="211"/>
      <c r="AK47" s="211"/>
      <c r="AL47" s="239">
        <f t="shared" si="30"/>
        <v>0</v>
      </c>
      <c r="AM47" s="211"/>
      <c r="AN47" s="211"/>
      <c r="AO47" s="211"/>
      <c r="AP47" s="239">
        <f t="shared" si="31"/>
        <v>0</v>
      </c>
      <c r="AQ47" s="211"/>
      <c r="AR47" s="211"/>
      <c r="AS47" s="211"/>
      <c r="AT47" s="239">
        <f>-AR47+AS47</f>
        <v>0</v>
      </c>
      <c r="AU47" s="237">
        <f t="shared" si="41"/>
        <v>0</v>
      </c>
      <c r="AV47" s="237">
        <f t="shared" si="41"/>
        <v>0</v>
      </c>
      <c r="AW47" s="237">
        <f t="shared" si="41"/>
        <v>0</v>
      </c>
      <c r="AX47" s="237">
        <f t="shared" si="41"/>
        <v>0</v>
      </c>
    </row>
    <row r="48" spans="1:50" customFormat="1" ht="17.100000000000001" customHeight="1" thickBot="1" x14ac:dyDescent="0.3">
      <c r="A48" s="289"/>
      <c r="B48" s="9" t="s">
        <v>180</v>
      </c>
      <c r="C48" s="211">
        <f>SUM(C36:C47)</f>
        <v>0</v>
      </c>
      <c r="D48" s="211">
        <f>SUM(D36:D47)</f>
        <v>0</v>
      </c>
      <c r="E48" s="211">
        <f>SUM(E36:E47)</f>
        <v>0</v>
      </c>
      <c r="F48" s="211">
        <f>SUM(F36:F47)</f>
        <v>0</v>
      </c>
      <c r="G48" s="211">
        <f t="shared" ref="G48:AT48" si="42">SUM(G36:G47)</f>
        <v>0</v>
      </c>
      <c r="H48" s="211">
        <f t="shared" si="42"/>
        <v>0</v>
      </c>
      <c r="I48" s="211">
        <f t="shared" si="42"/>
        <v>0</v>
      </c>
      <c r="J48" s="211">
        <f t="shared" si="42"/>
        <v>0</v>
      </c>
      <c r="K48" s="211">
        <f t="shared" si="42"/>
        <v>0</v>
      </c>
      <c r="L48" s="211">
        <f t="shared" si="42"/>
        <v>0</v>
      </c>
      <c r="M48" s="211">
        <f t="shared" si="42"/>
        <v>0</v>
      </c>
      <c r="N48" s="211">
        <f t="shared" si="42"/>
        <v>0</v>
      </c>
      <c r="O48" s="211">
        <f t="shared" si="42"/>
        <v>0</v>
      </c>
      <c r="P48" s="211">
        <f t="shared" si="42"/>
        <v>0</v>
      </c>
      <c r="Q48" s="211">
        <f t="shared" si="42"/>
        <v>0</v>
      </c>
      <c r="R48" s="211">
        <f t="shared" si="42"/>
        <v>0</v>
      </c>
      <c r="S48" s="211">
        <f t="shared" si="42"/>
        <v>0</v>
      </c>
      <c r="T48" s="211">
        <f t="shared" si="42"/>
        <v>0</v>
      </c>
      <c r="U48" s="211">
        <f t="shared" si="42"/>
        <v>0</v>
      </c>
      <c r="V48" s="211">
        <f t="shared" si="42"/>
        <v>0</v>
      </c>
      <c r="W48" s="211">
        <f t="shared" si="42"/>
        <v>0</v>
      </c>
      <c r="X48" s="211">
        <f t="shared" si="42"/>
        <v>0</v>
      </c>
      <c r="Y48" s="211">
        <f t="shared" si="42"/>
        <v>0</v>
      </c>
      <c r="Z48" s="211">
        <f t="shared" si="42"/>
        <v>0</v>
      </c>
      <c r="AA48" s="211">
        <f t="shared" si="42"/>
        <v>0</v>
      </c>
      <c r="AB48" s="211">
        <f t="shared" si="42"/>
        <v>0</v>
      </c>
      <c r="AC48" s="211">
        <f t="shared" si="42"/>
        <v>0</v>
      </c>
      <c r="AD48" s="211">
        <f t="shared" si="42"/>
        <v>0</v>
      </c>
      <c r="AE48" s="211">
        <f t="shared" si="42"/>
        <v>0</v>
      </c>
      <c r="AF48" s="211">
        <f t="shared" si="42"/>
        <v>0</v>
      </c>
      <c r="AG48" s="211">
        <f t="shared" si="42"/>
        <v>0</v>
      </c>
      <c r="AH48" s="211">
        <f t="shared" si="42"/>
        <v>0</v>
      </c>
      <c r="AI48" s="211">
        <f t="shared" si="42"/>
        <v>0</v>
      </c>
      <c r="AJ48" s="211">
        <f t="shared" si="42"/>
        <v>0</v>
      </c>
      <c r="AK48" s="211">
        <f t="shared" si="42"/>
        <v>0</v>
      </c>
      <c r="AL48" s="211">
        <f t="shared" si="42"/>
        <v>0</v>
      </c>
      <c r="AM48" s="211">
        <f t="shared" si="42"/>
        <v>0</v>
      </c>
      <c r="AN48" s="211">
        <f t="shared" si="42"/>
        <v>0</v>
      </c>
      <c r="AO48" s="211">
        <f t="shared" si="42"/>
        <v>0</v>
      </c>
      <c r="AP48" s="211">
        <f t="shared" si="42"/>
        <v>0</v>
      </c>
      <c r="AQ48" s="211">
        <f t="shared" si="42"/>
        <v>0</v>
      </c>
      <c r="AR48" s="211">
        <f t="shared" si="42"/>
        <v>0</v>
      </c>
      <c r="AS48" s="211">
        <f t="shared" si="42"/>
        <v>0</v>
      </c>
      <c r="AT48" s="211">
        <f t="shared" si="42"/>
        <v>0</v>
      </c>
      <c r="AU48" s="238">
        <f t="shared" ref="AU48:AX49" si="43">+C48+G48+K48+O48+S48+W48+AA48+AE48+AI48+AM48+AQ48</f>
        <v>0</v>
      </c>
      <c r="AV48" s="238">
        <f t="shared" si="43"/>
        <v>0</v>
      </c>
      <c r="AW48" s="238">
        <f t="shared" si="43"/>
        <v>0</v>
      </c>
      <c r="AX48" s="238">
        <f t="shared" si="43"/>
        <v>0</v>
      </c>
    </row>
    <row r="49" spans="1:50" customFormat="1" ht="17.100000000000001" customHeight="1" x14ac:dyDescent="0.25">
      <c r="A49" s="289"/>
      <c r="B49" s="9" t="s">
        <v>121</v>
      </c>
      <c r="C49" s="210">
        <f>+C35+C48</f>
        <v>0</v>
      </c>
      <c r="D49" s="210">
        <f>+D35+D48</f>
        <v>0</v>
      </c>
      <c r="E49" s="210">
        <f>+E35+E48</f>
        <v>0</v>
      </c>
      <c r="F49" s="210">
        <f t="shared" ref="F49:AT49" si="44">+F35+F48</f>
        <v>0</v>
      </c>
      <c r="G49" s="210">
        <f t="shared" si="44"/>
        <v>0</v>
      </c>
      <c r="H49" s="210">
        <f t="shared" si="44"/>
        <v>0</v>
      </c>
      <c r="I49" s="210">
        <f t="shared" si="44"/>
        <v>0</v>
      </c>
      <c r="J49" s="210">
        <f t="shared" si="44"/>
        <v>0</v>
      </c>
      <c r="K49" s="210">
        <f t="shared" si="44"/>
        <v>0</v>
      </c>
      <c r="L49" s="210">
        <f t="shared" si="44"/>
        <v>0</v>
      </c>
      <c r="M49" s="210">
        <f t="shared" si="44"/>
        <v>0</v>
      </c>
      <c r="N49" s="210">
        <f t="shared" si="44"/>
        <v>0</v>
      </c>
      <c r="O49" s="210">
        <f t="shared" si="44"/>
        <v>0</v>
      </c>
      <c r="P49" s="210">
        <f t="shared" si="44"/>
        <v>0</v>
      </c>
      <c r="Q49" s="210">
        <f t="shared" si="44"/>
        <v>0</v>
      </c>
      <c r="R49" s="210">
        <f t="shared" si="44"/>
        <v>0</v>
      </c>
      <c r="S49" s="210">
        <f t="shared" si="44"/>
        <v>0</v>
      </c>
      <c r="T49" s="210">
        <f t="shared" si="44"/>
        <v>0</v>
      </c>
      <c r="U49" s="210">
        <f t="shared" si="44"/>
        <v>0</v>
      </c>
      <c r="V49" s="210">
        <f t="shared" si="44"/>
        <v>0</v>
      </c>
      <c r="W49" s="210">
        <f t="shared" si="44"/>
        <v>0</v>
      </c>
      <c r="X49" s="210">
        <f t="shared" si="44"/>
        <v>0</v>
      </c>
      <c r="Y49" s="210">
        <f t="shared" si="44"/>
        <v>0</v>
      </c>
      <c r="Z49" s="210">
        <f t="shared" si="44"/>
        <v>0</v>
      </c>
      <c r="AA49" s="210">
        <f t="shared" si="44"/>
        <v>0</v>
      </c>
      <c r="AB49" s="210">
        <f t="shared" si="44"/>
        <v>0</v>
      </c>
      <c r="AC49" s="210">
        <f t="shared" si="44"/>
        <v>0</v>
      </c>
      <c r="AD49" s="210">
        <f t="shared" si="44"/>
        <v>0</v>
      </c>
      <c r="AE49" s="210">
        <f t="shared" si="44"/>
        <v>0</v>
      </c>
      <c r="AF49" s="210">
        <f t="shared" si="44"/>
        <v>0</v>
      </c>
      <c r="AG49" s="210">
        <f t="shared" si="44"/>
        <v>0</v>
      </c>
      <c r="AH49" s="210">
        <f t="shared" si="44"/>
        <v>0</v>
      </c>
      <c r="AI49" s="210">
        <f t="shared" si="44"/>
        <v>0</v>
      </c>
      <c r="AJ49" s="210">
        <f t="shared" si="44"/>
        <v>0</v>
      </c>
      <c r="AK49" s="210">
        <f t="shared" si="44"/>
        <v>0</v>
      </c>
      <c r="AL49" s="210">
        <f t="shared" si="44"/>
        <v>0</v>
      </c>
      <c r="AM49" s="210">
        <f t="shared" si="44"/>
        <v>0</v>
      </c>
      <c r="AN49" s="210">
        <f t="shared" si="44"/>
        <v>0</v>
      </c>
      <c r="AO49" s="210">
        <f t="shared" si="44"/>
        <v>0</v>
      </c>
      <c r="AP49" s="210">
        <f t="shared" si="44"/>
        <v>0</v>
      </c>
      <c r="AQ49" s="210">
        <f t="shared" si="44"/>
        <v>0</v>
      </c>
      <c r="AR49" s="210">
        <f t="shared" si="44"/>
        <v>0</v>
      </c>
      <c r="AS49" s="210">
        <f t="shared" si="44"/>
        <v>0</v>
      </c>
      <c r="AT49" s="210">
        <f t="shared" si="44"/>
        <v>0</v>
      </c>
      <c r="AU49" s="237">
        <f t="shared" si="43"/>
        <v>0</v>
      </c>
      <c r="AV49" s="237">
        <f t="shared" si="43"/>
        <v>0</v>
      </c>
      <c r="AW49" s="237">
        <f t="shared" si="43"/>
        <v>0</v>
      </c>
      <c r="AX49" s="237">
        <f t="shared" si="43"/>
        <v>0</v>
      </c>
    </row>
    <row r="50" spans="1:50" ht="30" customHeight="1" x14ac:dyDescent="0.25">
      <c r="A50" s="229"/>
      <c r="B50" s="247" t="str">
        <f>+'GENERAL FUND-OPERATING(48-53)'!B295</f>
        <v>Fund balances - June 30, 2024, as previously reported</v>
      </c>
      <c r="C50" s="202"/>
      <c r="D50" s="202"/>
      <c r="E50" s="202"/>
      <c r="F50" s="210"/>
      <c r="G50" s="210"/>
      <c r="H50" s="210"/>
      <c r="I50" s="202"/>
      <c r="J50" s="210"/>
      <c r="K50" s="210"/>
      <c r="L50" s="210"/>
      <c r="M50" s="202"/>
      <c r="N50" s="210"/>
      <c r="O50" s="210"/>
      <c r="P50" s="210"/>
      <c r="Q50" s="202"/>
      <c r="R50" s="210"/>
      <c r="S50" s="210"/>
      <c r="T50" s="210"/>
      <c r="U50" s="202"/>
      <c r="V50" s="210"/>
      <c r="W50" s="210"/>
      <c r="X50" s="210"/>
      <c r="Y50" s="202"/>
      <c r="Z50" s="210"/>
      <c r="AA50" s="210"/>
      <c r="AB50" s="210"/>
      <c r="AC50" s="202"/>
      <c r="AD50" s="210"/>
      <c r="AE50" s="210"/>
      <c r="AF50" s="210"/>
      <c r="AG50" s="202"/>
      <c r="AH50" s="210"/>
      <c r="AI50" s="210"/>
      <c r="AJ50" s="210"/>
      <c r="AK50" s="202"/>
      <c r="AL50" s="210"/>
      <c r="AM50" s="210"/>
      <c r="AN50" s="210"/>
      <c r="AO50" s="202"/>
      <c r="AP50" s="210"/>
      <c r="AQ50" s="210"/>
      <c r="AR50" s="210"/>
      <c r="AS50" s="202"/>
      <c r="AT50" s="210"/>
      <c r="AU50" s="210"/>
      <c r="AV50" s="210"/>
      <c r="AW50" s="237">
        <f t="shared" ref="AW50:AW56" si="45">+E50+I50+M50+Q50+U50+Y50+AC50+AG50+AK50+AO50+AS50</f>
        <v>0</v>
      </c>
      <c r="AX50" s="210"/>
    </row>
    <row r="51" spans="1:50" ht="30" customHeight="1" x14ac:dyDescent="0.25">
      <c r="A51" s="229"/>
      <c r="B51" s="247" t="str">
        <f>+'GENERAL FUND-OPERATING(48-53)'!B296</f>
        <v>Change within financial reporting entity (major to nonmajor fund)</v>
      </c>
      <c r="C51" s="202"/>
      <c r="D51" s="202"/>
      <c r="E51" s="202"/>
      <c r="F51" s="210"/>
      <c r="G51" s="210"/>
      <c r="H51" s="210"/>
      <c r="I51" s="202"/>
      <c r="J51" s="210"/>
      <c r="K51" s="210"/>
      <c r="L51" s="210"/>
      <c r="M51" s="202"/>
      <c r="N51" s="210"/>
      <c r="O51" s="210"/>
      <c r="P51" s="210"/>
      <c r="Q51" s="202"/>
      <c r="R51" s="210"/>
      <c r="S51" s="210"/>
      <c r="T51" s="210"/>
      <c r="U51" s="202"/>
      <c r="V51" s="210"/>
      <c r="W51" s="210"/>
      <c r="X51" s="210"/>
      <c r="Y51" s="202"/>
      <c r="Z51" s="210"/>
      <c r="AA51" s="210"/>
      <c r="AB51" s="210"/>
      <c r="AC51" s="202"/>
      <c r="AD51" s="210"/>
      <c r="AE51" s="210"/>
      <c r="AF51" s="210"/>
      <c r="AG51" s="202"/>
      <c r="AH51" s="210"/>
      <c r="AI51" s="210"/>
      <c r="AJ51" s="210"/>
      <c r="AK51" s="202"/>
      <c r="AL51" s="210"/>
      <c r="AM51" s="210"/>
      <c r="AN51" s="210"/>
      <c r="AO51" s="202"/>
      <c r="AP51" s="210"/>
      <c r="AQ51" s="210"/>
      <c r="AR51" s="210"/>
      <c r="AS51" s="202"/>
      <c r="AT51" s="210"/>
      <c r="AU51" s="210"/>
      <c r="AV51" s="210"/>
      <c r="AW51" s="237">
        <f t="shared" si="45"/>
        <v>0</v>
      </c>
      <c r="AX51" s="210"/>
    </row>
    <row r="52" spans="1:50" ht="30" customHeight="1" x14ac:dyDescent="0.25">
      <c r="A52" s="229"/>
      <c r="B52" s="247" t="str">
        <f>+'GENERAL FUND-OPERATING(48-53)'!B297</f>
        <v>Change within financial reporting entity (nonmajor to major fund)</v>
      </c>
      <c r="C52" s="202"/>
      <c r="D52" s="202"/>
      <c r="E52" s="202"/>
      <c r="F52" s="210"/>
      <c r="G52" s="210"/>
      <c r="H52" s="210"/>
      <c r="I52" s="202"/>
      <c r="J52" s="210"/>
      <c r="K52" s="210"/>
      <c r="L52" s="210"/>
      <c r="M52" s="202"/>
      <c r="N52" s="210"/>
      <c r="O52" s="210"/>
      <c r="P52" s="210"/>
      <c r="Q52" s="202"/>
      <c r="R52" s="210"/>
      <c r="S52" s="210"/>
      <c r="T52" s="210"/>
      <c r="U52" s="202"/>
      <c r="V52" s="210"/>
      <c r="W52" s="210"/>
      <c r="X52" s="210"/>
      <c r="Y52" s="202"/>
      <c r="Z52" s="210"/>
      <c r="AA52" s="210"/>
      <c r="AB52" s="210"/>
      <c r="AC52" s="202"/>
      <c r="AD52" s="210"/>
      <c r="AE52" s="210"/>
      <c r="AF52" s="210"/>
      <c r="AG52" s="202"/>
      <c r="AH52" s="210"/>
      <c r="AI52" s="210"/>
      <c r="AJ52" s="210"/>
      <c r="AK52" s="202"/>
      <c r="AL52" s="210"/>
      <c r="AM52" s="210"/>
      <c r="AN52" s="210"/>
      <c r="AO52" s="202"/>
      <c r="AP52" s="210"/>
      <c r="AQ52" s="210"/>
      <c r="AR52" s="210"/>
      <c r="AS52" s="202"/>
      <c r="AT52" s="210"/>
      <c r="AU52" s="210"/>
      <c r="AV52" s="210"/>
      <c r="AW52" s="237">
        <f t="shared" si="45"/>
        <v>0</v>
      </c>
      <c r="AX52" s="210"/>
    </row>
    <row r="53" spans="1:50" ht="30" customHeight="1" x14ac:dyDescent="0.25">
      <c r="A53" s="229"/>
      <c r="B53" s="235" t="s">
        <v>3260</v>
      </c>
      <c r="C53" s="202"/>
      <c r="D53" s="202"/>
      <c r="E53" s="202"/>
      <c r="F53" s="210"/>
      <c r="G53" s="210"/>
      <c r="H53" s="210"/>
      <c r="I53" s="202"/>
      <c r="J53" s="210"/>
      <c r="K53" s="210"/>
      <c r="L53" s="210"/>
      <c r="M53" s="202"/>
      <c r="N53" s="210"/>
      <c r="O53" s="210"/>
      <c r="P53" s="210"/>
      <c r="Q53" s="202"/>
      <c r="R53" s="210"/>
      <c r="S53" s="210"/>
      <c r="T53" s="210"/>
      <c r="U53" s="202"/>
      <c r="V53" s="210"/>
      <c r="W53" s="210"/>
      <c r="X53" s="210"/>
      <c r="Y53" s="202"/>
      <c r="Z53" s="210"/>
      <c r="AA53" s="210"/>
      <c r="AB53" s="210"/>
      <c r="AC53" s="202"/>
      <c r="AD53" s="210"/>
      <c r="AE53" s="210"/>
      <c r="AF53" s="210"/>
      <c r="AG53" s="202"/>
      <c r="AH53" s="210"/>
      <c r="AI53" s="210"/>
      <c r="AJ53" s="210"/>
      <c r="AK53" s="202"/>
      <c r="AL53" s="210"/>
      <c r="AM53" s="210"/>
      <c r="AN53" s="210"/>
      <c r="AO53" s="202"/>
      <c r="AP53" s="210"/>
      <c r="AQ53" s="210"/>
      <c r="AR53" s="210"/>
      <c r="AS53" s="202"/>
      <c r="AT53" s="210"/>
      <c r="AU53" s="210"/>
      <c r="AV53" s="210"/>
      <c r="AW53" s="237">
        <f t="shared" si="45"/>
        <v>0</v>
      </c>
      <c r="AX53" s="210"/>
    </row>
    <row r="54" spans="1:50" ht="18" customHeight="1" thickBot="1" x14ac:dyDescent="0.3">
      <c r="A54" s="229"/>
      <c r="B54" s="247" t="str">
        <f>+'GENERAL FUND-OPERATING(48-53)'!B298</f>
        <v>Error correction(s)</v>
      </c>
      <c r="C54" s="202"/>
      <c r="D54" s="202"/>
      <c r="E54" s="204"/>
      <c r="F54" s="210"/>
      <c r="G54" s="210"/>
      <c r="H54" s="210"/>
      <c r="I54" s="204"/>
      <c r="J54" s="210"/>
      <c r="K54" s="210"/>
      <c r="L54" s="210"/>
      <c r="M54" s="204"/>
      <c r="N54" s="210"/>
      <c r="O54" s="210"/>
      <c r="P54" s="210"/>
      <c r="Q54" s="204"/>
      <c r="R54" s="210"/>
      <c r="S54" s="210"/>
      <c r="T54" s="210"/>
      <c r="U54" s="204"/>
      <c r="V54" s="210"/>
      <c r="W54" s="210"/>
      <c r="X54" s="210"/>
      <c r="Y54" s="204"/>
      <c r="Z54" s="210"/>
      <c r="AA54" s="210"/>
      <c r="AB54" s="210"/>
      <c r="AC54" s="204"/>
      <c r="AD54" s="210"/>
      <c r="AE54" s="210"/>
      <c r="AF54" s="210"/>
      <c r="AG54" s="204"/>
      <c r="AH54" s="210"/>
      <c r="AI54" s="210"/>
      <c r="AJ54" s="210"/>
      <c r="AK54" s="204"/>
      <c r="AL54" s="210"/>
      <c r="AM54" s="210"/>
      <c r="AN54" s="210"/>
      <c r="AO54" s="204"/>
      <c r="AP54" s="210"/>
      <c r="AQ54" s="210"/>
      <c r="AR54" s="210"/>
      <c r="AS54" s="204"/>
      <c r="AT54" s="210"/>
      <c r="AU54" s="210"/>
      <c r="AV54" s="210"/>
      <c r="AW54" s="239">
        <f t="shared" si="45"/>
        <v>0</v>
      </c>
      <c r="AX54" s="210"/>
    </row>
    <row r="55" spans="1:50" ht="30" customHeight="1" thickBot="1" x14ac:dyDescent="0.3">
      <c r="A55" s="196"/>
      <c r="B55" s="247" t="str">
        <f>+'GENERAL FUND-OPERATING(48-53)'!B299</f>
        <v>Fund balances - June 30, 2024, as adjusted or restated</v>
      </c>
      <c r="C55" s="210"/>
      <c r="D55" s="210"/>
      <c r="E55" s="210">
        <f>SUM(E50:E54)</f>
        <v>0</v>
      </c>
      <c r="F55" s="210"/>
      <c r="G55" s="210"/>
      <c r="H55" s="210"/>
      <c r="I55" s="210">
        <f>SUM(I50:I54)</f>
        <v>0</v>
      </c>
      <c r="J55" s="210"/>
      <c r="K55" s="210"/>
      <c r="L55" s="210"/>
      <c r="M55" s="210">
        <f>SUM(M50:M54)</f>
        <v>0</v>
      </c>
      <c r="N55" s="210"/>
      <c r="O55" s="210"/>
      <c r="P55" s="210"/>
      <c r="Q55" s="210">
        <f>SUM(Q50:Q54)</f>
        <v>0</v>
      </c>
      <c r="R55" s="210"/>
      <c r="S55" s="210"/>
      <c r="T55" s="210"/>
      <c r="U55" s="210">
        <f>SUM(U50:U54)</f>
        <v>0</v>
      </c>
      <c r="V55" s="210"/>
      <c r="W55" s="210"/>
      <c r="X55" s="210"/>
      <c r="Y55" s="210">
        <f>SUM(Y50:Y54)</f>
        <v>0</v>
      </c>
      <c r="Z55" s="210"/>
      <c r="AA55" s="210"/>
      <c r="AB55" s="210"/>
      <c r="AC55" s="210">
        <f>SUM(AC50:AC54)</f>
        <v>0</v>
      </c>
      <c r="AD55" s="210"/>
      <c r="AE55" s="210"/>
      <c r="AF55" s="210"/>
      <c r="AG55" s="210">
        <f>SUM(AG50:AG54)</f>
        <v>0</v>
      </c>
      <c r="AH55" s="210"/>
      <c r="AI55" s="210"/>
      <c r="AJ55" s="210"/>
      <c r="AK55" s="210">
        <f>SUM(AK50:AK54)</f>
        <v>0</v>
      </c>
      <c r="AL55" s="210"/>
      <c r="AM55" s="210"/>
      <c r="AN55" s="210"/>
      <c r="AO55" s="210">
        <f>SUM(AO50:AO54)</f>
        <v>0</v>
      </c>
      <c r="AP55" s="210"/>
      <c r="AQ55" s="210"/>
      <c r="AR55" s="210"/>
      <c r="AS55" s="210">
        <f>SUM(AS50:AS54)</f>
        <v>0</v>
      </c>
      <c r="AT55" s="210"/>
      <c r="AU55" s="210"/>
      <c r="AV55" s="210"/>
      <c r="AW55" s="238">
        <f t="shared" si="45"/>
        <v>0</v>
      </c>
      <c r="AX55" s="210"/>
    </row>
    <row r="56" spans="1:50" ht="18" customHeight="1" thickBot="1" x14ac:dyDescent="0.3">
      <c r="A56" s="196"/>
      <c r="B56" s="201" t="str">
        <f>+'GENERAL FUND-OPERATING(48-53)'!B300</f>
        <v>Fund balances - June 30, 2025</v>
      </c>
      <c r="C56" s="210"/>
      <c r="D56" s="210"/>
      <c r="E56" s="213">
        <f>+E49+E55</f>
        <v>0</v>
      </c>
      <c r="F56" s="210"/>
      <c r="G56" s="210"/>
      <c r="H56" s="210"/>
      <c r="I56" s="213">
        <f>+I49+I55</f>
        <v>0</v>
      </c>
      <c r="J56" s="210"/>
      <c r="K56" s="210"/>
      <c r="L56" s="210"/>
      <c r="M56" s="213">
        <f>+M49+M55</f>
        <v>0</v>
      </c>
      <c r="N56" s="210"/>
      <c r="O56" s="210"/>
      <c r="P56" s="210"/>
      <c r="Q56" s="213">
        <f>+Q49+Q55</f>
        <v>0</v>
      </c>
      <c r="R56" s="210"/>
      <c r="S56" s="210"/>
      <c r="T56" s="210"/>
      <c r="U56" s="213">
        <f>+U49+U55</f>
        <v>0</v>
      </c>
      <c r="V56" s="210"/>
      <c r="W56" s="210"/>
      <c r="X56" s="210"/>
      <c r="Y56" s="213">
        <f>+Y49+Y55</f>
        <v>0</v>
      </c>
      <c r="Z56" s="210"/>
      <c r="AA56" s="210"/>
      <c r="AB56" s="210"/>
      <c r="AC56" s="213">
        <f>+AC49+AC55</f>
        <v>0</v>
      </c>
      <c r="AD56" s="210"/>
      <c r="AE56" s="210"/>
      <c r="AF56" s="210"/>
      <c r="AG56" s="213">
        <f>+AG49+AG55</f>
        <v>0</v>
      </c>
      <c r="AH56" s="210"/>
      <c r="AI56" s="210"/>
      <c r="AJ56" s="210"/>
      <c r="AK56" s="213">
        <f>+AK49+AK55</f>
        <v>0</v>
      </c>
      <c r="AL56" s="210"/>
      <c r="AM56" s="210"/>
      <c r="AN56" s="210"/>
      <c r="AO56" s="213">
        <f>+AO49+AO55</f>
        <v>0</v>
      </c>
      <c r="AP56" s="210"/>
      <c r="AQ56" s="210"/>
      <c r="AR56" s="210"/>
      <c r="AS56" s="213">
        <f>+AS49+AS55</f>
        <v>0</v>
      </c>
      <c r="AT56" s="210"/>
      <c r="AU56" s="210"/>
      <c r="AV56" s="210"/>
      <c r="AW56" s="294">
        <f t="shared" si="45"/>
        <v>0</v>
      </c>
      <c r="AX56" s="210"/>
    </row>
    <row r="57" spans="1:50" ht="15.75" thickTop="1" x14ac:dyDescent="0.2">
      <c r="A57" s="196"/>
      <c r="B57" s="196"/>
      <c r="C57" s="196"/>
      <c r="D57" s="196"/>
      <c r="E57" s="196"/>
      <c r="F57" s="196"/>
      <c r="G57" s="196"/>
      <c r="H57" s="196"/>
      <c r="I57" s="196"/>
      <c r="J57" s="196"/>
      <c r="K57" s="196"/>
      <c r="L57" s="196"/>
      <c r="M57" s="196"/>
      <c r="N57" s="196"/>
      <c r="O57" s="196"/>
      <c r="P57" s="196"/>
      <c r="Q57" s="196"/>
      <c r="R57" s="196"/>
      <c r="S57" s="196"/>
      <c r="T57" s="196"/>
      <c r="U57" s="196"/>
      <c r="V57" s="196"/>
      <c r="W57" s="196"/>
    </row>
    <row r="58" spans="1:50" ht="15.75" x14ac:dyDescent="0.25">
      <c r="A58" s="196"/>
      <c r="B58" s="196"/>
      <c r="C58" s="196"/>
      <c r="D58" s="558" t="s">
        <v>517</v>
      </c>
      <c r="E58" s="196"/>
      <c r="F58" s="196"/>
      <c r="G58" s="196"/>
      <c r="H58" s="558" t="s">
        <v>517</v>
      </c>
      <c r="I58" s="196"/>
      <c r="J58" s="196"/>
      <c r="K58" s="196"/>
      <c r="L58" s="558" t="s">
        <v>517</v>
      </c>
      <c r="M58" s="196"/>
      <c r="N58" s="196"/>
      <c r="O58" s="196"/>
      <c r="P58" s="558" t="s">
        <v>517</v>
      </c>
      <c r="Q58" s="196"/>
      <c r="R58" s="196"/>
      <c r="S58" s="196"/>
      <c r="T58" s="558" t="s">
        <v>517</v>
      </c>
      <c r="U58" s="196"/>
      <c r="V58" s="196"/>
      <c r="W58" s="196"/>
      <c r="X58" s="558" t="s">
        <v>517</v>
      </c>
      <c r="Y58" s="196"/>
      <c r="Z58" s="196"/>
      <c r="AA58" s="196"/>
      <c r="AB58" s="558" t="s">
        <v>517</v>
      </c>
      <c r="AC58" s="196"/>
      <c r="AD58" s="196"/>
      <c r="AE58" s="196"/>
      <c r="AF58" s="558" t="s">
        <v>517</v>
      </c>
      <c r="AG58" s="196"/>
      <c r="AH58" s="196"/>
      <c r="AI58" s="196"/>
      <c r="AJ58" s="558" t="s">
        <v>517</v>
      </c>
      <c r="AK58" s="196"/>
      <c r="AL58" s="196"/>
      <c r="AM58" s="196"/>
      <c r="AN58" s="558" t="s">
        <v>517</v>
      </c>
      <c r="AO58" s="196"/>
      <c r="AP58" s="196"/>
      <c r="AQ58" s="196"/>
      <c r="AR58" s="558" t="s">
        <v>517</v>
      </c>
      <c r="AS58" s="196"/>
      <c r="AT58" s="196"/>
      <c r="AU58" s="196"/>
      <c r="AV58" s="558" t="s">
        <v>518</v>
      </c>
      <c r="AW58" s="196"/>
      <c r="AX58" s="196"/>
    </row>
    <row r="59" spans="1:50" ht="15" x14ac:dyDescent="0.2">
      <c r="A59" s="196"/>
      <c r="B59" s="196"/>
      <c r="C59" s="196"/>
      <c r="D59" s="196"/>
      <c r="E59" s="196"/>
      <c r="F59" s="196"/>
      <c r="G59" s="196"/>
      <c r="H59" s="196"/>
      <c r="I59" s="196"/>
      <c r="J59" s="196"/>
      <c r="K59" s="196"/>
      <c r="L59" s="196"/>
      <c r="M59" s="196"/>
      <c r="N59" s="196"/>
      <c r="O59" s="196"/>
      <c r="P59" s="196"/>
      <c r="Q59" s="196"/>
      <c r="R59" s="196"/>
      <c r="S59" s="196"/>
      <c r="T59" s="196"/>
      <c r="U59" s="196"/>
      <c r="V59" s="196"/>
      <c r="W59" s="196"/>
    </row>
    <row r="60" spans="1:50" ht="15" x14ac:dyDescent="0.2">
      <c r="A60" s="196"/>
      <c r="B60" s="196"/>
      <c r="C60" s="196"/>
      <c r="D60" s="196"/>
      <c r="E60" s="196"/>
      <c r="F60" s="196"/>
      <c r="G60" s="196"/>
      <c r="H60" s="196"/>
      <c r="I60" s="196"/>
      <c r="J60" s="196"/>
      <c r="K60" s="196"/>
      <c r="L60" s="196"/>
      <c r="M60" s="196"/>
      <c r="N60" s="196"/>
      <c r="O60" s="196"/>
      <c r="P60" s="196"/>
      <c r="Q60" s="196"/>
      <c r="R60" s="196"/>
      <c r="S60" s="196"/>
      <c r="T60" s="196"/>
      <c r="U60" s="196"/>
      <c r="V60" s="196"/>
      <c r="W60" s="196"/>
    </row>
    <row r="61" spans="1:50" ht="15" x14ac:dyDescent="0.2">
      <c r="A61" s="196"/>
      <c r="B61" s="196"/>
      <c r="C61" s="196"/>
      <c r="D61" s="196"/>
      <c r="E61" s="196"/>
      <c r="F61" s="196"/>
      <c r="G61" s="196"/>
      <c r="H61" s="196"/>
      <c r="I61" s="196"/>
      <c r="J61" s="196"/>
      <c r="K61" s="196"/>
      <c r="L61" s="196"/>
      <c r="M61" s="196"/>
      <c r="N61" s="196"/>
      <c r="O61" s="196"/>
      <c r="P61" s="196"/>
      <c r="Q61" s="196"/>
      <c r="R61" s="196"/>
      <c r="S61" s="196"/>
      <c r="T61" s="196"/>
      <c r="U61" s="196"/>
      <c r="V61" s="196"/>
      <c r="W61" s="196"/>
    </row>
    <row r="62" spans="1:50" ht="15" x14ac:dyDescent="0.2">
      <c r="A62" s="196"/>
      <c r="B62" s="196"/>
      <c r="C62" s="196"/>
      <c r="D62" s="196"/>
      <c r="E62" s="196"/>
      <c r="F62" s="196"/>
      <c r="G62" s="196"/>
      <c r="H62" s="196"/>
      <c r="I62" s="196"/>
      <c r="J62" s="196"/>
      <c r="K62" s="196"/>
      <c r="L62" s="196"/>
      <c r="M62" s="196"/>
      <c r="N62" s="196"/>
      <c r="O62" s="196"/>
      <c r="P62" s="196"/>
      <c r="Q62" s="196"/>
      <c r="R62" s="196"/>
      <c r="S62" s="196"/>
      <c r="T62" s="196"/>
      <c r="U62" s="196"/>
      <c r="V62" s="196"/>
      <c r="W62" s="196"/>
    </row>
    <row r="63" spans="1:50" ht="15" x14ac:dyDescent="0.2">
      <c r="A63" s="196"/>
      <c r="B63" s="196"/>
      <c r="C63" s="196"/>
      <c r="D63" s="196"/>
      <c r="E63" s="196"/>
      <c r="F63" s="196"/>
      <c r="G63" s="196"/>
      <c r="H63" s="196"/>
      <c r="I63" s="196"/>
      <c r="J63" s="196"/>
      <c r="K63" s="196"/>
      <c r="L63" s="196"/>
      <c r="M63" s="196"/>
      <c r="N63" s="196"/>
      <c r="O63" s="196"/>
      <c r="P63" s="196"/>
      <c r="Q63" s="196"/>
      <c r="R63" s="196"/>
      <c r="S63" s="196"/>
      <c r="T63" s="196"/>
      <c r="U63" s="196"/>
      <c r="V63" s="196"/>
      <c r="W63" s="196"/>
    </row>
    <row r="64" spans="1:50" ht="15" x14ac:dyDescent="0.2">
      <c r="A64" s="196"/>
      <c r="B64" s="196"/>
      <c r="C64" s="196"/>
      <c r="D64" s="196"/>
      <c r="E64" s="196"/>
      <c r="F64" s="196"/>
      <c r="G64" s="196"/>
      <c r="H64" s="196"/>
      <c r="I64" s="196"/>
      <c r="J64" s="196"/>
      <c r="K64" s="196"/>
      <c r="L64" s="196"/>
      <c r="M64" s="196"/>
      <c r="N64" s="196"/>
      <c r="O64" s="196"/>
      <c r="P64" s="196"/>
      <c r="Q64" s="196"/>
      <c r="R64" s="196"/>
      <c r="S64" s="196"/>
      <c r="T64" s="196"/>
      <c r="U64" s="196"/>
      <c r="V64" s="196"/>
      <c r="W64" s="196"/>
    </row>
    <row r="65" spans="1:23" ht="15" x14ac:dyDescent="0.2">
      <c r="A65" s="196"/>
      <c r="B65" s="196"/>
      <c r="C65" s="196"/>
      <c r="D65" s="196"/>
      <c r="E65" s="196"/>
      <c r="F65" s="196"/>
      <c r="G65" s="196"/>
      <c r="H65" s="196"/>
      <c r="I65" s="196"/>
      <c r="J65" s="196"/>
      <c r="K65" s="196"/>
      <c r="L65" s="196"/>
      <c r="M65" s="196"/>
      <c r="N65" s="196"/>
      <c r="O65" s="196"/>
      <c r="P65" s="196"/>
      <c r="Q65" s="196"/>
      <c r="R65" s="196"/>
      <c r="S65" s="196"/>
      <c r="T65" s="196"/>
      <c r="U65" s="196"/>
      <c r="V65" s="196"/>
      <c r="W65" s="196"/>
    </row>
    <row r="66" spans="1:23" ht="15" x14ac:dyDescent="0.2">
      <c r="A66" s="196"/>
      <c r="B66" s="196"/>
      <c r="C66" s="196"/>
      <c r="D66" s="196"/>
      <c r="E66" s="196"/>
      <c r="F66" s="196"/>
      <c r="G66" s="196"/>
      <c r="H66" s="196"/>
      <c r="I66" s="196"/>
      <c r="J66" s="196"/>
      <c r="K66" s="196"/>
      <c r="L66" s="196"/>
      <c r="M66" s="196"/>
      <c r="N66" s="196"/>
      <c r="O66" s="196"/>
      <c r="P66" s="196"/>
      <c r="Q66" s="196"/>
      <c r="R66" s="196"/>
      <c r="S66" s="196"/>
      <c r="T66" s="196"/>
      <c r="U66" s="196"/>
      <c r="V66" s="196"/>
      <c r="W66" s="196"/>
    </row>
    <row r="67" spans="1:23" ht="15" x14ac:dyDescent="0.2">
      <c r="A67" s="196"/>
      <c r="B67" s="196"/>
      <c r="C67" s="196"/>
      <c r="D67" s="196"/>
      <c r="E67" s="196"/>
      <c r="F67" s="196"/>
      <c r="G67" s="196"/>
      <c r="H67" s="196"/>
      <c r="I67" s="196"/>
      <c r="J67" s="196"/>
      <c r="K67" s="196"/>
      <c r="L67" s="196"/>
      <c r="M67" s="196"/>
      <c r="N67" s="196"/>
      <c r="O67" s="196"/>
      <c r="P67" s="196"/>
      <c r="Q67" s="196"/>
      <c r="R67" s="196"/>
      <c r="S67" s="196"/>
      <c r="T67" s="196"/>
      <c r="U67" s="196"/>
      <c r="V67" s="196"/>
      <c r="W67" s="196"/>
    </row>
    <row r="68" spans="1:23" ht="15" x14ac:dyDescent="0.2">
      <c r="A68" s="196"/>
      <c r="B68" s="196"/>
      <c r="C68" s="196"/>
      <c r="D68" s="196"/>
      <c r="E68" s="196"/>
      <c r="F68" s="196"/>
      <c r="G68" s="196"/>
      <c r="H68" s="196"/>
      <c r="I68" s="196"/>
      <c r="J68" s="196"/>
      <c r="K68" s="196"/>
      <c r="L68" s="196"/>
      <c r="M68" s="196"/>
      <c r="N68" s="196"/>
      <c r="O68" s="196"/>
      <c r="P68" s="196"/>
      <c r="Q68" s="196"/>
      <c r="R68" s="196"/>
      <c r="S68" s="196"/>
      <c r="T68" s="196"/>
      <c r="U68" s="196"/>
      <c r="V68" s="196"/>
      <c r="W68" s="196"/>
    </row>
    <row r="69" spans="1:23" ht="15" x14ac:dyDescent="0.2">
      <c r="A69" s="196"/>
      <c r="B69" s="196"/>
      <c r="C69" s="196"/>
      <c r="D69" s="196"/>
      <c r="E69" s="196"/>
      <c r="F69" s="196"/>
      <c r="G69" s="196"/>
      <c r="H69" s="196"/>
      <c r="I69" s="196"/>
      <c r="J69" s="196"/>
      <c r="K69" s="196"/>
      <c r="L69" s="196"/>
      <c r="M69" s="196"/>
      <c r="N69" s="196"/>
      <c r="O69" s="196"/>
      <c r="P69" s="196"/>
      <c r="Q69" s="196"/>
      <c r="R69" s="196"/>
      <c r="S69" s="196"/>
      <c r="T69" s="196"/>
      <c r="U69" s="196"/>
      <c r="V69" s="196"/>
      <c r="W69" s="196"/>
    </row>
    <row r="70" spans="1:23" ht="15" x14ac:dyDescent="0.2">
      <c r="A70" s="196"/>
      <c r="B70" s="196"/>
      <c r="C70" s="196"/>
      <c r="D70" s="196"/>
      <c r="E70" s="196"/>
      <c r="F70" s="196"/>
      <c r="G70" s="196"/>
      <c r="H70" s="196"/>
      <c r="I70" s="196"/>
      <c r="J70" s="196"/>
      <c r="K70" s="196"/>
      <c r="L70" s="196"/>
      <c r="M70" s="196"/>
      <c r="N70" s="196"/>
      <c r="O70" s="196"/>
      <c r="P70" s="196"/>
      <c r="Q70" s="196"/>
      <c r="R70" s="196"/>
      <c r="S70" s="196"/>
      <c r="T70" s="196"/>
      <c r="U70" s="196"/>
      <c r="V70" s="196"/>
      <c r="W70" s="196"/>
    </row>
    <row r="71" spans="1:23" ht="15" x14ac:dyDescent="0.2">
      <c r="A71" s="196"/>
      <c r="B71" s="196"/>
      <c r="C71" s="196"/>
      <c r="D71" s="196"/>
      <c r="E71" s="196"/>
      <c r="F71" s="196"/>
      <c r="G71" s="196"/>
      <c r="H71" s="196"/>
      <c r="I71" s="196"/>
      <c r="J71" s="196"/>
      <c r="K71" s="196"/>
      <c r="L71" s="196"/>
      <c r="M71" s="196"/>
      <c r="N71" s="196"/>
      <c r="O71" s="196"/>
      <c r="P71" s="196"/>
      <c r="Q71" s="196"/>
      <c r="R71" s="196"/>
      <c r="S71" s="196"/>
      <c r="T71" s="196"/>
      <c r="U71" s="196"/>
      <c r="V71" s="196"/>
      <c r="W71" s="196"/>
    </row>
    <row r="72" spans="1:23" ht="15" x14ac:dyDescent="0.2">
      <c r="A72" s="196"/>
      <c r="B72" s="196"/>
      <c r="C72" s="196"/>
      <c r="D72" s="196"/>
      <c r="E72" s="196"/>
      <c r="F72" s="196"/>
      <c r="G72" s="196"/>
      <c r="H72" s="196"/>
      <c r="I72" s="196"/>
      <c r="J72" s="196"/>
      <c r="K72" s="196"/>
      <c r="L72" s="196"/>
      <c r="M72" s="196"/>
      <c r="N72" s="196"/>
      <c r="O72" s="196"/>
      <c r="P72" s="196"/>
      <c r="Q72" s="196"/>
      <c r="R72" s="196"/>
      <c r="S72" s="196"/>
      <c r="T72" s="196"/>
      <c r="U72" s="196"/>
      <c r="V72" s="196"/>
      <c r="W72" s="196"/>
    </row>
    <row r="73" spans="1:23" ht="15" x14ac:dyDescent="0.2">
      <c r="A73" s="196"/>
      <c r="B73" s="196"/>
      <c r="C73" s="196"/>
      <c r="D73" s="196"/>
      <c r="E73" s="196"/>
      <c r="F73" s="196"/>
      <c r="G73" s="196"/>
      <c r="H73" s="196"/>
      <c r="I73" s="196"/>
      <c r="J73" s="196"/>
      <c r="K73" s="196"/>
      <c r="L73" s="196"/>
      <c r="M73" s="196"/>
      <c r="N73" s="196"/>
      <c r="O73" s="196"/>
      <c r="P73" s="196"/>
      <c r="Q73" s="196"/>
      <c r="R73" s="196"/>
      <c r="S73" s="196"/>
      <c r="T73" s="196"/>
      <c r="U73" s="196"/>
      <c r="V73" s="196"/>
      <c r="W73" s="196"/>
    </row>
    <row r="74" spans="1:23" ht="15" x14ac:dyDescent="0.2">
      <c r="A74" s="196"/>
      <c r="B74" s="196"/>
      <c r="C74" s="196"/>
      <c r="D74" s="196"/>
      <c r="E74" s="196"/>
      <c r="F74" s="196"/>
      <c r="G74" s="196"/>
      <c r="H74" s="196"/>
      <c r="I74" s="196"/>
      <c r="J74" s="196"/>
      <c r="K74" s="196"/>
      <c r="L74" s="196"/>
      <c r="M74" s="196"/>
      <c r="N74" s="196"/>
      <c r="O74" s="196"/>
      <c r="P74" s="196"/>
      <c r="Q74" s="196"/>
      <c r="R74" s="196"/>
      <c r="S74" s="196"/>
      <c r="T74" s="196"/>
      <c r="U74" s="196"/>
      <c r="V74" s="196"/>
      <c r="W74" s="196"/>
    </row>
    <row r="75" spans="1:23" ht="15" x14ac:dyDescent="0.2">
      <c r="A75" s="196"/>
      <c r="B75" s="196"/>
      <c r="C75" s="196"/>
      <c r="D75" s="196"/>
      <c r="E75" s="196"/>
      <c r="F75" s="196"/>
      <c r="G75" s="196"/>
      <c r="H75" s="196"/>
      <c r="I75" s="196"/>
      <c r="J75" s="196"/>
      <c r="K75" s="196"/>
      <c r="L75" s="196"/>
      <c r="M75" s="196"/>
      <c r="N75" s="196"/>
      <c r="O75" s="196"/>
      <c r="P75" s="196"/>
      <c r="Q75" s="196"/>
      <c r="R75" s="196"/>
      <c r="S75" s="196"/>
      <c r="T75" s="196"/>
      <c r="U75" s="196"/>
      <c r="V75" s="196"/>
      <c r="W75" s="196"/>
    </row>
    <row r="76" spans="1:23" ht="15" x14ac:dyDescent="0.2">
      <c r="A76" s="196"/>
      <c r="B76" s="196"/>
      <c r="C76" s="196"/>
      <c r="D76" s="196"/>
      <c r="E76" s="196"/>
      <c r="F76" s="196"/>
      <c r="G76" s="196"/>
      <c r="H76" s="196"/>
      <c r="I76" s="196"/>
      <c r="J76" s="196"/>
      <c r="K76" s="196"/>
      <c r="L76" s="196"/>
      <c r="M76" s="196"/>
      <c r="N76" s="196"/>
      <c r="O76" s="196"/>
      <c r="P76" s="196"/>
      <c r="Q76" s="196"/>
      <c r="R76" s="196"/>
      <c r="S76" s="196"/>
      <c r="T76" s="196"/>
      <c r="U76" s="196"/>
      <c r="V76" s="196"/>
      <c r="W76" s="196"/>
    </row>
    <row r="77" spans="1:23" ht="15" x14ac:dyDescent="0.2">
      <c r="A77" s="196"/>
      <c r="B77" s="196"/>
      <c r="C77" s="196"/>
      <c r="D77" s="196"/>
      <c r="E77" s="196"/>
      <c r="F77" s="196"/>
      <c r="G77" s="196"/>
      <c r="H77" s="196"/>
      <c r="I77" s="196"/>
      <c r="J77" s="196"/>
      <c r="K77" s="196"/>
      <c r="L77" s="196"/>
      <c r="M77" s="196"/>
      <c r="N77" s="196"/>
      <c r="O77" s="196"/>
      <c r="P77" s="196"/>
      <c r="Q77" s="196"/>
      <c r="R77" s="196"/>
      <c r="S77" s="196"/>
      <c r="T77" s="196"/>
      <c r="U77" s="196"/>
      <c r="V77" s="196"/>
      <c r="W77" s="196"/>
    </row>
    <row r="78" spans="1:23" ht="15" x14ac:dyDescent="0.2">
      <c r="A78" s="196"/>
      <c r="B78" s="196"/>
      <c r="C78" s="196"/>
      <c r="D78" s="196"/>
      <c r="E78" s="196"/>
      <c r="F78" s="196"/>
      <c r="G78" s="196"/>
      <c r="H78" s="196"/>
      <c r="I78" s="196"/>
      <c r="J78" s="196"/>
      <c r="K78" s="196"/>
      <c r="L78" s="196"/>
      <c r="M78" s="196"/>
      <c r="N78" s="196"/>
      <c r="O78" s="196"/>
      <c r="P78" s="196"/>
      <c r="Q78" s="196"/>
      <c r="R78" s="196"/>
      <c r="S78" s="196"/>
      <c r="T78" s="196"/>
      <c r="U78" s="196"/>
      <c r="V78" s="196"/>
      <c r="W78" s="196"/>
    </row>
    <row r="79" spans="1:23" ht="15" x14ac:dyDescent="0.2">
      <c r="A79" s="196"/>
      <c r="B79" s="196"/>
      <c r="C79" s="196"/>
      <c r="D79" s="196"/>
      <c r="E79" s="196"/>
      <c r="F79" s="196"/>
      <c r="G79" s="196"/>
      <c r="H79" s="196"/>
      <c r="I79" s="196"/>
      <c r="J79" s="196"/>
      <c r="K79" s="196"/>
      <c r="L79" s="196"/>
      <c r="M79" s="196"/>
      <c r="N79" s="196"/>
      <c r="O79" s="196"/>
      <c r="P79" s="196"/>
      <c r="Q79" s="196"/>
      <c r="R79" s="196"/>
      <c r="S79" s="196"/>
      <c r="T79" s="196"/>
      <c r="U79" s="196"/>
      <c r="V79" s="196"/>
      <c r="W79" s="196"/>
    </row>
    <row r="80" spans="1:23" ht="15" x14ac:dyDescent="0.2">
      <c r="A80" s="196"/>
      <c r="B80" s="196"/>
      <c r="C80" s="196"/>
      <c r="D80" s="196"/>
      <c r="E80" s="196"/>
      <c r="F80" s="196"/>
      <c r="G80" s="196"/>
      <c r="H80" s="196"/>
      <c r="I80" s="196"/>
      <c r="J80" s="196"/>
      <c r="K80" s="196"/>
      <c r="L80" s="196"/>
      <c r="M80" s="196"/>
      <c r="N80" s="196"/>
      <c r="O80" s="196"/>
      <c r="P80" s="196"/>
      <c r="Q80" s="196"/>
      <c r="R80" s="196"/>
      <c r="S80" s="196"/>
      <c r="T80" s="196"/>
      <c r="U80" s="196"/>
      <c r="V80" s="196"/>
      <c r="W80" s="196"/>
    </row>
    <row r="81" spans="1:23" ht="15" x14ac:dyDescent="0.2">
      <c r="A81" s="196"/>
      <c r="B81" s="196"/>
      <c r="C81" s="196"/>
      <c r="D81" s="196"/>
      <c r="E81" s="196"/>
      <c r="F81" s="196"/>
      <c r="G81" s="196"/>
      <c r="H81" s="196"/>
      <c r="I81" s="196"/>
      <c r="J81" s="196"/>
      <c r="K81" s="196"/>
      <c r="L81" s="196"/>
      <c r="M81" s="196"/>
      <c r="N81" s="196"/>
      <c r="O81" s="196"/>
      <c r="P81" s="196"/>
      <c r="Q81" s="196"/>
      <c r="R81" s="196"/>
      <c r="S81" s="196"/>
      <c r="T81" s="196"/>
      <c r="U81" s="196"/>
      <c r="V81" s="196"/>
      <c r="W81" s="196"/>
    </row>
    <row r="82" spans="1:23" ht="15" x14ac:dyDescent="0.2">
      <c r="A82" s="196"/>
      <c r="B82" s="196"/>
      <c r="C82" s="196"/>
      <c r="D82" s="196"/>
      <c r="E82" s="196"/>
      <c r="F82" s="196"/>
      <c r="G82" s="196"/>
      <c r="H82" s="196"/>
      <c r="I82" s="196"/>
      <c r="J82" s="196"/>
      <c r="K82" s="196"/>
      <c r="L82" s="196"/>
      <c r="M82" s="196"/>
      <c r="N82" s="196"/>
      <c r="O82" s="196"/>
      <c r="P82" s="196"/>
      <c r="Q82" s="196"/>
      <c r="R82" s="196"/>
      <c r="S82" s="196"/>
      <c r="T82" s="196"/>
      <c r="U82" s="196"/>
      <c r="V82" s="196"/>
      <c r="W82" s="196"/>
    </row>
    <row r="83" spans="1:23" ht="15" x14ac:dyDescent="0.2">
      <c r="A83" s="196"/>
      <c r="B83" s="196"/>
      <c r="C83" s="196"/>
      <c r="D83" s="196"/>
      <c r="E83" s="196"/>
      <c r="F83" s="196"/>
      <c r="G83" s="196"/>
      <c r="H83" s="196"/>
      <c r="I83" s="196"/>
      <c r="J83" s="196"/>
      <c r="K83" s="196"/>
      <c r="L83" s="196"/>
      <c r="M83" s="196"/>
      <c r="N83" s="196"/>
      <c r="O83" s="196"/>
      <c r="P83" s="196"/>
      <c r="Q83" s="196"/>
      <c r="R83" s="196"/>
      <c r="S83" s="196"/>
      <c r="T83" s="196"/>
      <c r="U83" s="196"/>
      <c r="V83" s="196"/>
      <c r="W83" s="196"/>
    </row>
    <row r="84" spans="1:23" ht="15" x14ac:dyDescent="0.2">
      <c r="A84" s="196"/>
      <c r="B84" s="196"/>
      <c r="C84" s="196"/>
      <c r="D84" s="196"/>
      <c r="E84" s="196"/>
      <c r="F84" s="196"/>
      <c r="G84" s="196"/>
      <c r="H84" s="196"/>
      <c r="I84" s="196"/>
      <c r="J84" s="196"/>
      <c r="K84" s="196"/>
      <c r="L84" s="196"/>
      <c r="M84" s="196"/>
      <c r="N84" s="196"/>
      <c r="O84" s="196"/>
      <c r="P84" s="196"/>
      <c r="Q84" s="196"/>
      <c r="R84" s="196"/>
      <c r="S84" s="196"/>
      <c r="T84" s="196"/>
      <c r="U84" s="196"/>
      <c r="V84" s="196"/>
      <c r="W84" s="196"/>
    </row>
    <row r="85" spans="1:23" ht="15" x14ac:dyDescent="0.2">
      <c r="A85" s="196"/>
      <c r="B85" s="196"/>
      <c r="C85" s="196"/>
      <c r="D85" s="196"/>
      <c r="E85" s="196"/>
      <c r="F85" s="196"/>
      <c r="G85" s="196"/>
      <c r="H85" s="196"/>
      <c r="I85" s="196"/>
      <c r="J85" s="196"/>
      <c r="K85" s="196"/>
      <c r="L85" s="196"/>
      <c r="M85" s="196"/>
      <c r="N85" s="196"/>
      <c r="O85" s="196"/>
      <c r="P85" s="196"/>
      <c r="Q85" s="196"/>
      <c r="R85" s="196"/>
      <c r="S85" s="196"/>
      <c r="T85" s="196"/>
      <c r="U85" s="196"/>
      <c r="V85" s="196"/>
      <c r="W85" s="196"/>
    </row>
    <row r="86" spans="1:23" ht="15" x14ac:dyDescent="0.2">
      <c r="A86" s="196"/>
      <c r="B86" s="196"/>
      <c r="C86" s="196"/>
      <c r="D86" s="196"/>
      <c r="E86" s="196"/>
      <c r="F86" s="196"/>
      <c r="G86" s="196"/>
      <c r="H86" s="196"/>
      <c r="I86" s="196"/>
      <c r="J86" s="196"/>
      <c r="K86" s="196"/>
      <c r="L86" s="196"/>
      <c r="M86" s="196"/>
      <c r="N86" s="196"/>
      <c r="O86" s="196"/>
      <c r="P86" s="196"/>
      <c r="Q86" s="196"/>
      <c r="R86" s="196"/>
      <c r="S86" s="196"/>
      <c r="T86" s="196"/>
      <c r="U86" s="196"/>
      <c r="V86" s="196"/>
      <c r="W86" s="196"/>
    </row>
    <row r="87" spans="1:23" ht="15" x14ac:dyDescent="0.2">
      <c r="A87" s="196"/>
      <c r="B87" s="196"/>
      <c r="C87" s="196"/>
      <c r="D87" s="196"/>
      <c r="E87" s="196"/>
      <c r="F87" s="196"/>
      <c r="G87" s="196"/>
      <c r="H87" s="196"/>
      <c r="I87" s="196"/>
      <c r="J87" s="196"/>
      <c r="K87" s="196"/>
      <c r="L87" s="196"/>
      <c r="M87" s="196"/>
      <c r="N87" s="196"/>
      <c r="O87" s="196"/>
      <c r="P87" s="196"/>
      <c r="Q87" s="196"/>
      <c r="R87" s="196"/>
      <c r="S87" s="196"/>
      <c r="T87" s="196"/>
      <c r="U87" s="196"/>
      <c r="V87" s="196"/>
      <c r="W87" s="196"/>
    </row>
    <row r="88" spans="1:23" ht="15" x14ac:dyDescent="0.2">
      <c r="A88" s="196"/>
      <c r="B88" s="196"/>
      <c r="C88" s="196"/>
      <c r="D88" s="196"/>
      <c r="E88" s="196"/>
      <c r="F88" s="196"/>
      <c r="G88" s="196"/>
      <c r="H88" s="196"/>
      <c r="I88" s="196"/>
      <c r="J88" s="196"/>
      <c r="K88" s="196"/>
      <c r="L88" s="196"/>
      <c r="M88" s="196"/>
      <c r="N88" s="196"/>
      <c r="O88" s="196"/>
      <c r="P88" s="196"/>
      <c r="Q88" s="196"/>
      <c r="R88" s="196"/>
      <c r="S88" s="196"/>
      <c r="T88" s="196"/>
      <c r="U88" s="196"/>
      <c r="V88" s="196"/>
      <c r="W88" s="196"/>
    </row>
    <row r="89" spans="1:23" ht="15" x14ac:dyDescent="0.2">
      <c r="A89" s="196"/>
      <c r="B89" s="196"/>
      <c r="C89" s="196"/>
      <c r="D89" s="196"/>
      <c r="E89" s="196"/>
      <c r="F89" s="196"/>
      <c r="G89" s="196"/>
      <c r="H89" s="196"/>
      <c r="I89" s="196"/>
      <c r="J89" s="196"/>
      <c r="K89" s="196"/>
      <c r="L89" s="196"/>
      <c r="M89" s="196"/>
      <c r="N89" s="196"/>
      <c r="O89" s="196"/>
      <c r="P89" s="196"/>
      <c r="Q89" s="196"/>
      <c r="R89" s="196"/>
      <c r="S89" s="196"/>
      <c r="T89" s="196"/>
      <c r="U89" s="196"/>
      <c r="V89" s="196"/>
      <c r="W89" s="196"/>
    </row>
    <row r="90" spans="1:23" ht="15" x14ac:dyDescent="0.2">
      <c r="A90" s="196"/>
      <c r="B90" s="196"/>
      <c r="C90" s="196"/>
      <c r="D90" s="196"/>
      <c r="E90" s="196"/>
      <c r="F90" s="196"/>
      <c r="G90" s="196"/>
      <c r="H90" s="196"/>
      <c r="I90" s="196"/>
      <c r="J90" s="196"/>
      <c r="K90" s="196"/>
      <c r="L90" s="196"/>
      <c r="M90" s="196"/>
      <c r="N90" s="196"/>
      <c r="O90" s="196"/>
      <c r="P90" s="196"/>
      <c r="Q90" s="196"/>
      <c r="R90" s="196"/>
      <c r="S90" s="196"/>
      <c r="T90" s="196"/>
      <c r="U90" s="196"/>
      <c r="V90" s="196"/>
      <c r="W90" s="196"/>
    </row>
    <row r="91" spans="1:23" ht="15" x14ac:dyDescent="0.2">
      <c r="A91" s="196"/>
      <c r="B91" s="196"/>
      <c r="C91" s="196"/>
      <c r="D91" s="196"/>
      <c r="E91" s="196"/>
      <c r="F91" s="196"/>
      <c r="G91" s="196"/>
      <c r="H91" s="196"/>
      <c r="I91" s="196"/>
      <c r="J91" s="196"/>
      <c r="K91" s="196"/>
      <c r="L91" s="196"/>
      <c r="M91" s="196"/>
      <c r="N91" s="196"/>
      <c r="O91" s="196"/>
      <c r="P91" s="196"/>
      <c r="Q91" s="196"/>
      <c r="R91" s="196"/>
      <c r="S91" s="196"/>
      <c r="T91" s="196"/>
      <c r="U91" s="196"/>
      <c r="V91" s="196"/>
      <c r="W91" s="196"/>
    </row>
    <row r="92" spans="1:23" ht="15" x14ac:dyDescent="0.2">
      <c r="A92" s="196"/>
      <c r="B92" s="196"/>
      <c r="C92" s="196"/>
      <c r="D92" s="196"/>
      <c r="E92" s="196"/>
      <c r="F92" s="196"/>
      <c r="G92" s="196"/>
      <c r="H92" s="196"/>
      <c r="I92" s="196"/>
      <c r="J92" s="196"/>
      <c r="K92" s="196"/>
      <c r="L92" s="196"/>
      <c r="M92" s="196"/>
      <c r="N92" s="196"/>
      <c r="O92" s="196"/>
      <c r="P92" s="196"/>
      <c r="Q92" s="196"/>
      <c r="R92" s="196"/>
      <c r="S92" s="196"/>
      <c r="T92" s="196"/>
      <c r="U92" s="196"/>
      <c r="V92" s="196"/>
      <c r="W92" s="196"/>
    </row>
    <row r="93" spans="1:23" ht="15" x14ac:dyDescent="0.2">
      <c r="A93" s="196"/>
      <c r="B93" s="196"/>
      <c r="C93" s="196"/>
      <c r="D93" s="196"/>
      <c r="E93" s="196"/>
      <c r="F93" s="196"/>
      <c r="G93" s="196"/>
      <c r="H93" s="196"/>
      <c r="I93" s="196"/>
      <c r="J93" s="196"/>
      <c r="K93" s="196"/>
      <c r="L93" s="196"/>
      <c r="M93" s="196"/>
      <c r="N93" s="196"/>
      <c r="O93" s="196"/>
      <c r="P93" s="196"/>
      <c r="Q93" s="196"/>
      <c r="R93" s="196"/>
      <c r="S93" s="196"/>
      <c r="T93" s="196"/>
      <c r="U93" s="196"/>
      <c r="V93" s="196"/>
      <c r="W93" s="196"/>
    </row>
    <row r="94" spans="1:23" ht="15" x14ac:dyDescent="0.2">
      <c r="A94" s="196"/>
      <c r="B94" s="196"/>
      <c r="C94" s="196"/>
      <c r="D94" s="196"/>
      <c r="E94" s="196"/>
      <c r="F94" s="196"/>
      <c r="G94" s="196"/>
      <c r="H94" s="196"/>
      <c r="I94" s="196"/>
      <c r="J94" s="196"/>
      <c r="K94" s="196"/>
      <c r="L94" s="196"/>
      <c r="M94" s="196"/>
      <c r="N94" s="196"/>
      <c r="O94" s="196"/>
      <c r="P94" s="196"/>
      <c r="Q94" s="196"/>
      <c r="R94" s="196"/>
      <c r="S94" s="196"/>
      <c r="T94" s="196"/>
      <c r="U94" s="196"/>
      <c r="V94" s="196"/>
      <c r="W94" s="196"/>
    </row>
    <row r="95" spans="1:23" ht="15" x14ac:dyDescent="0.2">
      <c r="A95" s="196"/>
      <c r="B95" s="196"/>
      <c r="C95" s="196"/>
      <c r="D95" s="196"/>
      <c r="E95" s="196"/>
      <c r="F95" s="196"/>
      <c r="G95" s="196"/>
      <c r="H95" s="196"/>
      <c r="I95" s="196"/>
      <c r="J95" s="196"/>
      <c r="K95" s="196"/>
      <c r="L95" s="196"/>
      <c r="M95" s="196"/>
      <c r="N95" s="196"/>
      <c r="O95" s="196"/>
      <c r="P95" s="196"/>
      <c r="Q95" s="196"/>
      <c r="R95" s="196"/>
      <c r="S95" s="196"/>
      <c r="T95" s="196"/>
      <c r="U95" s="196"/>
      <c r="V95" s="196"/>
      <c r="W95" s="196"/>
    </row>
    <row r="96" spans="1:23" ht="15" x14ac:dyDescent="0.2">
      <c r="A96" s="196"/>
      <c r="B96" s="196"/>
      <c r="C96" s="196"/>
      <c r="D96" s="196"/>
      <c r="E96" s="196"/>
      <c r="F96" s="196"/>
      <c r="G96" s="196"/>
      <c r="H96" s="196"/>
      <c r="I96" s="196"/>
      <c r="J96" s="196"/>
      <c r="K96" s="196"/>
      <c r="L96" s="196"/>
      <c r="M96" s="196"/>
      <c r="N96" s="196"/>
      <c r="O96" s="196"/>
      <c r="P96" s="196"/>
      <c r="Q96" s="196"/>
      <c r="R96" s="196"/>
      <c r="S96" s="196"/>
      <c r="T96" s="196"/>
      <c r="U96" s="196"/>
      <c r="V96" s="196"/>
      <c r="W96" s="196"/>
    </row>
    <row r="97" spans="1:23" ht="15" x14ac:dyDescent="0.2">
      <c r="A97" s="196"/>
      <c r="B97" s="196"/>
      <c r="C97" s="196"/>
      <c r="D97" s="196"/>
      <c r="E97" s="196"/>
      <c r="F97" s="196"/>
      <c r="G97" s="196"/>
      <c r="H97" s="196"/>
      <c r="I97" s="196"/>
      <c r="J97" s="196"/>
      <c r="K97" s="196"/>
      <c r="L97" s="196"/>
      <c r="M97" s="196"/>
      <c r="N97" s="196"/>
      <c r="O97" s="196"/>
      <c r="P97" s="196"/>
      <c r="Q97" s="196"/>
      <c r="R97" s="196"/>
      <c r="S97" s="196"/>
      <c r="T97" s="196"/>
      <c r="U97" s="196"/>
      <c r="V97" s="196"/>
      <c r="W97" s="196"/>
    </row>
    <row r="98" spans="1:23" ht="15" x14ac:dyDescent="0.2">
      <c r="A98" s="196"/>
      <c r="B98" s="196"/>
      <c r="C98" s="196"/>
      <c r="D98" s="196"/>
      <c r="E98" s="196"/>
      <c r="F98" s="196"/>
      <c r="G98" s="196"/>
      <c r="H98" s="196"/>
      <c r="I98" s="196"/>
      <c r="J98" s="196"/>
      <c r="K98" s="196"/>
      <c r="L98" s="196"/>
      <c r="M98" s="196"/>
      <c r="N98" s="196"/>
      <c r="O98" s="196"/>
      <c r="P98" s="196"/>
      <c r="Q98" s="196"/>
      <c r="R98" s="196"/>
      <c r="S98" s="196"/>
      <c r="T98" s="196"/>
      <c r="U98" s="196"/>
      <c r="V98" s="196"/>
      <c r="W98" s="196"/>
    </row>
    <row r="99" spans="1:23" ht="15" x14ac:dyDescent="0.2">
      <c r="A99" s="196"/>
      <c r="B99" s="196"/>
      <c r="C99" s="196"/>
      <c r="D99" s="196"/>
      <c r="E99" s="196"/>
      <c r="F99" s="196"/>
      <c r="G99" s="196"/>
      <c r="H99" s="196"/>
      <c r="I99" s="196"/>
      <c r="J99" s="196"/>
      <c r="K99" s="196"/>
      <c r="L99" s="196"/>
      <c r="M99" s="196"/>
      <c r="N99" s="196"/>
      <c r="O99" s="196"/>
      <c r="P99" s="196"/>
      <c r="Q99" s="196"/>
      <c r="R99" s="196"/>
      <c r="S99" s="196"/>
      <c r="T99" s="196"/>
      <c r="U99" s="196"/>
      <c r="V99" s="196"/>
      <c r="W99" s="196"/>
    </row>
    <row r="100" spans="1:23" ht="15" x14ac:dyDescent="0.2">
      <c r="A100" s="196"/>
      <c r="B100" s="196"/>
      <c r="C100" s="196"/>
      <c r="D100" s="196"/>
      <c r="E100" s="196"/>
      <c r="F100" s="196"/>
      <c r="G100" s="196"/>
      <c r="H100" s="196"/>
      <c r="I100" s="196"/>
      <c r="J100" s="196"/>
      <c r="K100" s="196"/>
      <c r="L100" s="196"/>
      <c r="M100" s="196"/>
      <c r="N100" s="196"/>
      <c r="O100" s="196"/>
      <c r="P100" s="196"/>
      <c r="Q100" s="196"/>
      <c r="R100" s="196"/>
      <c r="S100" s="196"/>
      <c r="T100" s="196"/>
      <c r="U100" s="196"/>
      <c r="V100" s="196"/>
      <c r="W100" s="196"/>
    </row>
    <row r="101" spans="1:23" ht="15" x14ac:dyDescent="0.2">
      <c r="A101" s="196"/>
      <c r="B101" s="196"/>
      <c r="C101" s="196"/>
      <c r="D101" s="196"/>
      <c r="E101" s="196"/>
      <c r="F101" s="196"/>
      <c r="G101" s="196"/>
      <c r="H101" s="196"/>
      <c r="I101" s="196"/>
      <c r="J101" s="196"/>
      <c r="K101" s="196"/>
      <c r="L101" s="196"/>
      <c r="M101" s="196"/>
      <c r="N101" s="196"/>
      <c r="O101" s="196"/>
      <c r="P101" s="196"/>
      <c r="Q101" s="196"/>
      <c r="R101" s="196"/>
      <c r="S101" s="196"/>
      <c r="T101" s="196"/>
      <c r="U101" s="196"/>
      <c r="V101" s="196"/>
      <c r="W101" s="196"/>
    </row>
    <row r="102" spans="1:23" ht="15" x14ac:dyDescent="0.2">
      <c r="A102" s="196"/>
      <c r="B102" s="196"/>
      <c r="C102" s="196"/>
      <c r="D102" s="196"/>
      <c r="E102" s="196"/>
      <c r="F102" s="196"/>
      <c r="G102" s="196"/>
      <c r="H102" s="196"/>
      <c r="I102" s="196"/>
      <c r="J102" s="196"/>
      <c r="K102" s="196"/>
      <c r="L102" s="196"/>
      <c r="M102" s="196"/>
      <c r="N102" s="196"/>
      <c r="O102" s="196"/>
      <c r="P102" s="196"/>
      <c r="Q102" s="196"/>
      <c r="R102" s="196"/>
      <c r="S102" s="196"/>
      <c r="T102" s="196"/>
      <c r="U102" s="196"/>
      <c r="V102" s="196"/>
      <c r="W102" s="196"/>
    </row>
    <row r="103" spans="1:23" ht="15" x14ac:dyDescent="0.2">
      <c r="A103" s="196"/>
      <c r="B103" s="196"/>
      <c r="C103" s="196"/>
      <c r="D103" s="196"/>
      <c r="E103" s="196"/>
      <c r="F103" s="196"/>
      <c r="G103" s="196"/>
      <c r="H103" s="196"/>
      <c r="I103" s="196"/>
      <c r="J103" s="196"/>
      <c r="K103" s="196"/>
      <c r="L103" s="196"/>
      <c r="M103" s="196"/>
      <c r="N103" s="196"/>
      <c r="O103" s="196"/>
      <c r="P103" s="196"/>
      <c r="Q103" s="196"/>
      <c r="R103" s="196"/>
      <c r="S103" s="196"/>
      <c r="T103" s="196"/>
      <c r="U103" s="196"/>
      <c r="V103" s="196"/>
      <c r="W103" s="196"/>
    </row>
    <row r="104" spans="1:23" ht="15" x14ac:dyDescent="0.2">
      <c r="A104" s="196"/>
      <c r="B104" s="196"/>
      <c r="C104" s="196"/>
      <c r="D104" s="196"/>
      <c r="E104" s="196"/>
      <c r="F104" s="196"/>
      <c r="G104" s="196"/>
      <c r="H104" s="196"/>
      <c r="I104" s="196"/>
      <c r="J104" s="196"/>
      <c r="K104" s="196"/>
      <c r="L104" s="196"/>
      <c r="M104" s="196"/>
      <c r="N104" s="196"/>
      <c r="O104" s="196"/>
      <c r="P104" s="196"/>
      <c r="Q104" s="196"/>
      <c r="R104" s="196"/>
      <c r="S104" s="196"/>
      <c r="T104" s="196"/>
      <c r="U104" s="196"/>
      <c r="V104" s="196"/>
      <c r="W104" s="196"/>
    </row>
    <row r="105" spans="1:23" ht="15" x14ac:dyDescent="0.2">
      <c r="A105" s="196"/>
      <c r="B105" s="196"/>
      <c r="C105" s="196"/>
      <c r="D105" s="196"/>
      <c r="E105" s="196"/>
      <c r="F105" s="196"/>
      <c r="G105" s="196"/>
      <c r="H105" s="196"/>
      <c r="I105" s="196"/>
      <c r="J105" s="196"/>
      <c r="K105" s="196"/>
      <c r="L105" s="196"/>
      <c r="M105" s="196"/>
      <c r="N105" s="196"/>
      <c r="O105" s="196"/>
      <c r="P105" s="196"/>
      <c r="Q105" s="196"/>
      <c r="R105" s="196"/>
      <c r="S105" s="196"/>
      <c r="T105" s="196"/>
      <c r="U105" s="196"/>
      <c r="V105" s="196"/>
      <c r="W105" s="196"/>
    </row>
    <row r="106" spans="1:23" ht="15" x14ac:dyDescent="0.2">
      <c r="A106" s="196"/>
      <c r="B106" s="196"/>
      <c r="C106" s="196"/>
      <c r="D106" s="196"/>
      <c r="E106" s="196"/>
      <c r="F106" s="196"/>
      <c r="G106" s="196"/>
      <c r="H106" s="196"/>
      <c r="I106" s="196"/>
      <c r="J106" s="196"/>
      <c r="K106" s="196"/>
      <c r="L106" s="196"/>
      <c r="M106" s="196"/>
      <c r="N106" s="196"/>
      <c r="O106" s="196"/>
      <c r="P106" s="196"/>
      <c r="Q106" s="196"/>
      <c r="R106" s="196"/>
      <c r="S106" s="196"/>
      <c r="T106" s="196"/>
      <c r="U106" s="196"/>
      <c r="V106" s="196"/>
      <c r="W106" s="196"/>
    </row>
    <row r="107" spans="1:23" ht="15" x14ac:dyDescent="0.2">
      <c r="A107" s="196"/>
      <c r="B107" s="196"/>
      <c r="C107" s="196"/>
      <c r="D107" s="196"/>
      <c r="E107" s="196"/>
      <c r="F107" s="196"/>
      <c r="G107" s="196"/>
      <c r="H107" s="196"/>
      <c r="I107" s="196"/>
      <c r="J107" s="196"/>
      <c r="K107" s="196"/>
      <c r="L107" s="196"/>
      <c r="M107" s="196"/>
      <c r="N107" s="196"/>
      <c r="O107" s="196"/>
      <c r="P107" s="196"/>
      <c r="Q107" s="196"/>
      <c r="R107" s="196"/>
      <c r="S107" s="196"/>
      <c r="T107" s="196"/>
      <c r="U107" s="196"/>
      <c r="V107" s="196"/>
      <c r="W107" s="196"/>
    </row>
    <row r="108" spans="1:23" ht="15" x14ac:dyDescent="0.2">
      <c r="A108" s="196"/>
      <c r="B108" s="196"/>
      <c r="C108" s="196"/>
      <c r="D108" s="196"/>
      <c r="E108" s="196"/>
      <c r="F108" s="196"/>
      <c r="G108" s="196"/>
      <c r="H108" s="196"/>
      <c r="I108" s="196"/>
      <c r="J108" s="196"/>
      <c r="K108" s="196"/>
      <c r="L108" s="196"/>
      <c r="M108" s="196"/>
      <c r="N108" s="196"/>
      <c r="O108" s="196"/>
      <c r="P108" s="196"/>
      <c r="Q108" s="196"/>
      <c r="R108" s="196"/>
      <c r="S108" s="196"/>
      <c r="T108" s="196"/>
      <c r="U108" s="196"/>
      <c r="V108" s="196"/>
      <c r="W108" s="196"/>
    </row>
    <row r="109" spans="1:23" ht="15" x14ac:dyDescent="0.2">
      <c r="A109" s="196"/>
      <c r="B109" s="196"/>
      <c r="C109" s="196"/>
      <c r="D109" s="196"/>
      <c r="E109" s="196"/>
      <c r="F109" s="196"/>
      <c r="G109" s="196"/>
      <c r="H109" s="196"/>
      <c r="I109" s="196"/>
      <c r="J109" s="196"/>
      <c r="K109" s="196"/>
      <c r="L109" s="196"/>
      <c r="M109" s="196"/>
      <c r="N109" s="196"/>
      <c r="O109" s="196"/>
      <c r="P109" s="196"/>
      <c r="Q109" s="196"/>
      <c r="R109" s="196"/>
      <c r="S109" s="196"/>
      <c r="T109" s="196"/>
      <c r="U109" s="196"/>
      <c r="V109" s="196"/>
      <c r="W109" s="196"/>
    </row>
    <row r="110" spans="1:23" ht="15" x14ac:dyDescent="0.2">
      <c r="A110" s="196"/>
      <c r="B110" s="196"/>
      <c r="C110" s="196"/>
      <c r="D110" s="196"/>
      <c r="E110" s="196"/>
      <c r="F110" s="196"/>
      <c r="G110" s="196"/>
      <c r="H110" s="196"/>
      <c r="I110" s="196"/>
      <c r="J110" s="196"/>
      <c r="K110" s="196"/>
      <c r="L110" s="196"/>
      <c r="M110" s="196"/>
      <c r="N110" s="196"/>
      <c r="O110" s="196"/>
      <c r="P110" s="196"/>
      <c r="Q110" s="196"/>
      <c r="R110" s="196"/>
      <c r="S110" s="196"/>
      <c r="T110" s="196"/>
      <c r="U110" s="196"/>
      <c r="V110" s="196"/>
      <c r="W110" s="196"/>
    </row>
    <row r="111" spans="1:23" ht="15" x14ac:dyDescent="0.2">
      <c r="A111" s="196"/>
      <c r="B111" s="196"/>
      <c r="C111" s="196"/>
      <c r="D111" s="196"/>
      <c r="E111" s="196"/>
      <c r="F111" s="196"/>
      <c r="G111" s="196"/>
      <c r="H111" s="196"/>
      <c r="I111" s="196"/>
      <c r="J111" s="196"/>
      <c r="K111" s="196"/>
      <c r="L111" s="196"/>
      <c r="M111" s="196"/>
      <c r="N111" s="196"/>
      <c r="O111" s="196"/>
      <c r="P111" s="196"/>
      <c r="Q111" s="196"/>
      <c r="R111" s="196"/>
      <c r="S111" s="196"/>
      <c r="T111" s="196"/>
      <c r="U111" s="196"/>
      <c r="V111" s="196"/>
      <c r="W111" s="196"/>
    </row>
    <row r="112" spans="1:23" ht="15" x14ac:dyDescent="0.2">
      <c r="A112" s="196"/>
      <c r="B112" s="196"/>
      <c r="C112" s="196"/>
      <c r="D112" s="196"/>
      <c r="E112" s="196"/>
      <c r="F112" s="196"/>
      <c r="G112" s="196"/>
      <c r="H112" s="196"/>
      <c r="I112" s="196"/>
      <c r="J112" s="196"/>
      <c r="K112" s="196"/>
      <c r="L112" s="196"/>
      <c r="M112" s="196"/>
      <c r="N112" s="196"/>
      <c r="O112" s="196"/>
      <c r="P112" s="196"/>
      <c r="Q112" s="196"/>
      <c r="R112" s="196"/>
      <c r="S112" s="196"/>
      <c r="T112" s="196"/>
      <c r="U112" s="196"/>
      <c r="V112" s="196"/>
      <c r="W112" s="196"/>
    </row>
    <row r="113" spans="1:23" ht="15" x14ac:dyDescent="0.2">
      <c r="A113" s="196"/>
      <c r="B113" s="196"/>
      <c r="C113" s="196"/>
      <c r="D113" s="196"/>
      <c r="E113" s="196"/>
      <c r="F113" s="196"/>
      <c r="G113" s="196"/>
      <c r="H113" s="196"/>
      <c r="I113" s="196"/>
      <c r="J113" s="196"/>
      <c r="K113" s="196"/>
      <c r="L113" s="196"/>
      <c r="M113" s="196"/>
      <c r="N113" s="196"/>
      <c r="O113" s="196"/>
      <c r="P113" s="196"/>
      <c r="Q113" s="196"/>
      <c r="R113" s="196"/>
      <c r="S113" s="196"/>
      <c r="T113" s="196"/>
      <c r="U113" s="196"/>
      <c r="V113" s="196"/>
      <c r="W113" s="196"/>
    </row>
    <row r="114" spans="1:23" ht="15" x14ac:dyDescent="0.2">
      <c r="A114" s="196"/>
      <c r="B114" s="196"/>
      <c r="C114" s="196"/>
      <c r="D114" s="196"/>
      <c r="E114" s="196"/>
      <c r="F114" s="196"/>
      <c r="G114" s="196"/>
      <c r="H114" s="196"/>
      <c r="I114" s="196"/>
      <c r="J114" s="196"/>
      <c r="K114" s="196"/>
      <c r="L114" s="196"/>
      <c r="M114" s="196"/>
      <c r="N114" s="196"/>
      <c r="O114" s="196"/>
      <c r="P114" s="196"/>
      <c r="Q114" s="196"/>
      <c r="R114" s="196"/>
      <c r="S114" s="196"/>
      <c r="T114" s="196"/>
      <c r="U114" s="196"/>
      <c r="V114" s="196"/>
      <c r="W114" s="196"/>
    </row>
    <row r="115" spans="1:23" ht="15" x14ac:dyDescent="0.2">
      <c r="A115" s="196"/>
      <c r="B115" s="196"/>
      <c r="C115" s="196"/>
      <c r="D115" s="196"/>
      <c r="E115" s="196"/>
      <c r="F115" s="196"/>
      <c r="G115" s="196"/>
      <c r="H115" s="196"/>
      <c r="I115" s="196"/>
      <c r="J115" s="196"/>
      <c r="K115" s="196"/>
      <c r="L115" s="196"/>
      <c r="M115" s="196"/>
      <c r="N115" s="196"/>
      <c r="O115" s="196"/>
      <c r="P115" s="196"/>
      <c r="Q115" s="196"/>
      <c r="R115" s="196"/>
      <c r="S115" s="196"/>
      <c r="T115" s="196"/>
      <c r="U115" s="196"/>
      <c r="V115" s="196"/>
      <c r="W115" s="196"/>
    </row>
    <row r="116" spans="1:23" ht="15" x14ac:dyDescent="0.2">
      <c r="A116" s="196"/>
      <c r="B116" s="196"/>
      <c r="C116" s="196"/>
      <c r="D116" s="196"/>
      <c r="E116" s="196"/>
      <c r="F116" s="196"/>
      <c r="G116" s="196"/>
      <c r="H116" s="196"/>
      <c r="I116" s="196"/>
      <c r="J116" s="196"/>
      <c r="K116" s="196"/>
      <c r="L116" s="196"/>
      <c r="M116" s="196"/>
      <c r="N116" s="196"/>
      <c r="O116" s="196"/>
      <c r="P116" s="196"/>
      <c r="Q116" s="196"/>
      <c r="R116" s="196"/>
      <c r="S116" s="196"/>
      <c r="T116" s="196"/>
      <c r="U116" s="196"/>
      <c r="V116" s="196"/>
      <c r="W116" s="196"/>
    </row>
    <row r="117" spans="1:23" ht="15" x14ac:dyDescent="0.2">
      <c r="A117" s="196"/>
      <c r="B117" s="196"/>
      <c r="C117" s="196"/>
      <c r="D117" s="196"/>
      <c r="E117" s="196"/>
      <c r="F117" s="196"/>
      <c r="G117" s="196"/>
      <c r="H117" s="196"/>
      <c r="I117" s="196"/>
      <c r="J117" s="196"/>
      <c r="K117" s="196"/>
      <c r="L117" s="196"/>
      <c r="M117" s="196"/>
      <c r="N117" s="196"/>
      <c r="O117" s="196"/>
      <c r="P117" s="196"/>
      <c r="Q117" s="196"/>
      <c r="R117" s="196"/>
      <c r="S117" s="196"/>
      <c r="T117" s="196"/>
      <c r="U117" s="196"/>
      <c r="V117" s="196"/>
      <c r="W117" s="196"/>
    </row>
    <row r="118" spans="1:23" ht="15" x14ac:dyDescent="0.2">
      <c r="A118" s="196"/>
      <c r="B118" s="196"/>
      <c r="C118" s="196"/>
      <c r="D118" s="196"/>
      <c r="E118" s="196"/>
      <c r="F118" s="196"/>
      <c r="G118" s="196"/>
      <c r="H118" s="196"/>
      <c r="I118" s="196"/>
      <c r="J118" s="196"/>
      <c r="K118" s="196"/>
      <c r="L118" s="196"/>
      <c r="M118" s="196"/>
      <c r="N118" s="196"/>
      <c r="O118" s="196"/>
      <c r="P118" s="196"/>
      <c r="Q118" s="196"/>
      <c r="R118" s="196"/>
      <c r="S118" s="196"/>
      <c r="T118" s="196"/>
      <c r="U118" s="196"/>
      <c r="V118" s="196"/>
      <c r="W118" s="196"/>
    </row>
    <row r="119" spans="1:23" ht="15" x14ac:dyDescent="0.2">
      <c r="A119" s="196"/>
      <c r="B119" s="196"/>
      <c r="C119" s="196"/>
      <c r="D119" s="196"/>
      <c r="E119" s="196"/>
      <c r="F119" s="196"/>
      <c r="G119" s="196"/>
      <c r="H119" s="196"/>
      <c r="I119" s="196"/>
      <c r="J119" s="196"/>
      <c r="K119" s="196"/>
      <c r="L119" s="196"/>
      <c r="M119" s="196"/>
      <c r="N119" s="196"/>
      <c r="O119" s="196"/>
      <c r="P119" s="196"/>
      <c r="Q119" s="196"/>
      <c r="R119" s="196"/>
      <c r="S119" s="196"/>
      <c r="T119" s="196"/>
      <c r="U119" s="196"/>
      <c r="V119" s="196"/>
      <c r="W119" s="196"/>
    </row>
    <row r="120" spans="1:23" ht="15" x14ac:dyDescent="0.2">
      <c r="A120" s="196"/>
      <c r="B120" s="196"/>
      <c r="C120" s="196"/>
      <c r="D120" s="196"/>
      <c r="E120" s="196"/>
      <c r="F120" s="196"/>
      <c r="G120" s="196"/>
      <c r="H120" s="196"/>
      <c r="I120" s="196"/>
      <c r="J120" s="196"/>
      <c r="K120" s="196"/>
      <c r="L120" s="196"/>
      <c r="M120" s="196"/>
      <c r="N120" s="196"/>
      <c r="O120" s="196"/>
      <c r="P120" s="196"/>
      <c r="Q120" s="196"/>
      <c r="R120" s="196"/>
      <c r="S120" s="196"/>
      <c r="T120" s="196"/>
      <c r="U120" s="196"/>
      <c r="V120" s="196"/>
      <c r="W120" s="196"/>
    </row>
    <row r="121" spans="1:23" ht="15" x14ac:dyDescent="0.2">
      <c r="A121" s="196"/>
      <c r="B121" s="196"/>
      <c r="C121" s="196"/>
      <c r="D121" s="196"/>
      <c r="E121" s="196"/>
      <c r="F121" s="196"/>
      <c r="G121" s="196"/>
      <c r="H121" s="196"/>
      <c r="I121" s="196"/>
      <c r="J121" s="196"/>
      <c r="K121" s="196"/>
      <c r="L121" s="196"/>
      <c r="M121" s="196"/>
      <c r="N121" s="196"/>
      <c r="O121" s="196"/>
      <c r="P121" s="196"/>
      <c r="Q121" s="196"/>
      <c r="R121" s="196"/>
      <c r="S121" s="196"/>
      <c r="T121" s="196"/>
      <c r="U121" s="196"/>
      <c r="V121" s="196"/>
      <c r="W121" s="196"/>
    </row>
  </sheetData>
  <sheetProtection algorithmName="SHA-512" hashValue="HFgs8Y/IPj/Kwln5CHqZGEKk9ifNVkYq4Lm9Saynub/MsOgWK6KkIhXY1QUdcBGqbXl6jQaTOct51YMNAurE0g==" saltValue="lfPmI7ZCyHcnBMFPjEz9UQ==" spinCount="100000" sheet="1" formatCells="0" formatColumns="0" formatRows="0"/>
  <customSheetViews>
    <customSheetView guid="{FC3B3501-CA52-40D7-B049-0E027A15B235}" showPageBreaks="1" printArea="1">
      <pane xSplit="2" ySplit="9" topLeftCell="C10" activePane="bottomRight" state="frozen"/>
      <selection pane="bottomRight" activeCell="AW23" sqref="AW23"/>
      <pageMargins left="0.5" right="0.5" top="1" bottom="0" header="0.4" footer="0.5"/>
      <printOptions horizontalCentered="1" verticalCentered="1" gridLines="1"/>
      <pageSetup scale="73" orientation="portrait" r:id="rId1"/>
      <headerFooter alignWithMargins="0">
        <oddHeader xml:space="preserve">&amp;C&amp;"Arial,Bold"&amp;14COUNTY/CITY/TOWN OF ____________________
COMBINING STATEMENT OF REVENUES, EXPENDITURES, AND CHANGES IN FUND BALANCES
NONMAJOR CAPITAL PROJECTS FUNDS
FISCAL YEAR ENDED JUNE 30, 2015
</oddHeader>
      </headerFooter>
    </customSheetView>
  </customSheetViews>
  <mergeCells count="11">
    <mergeCell ref="AA2:AD2"/>
    <mergeCell ref="AE2:AH2"/>
    <mergeCell ref="AI2:AL2"/>
    <mergeCell ref="AM2:AP2"/>
    <mergeCell ref="AQ2:AT2"/>
    <mergeCell ref="W2:Z2"/>
    <mergeCell ref="C2:F2"/>
    <mergeCell ref="G2:J2"/>
    <mergeCell ref="K2:N2"/>
    <mergeCell ref="O2:R2"/>
    <mergeCell ref="S2:V2"/>
  </mergeCells>
  <phoneticPr fontId="0" type="noConversion"/>
  <printOptions horizontalCentered="1" verticalCentered="1" gridLines="1"/>
  <pageMargins left="0.5" right="0.5" top="1" bottom="0" header="0.4" footer="0.5"/>
  <pageSetup scale="73" orientation="portrait" r:id="rId2"/>
  <headerFooter alignWithMargins="0">
    <oddHeader>&amp;C&amp;"Arial,Bold"&amp;14COUNTY/CITY/TOWN OF ____________________
COMBINING STATEMENT OF REVENUES, EXPENDITURES, AND CHANGES IN FUND BALANCES
NONMAJOR CAPITAL PROJECTS FUNDS
FISCAL YEAR ENDED JUNE 30, 2023</oddHeader>
  </headerFooter>
  <legacyDrawing r:id="rId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52"/>
  <dimension ref="A1:M145"/>
  <sheetViews>
    <sheetView zoomScaleNormal="100" workbookViewId="0">
      <pane xSplit="2" ySplit="5" topLeftCell="C20" activePane="bottomRight" state="frozen"/>
      <selection pane="topRight" activeCell="C1" sqref="C1"/>
      <selection pane="bottomLeft" activeCell="A6" sqref="A6"/>
      <selection pane="bottomRight" activeCell="H35" sqref="H35"/>
    </sheetView>
  </sheetViews>
  <sheetFormatPr defaultColWidth="8.85546875" defaultRowHeight="12.75" x14ac:dyDescent="0.2"/>
  <cols>
    <col min="1" max="1" width="13.85546875" style="194" customWidth="1"/>
    <col min="2" max="2" width="47.7109375" style="194" customWidth="1"/>
    <col min="3" max="8" width="18.7109375" style="194" customWidth="1"/>
    <col min="9" max="16384" width="8.85546875" style="194"/>
  </cols>
  <sheetData>
    <row r="1" spans="1:13" ht="15.75" x14ac:dyDescent="0.25">
      <c r="A1" s="215"/>
      <c r="B1" s="215"/>
      <c r="C1" s="199" t="s">
        <v>746</v>
      </c>
      <c r="D1" s="199" t="s">
        <v>746</v>
      </c>
      <c r="E1" s="199" t="s">
        <v>746</v>
      </c>
      <c r="F1" s="199" t="s">
        <v>746</v>
      </c>
      <c r="G1" s="199" t="s">
        <v>746</v>
      </c>
      <c r="H1" s="9" t="s">
        <v>760</v>
      </c>
      <c r="I1" s="199"/>
      <c r="J1" s="196"/>
      <c r="K1" s="196"/>
      <c r="L1" s="196"/>
      <c r="M1" s="196"/>
    </row>
    <row r="2" spans="1:13" ht="15.75" x14ac:dyDescent="0.25">
      <c r="A2" s="196"/>
      <c r="B2" s="196"/>
      <c r="C2" s="199" t="s">
        <v>747</v>
      </c>
      <c r="D2" s="199" t="s">
        <v>747</v>
      </c>
      <c r="E2" s="199" t="s">
        <v>747</v>
      </c>
      <c r="F2" s="199" t="s">
        <v>747</v>
      </c>
      <c r="G2" s="199" t="s">
        <v>747</v>
      </c>
      <c r="H2" s="9" t="s">
        <v>935</v>
      </c>
      <c r="I2" s="199"/>
      <c r="J2" s="196"/>
      <c r="K2" s="196"/>
      <c r="L2" s="196"/>
      <c r="M2" s="196"/>
    </row>
    <row r="3" spans="1:13" ht="15.75" x14ac:dyDescent="0.25">
      <c r="A3" s="199" t="s">
        <v>743</v>
      </c>
      <c r="B3" s="199"/>
      <c r="C3" s="199" t="s">
        <v>1081</v>
      </c>
      <c r="D3" s="199" t="s">
        <v>1081</v>
      </c>
      <c r="E3" s="228" t="s">
        <v>1081</v>
      </c>
      <c r="F3" s="228" t="s">
        <v>1081</v>
      </c>
      <c r="G3" s="228" t="s">
        <v>1081</v>
      </c>
      <c r="H3" s="9" t="s">
        <v>762</v>
      </c>
      <c r="I3" s="196"/>
      <c r="J3" s="196"/>
      <c r="K3" s="196"/>
      <c r="L3" s="196"/>
      <c r="M3" s="196"/>
    </row>
    <row r="4" spans="1:13" ht="16.5" thickBot="1" x14ac:dyDescent="0.3">
      <c r="A4" s="200" t="s">
        <v>744</v>
      </c>
      <c r="B4" s="200" t="s">
        <v>745</v>
      </c>
      <c r="C4" s="200"/>
      <c r="D4" s="200"/>
      <c r="E4" s="250"/>
      <c r="F4" s="250"/>
      <c r="G4" s="250"/>
      <c r="H4" s="473"/>
      <c r="I4" s="196"/>
      <c r="J4" s="196"/>
      <c r="K4" s="196"/>
      <c r="L4" s="196"/>
      <c r="M4" s="196"/>
    </row>
    <row r="5" spans="1:13" customFormat="1" ht="18" customHeight="1" x14ac:dyDescent="0.25">
      <c r="A5" s="288"/>
      <c r="B5" s="455" t="s">
        <v>787</v>
      </c>
      <c r="C5" s="283"/>
      <c r="D5" s="283"/>
      <c r="E5" s="283"/>
      <c r="F5" s="283"/>
      <c r="G5" s="283"/>
      <c r="H5" s="283"/>
      <c r="I5" s="6"/>
      <c r="J5" s="6"/>
      <c r="K5" s="6"/>
      <c r="L5" s="6"/>
      <c r="M5" s="6"/>
    </row>
    <row r="6" spans="1:13" ht="18" customHeight="1" x14ac:dyDescent="0.2">
      <c r="A6" s="228">
        <v>101000</v>
      </c>
      <c r="B6" s="196" t="s">
        <v>788</v>
      </c>
      <c r="C6" s="202"/>
      <c r="D6" s="202"/>
      <c r="E6" s="202"/>
      <c r="F6" s="202"/>
      <c r="G6" s="202"/>
      <c r="H6" s="210">
        <f t="shared" ref="H6:H11" si="0">SUM(C6:G6)</f>
        <v>0</v>
      </c>
      <c r="I6" s="196"/>
      <c r="J6" s="196"/>
      <c r="K6" s="196"/>
      <c r="L6" s="196"/>
      <c r="M6" s="196"/>
    </row>
    <row r="7" spans="1:13" ht="18" customHeight="1" x14ac:dyDescent="0.2">
      <c r="A7" s="228">
        <v>103000</v>
      </c>
      <c r="B7" s="196" t="s">
        <v>886</v>
      </c>
      <c r="C7" s="202"/>
      <c r="D7" s="202"/>
      <c r="E7" s="202"/>
      <c r="F7" s="202"/>
      <c r="G7" s="202"/>
      <c r="H7" s="210">
        <f t="shared" si="0"/>
        <v>0</v>
      </c>
      <c r="I7" s="196"/>
      <c r="J7" s="196"/>
      <c r="K7" s="196"/>
      <c r="L7" s="196"/>
      <c r="M7" s="196"/>
    </row>
    <row r="8" spans="1:13" ht="18" customHeight="1" x14ac:dyDescent="0.2">
      <c r="A8" s="228">
        <v>101100</v>
      </c>
      <c r="B8" s="196" t="s">
        <v>789</v>
      </c>
      <c r="C8" s="202"/>
      <c r="D8" s="202"/>
      <c r="E8" s="202"/>
      <c r="F8" s="202"/>
      <c r="G8" s="202"/>
      <c r="H8" s="210">
        <f t="shared" si="0"/>
        <v>0</v>
      </c>
      <c r="I8" s="196"/>
      <c r="J8" s="196"/>
      <c r="K8" s="196"/>
      <c r="L8" s="196"/>
      <c r="M8" s="196"/>
    </row>
    <row r="9" spans="1:13" ht="18" customHeight="1" x14ac:dyDescent="0.2">
      <c r="A9" s="228">
        <v>102000</v>
      </c>
      <c r="B9" s="196" t="s">
        <v>748</v>
      </c>
      <c r="C9" s="202"/>
      <c r="D9" s="202"/>
      <c r="E9" s="202"/>
      <c r="F9" s="202"/>
      <c r="G9" s="202"/>
      <c r="H9" s="210">
        <f t="shared" si="0"/>
        <v>0</v>
      </c>
      <c r="I9" s="196"/>
      <c r="J9" s="196"/>
      <c r="K9" s="196"/>
      <c r="L9" s="196"/>
      <c r="M9" s="196"/>
    </row>
    <row r="10" spans="1:13" ht="18" customHeight="1" x14ac:dyDescent="0.2">
      <c r="A10" s="228">
        <v>102300</v>
      </c>
      <c r="B10" s="196" t="s">
        <v>749</v>
      </c>
      <c r="C10" s="202"/>
      <c r="D10" s="202"/>
      <c r="E10" s="202"/>
      <c r="F10" s="202"/>
      <c r="G10" s="202"/>
      <c r="H10" s="210">
        <f t="shared" si="0"/>
        <v>0</v>
      </c>
      <c r="I10" s="196"/>
      <c r="J10" s="196"/>
      <c r="K10" s="196"/>
      <c r="L10" s="196"/>
      <c r="M10" s="196"/>
    </row>
    <row r="11" spans="1:13" ht="18" customHeight="1" x14ac:dyDescent="0.2">
      <c r="A11" s="228">
        <v>106000</v>
      </c>
      <c r="B11" s="196" t="s">
        <v>750</v>
      </c>
      <c r="C11" s="202"/>
      <c r="D11" s="202"/>
      <c r="E11" s="202"/>
      <c r="F11" s="202"/>
      <c r="G11" s="202"/>
      <c r="H11" s="210">
        <f t="shared" si="0"/>
        <v>0</v>
      </c>
      <c r="I11" s="196"/>
      <c r="J11" s="196"/>
      <c r="K11" s="196"/>
      <c r="L11" s="196"/>
      <c r="M11" s="196"/>
    </row>
    <row r="12" spans="1:13" customFormat="1" ht="18" customHeight="1" x14ac:dyDescent="0.2">
      <c r="A12" s="288"/>
      <c r="B12" s="6" t="s">
        <v>751</v>
      </c>
      <c r="C12" s="210"/>
      <c r="D12" s="210"/>
      <c r="E12" s="210"/>
      <c r="F12" s="210"/>
      <c r="G12" s="210"/>
      <c r="H12" s="210"/>
      <c r="I12" s="6"/>
      <c r="J12" s="6"/>
      <c r="K12" s="6"/>
      <c r="L12" s="6"/>
      <c r="M12" s="6"/>
    </row>
    <row r="13" spans="1:13" ht="18" customHeight="1" x14ac:dyDescent="0.2">
      <c r="A13" s="228">
        <v>111000</v>
      </c>
      <c r="B13" s="196" t="s">
        <v>752</v>
      </c>
      <c r="C13" s="202"/>
      <c r="D13" s="202"/>
      <c r="E13" s="202"/>
      <c r="F13" s="202"/>
      <c r="G13" s="202"/>
      <c r="H13" s="210">
        <f t="shared" ref="H13:H26" si="1">SUM(C13:G13)</f>
        <v>0</v>
      </c>
      <c r="I13" s="196"/>
      <c r="J13" s="196"/>
      <c r="K13" s="196"/>
      <c r="L13" s="196"/>
      <c r="M13" s="196"/>
    </row>
    <row r="14" spans="1:13" ht="18" customHeight="1" x14ac:dyDescent="0.2">
      <c r="A14" s="228">
        <v>113000</v>
      </c>
      <c r="B14" s="196" t="s">
        <v>753</v>
      </c>
      <c r="C14" s="202"/>
      <c r="D14" s="202"/>
      <c r="E14" s="202"/>
      <c r="F14" s="202"/>
      <c r="G14" s="202"/>
      <c r="H14" s="210">
        <f t="shared" si="1"/>
        <v>0</v>
      </c>
      <c r="I14" s="196"/>
      <c r="J14" s="196"/>
      <c r="K14" s="196"/>
      <c r="L14" s="196"/>
      <c r="M14" s="196"/>
    </row>
    <row r="15" spans="1:13" ht="18" customHeight="1" x14ac:dyDescent="0.2">
      <c r="A15" s="228">
        <v>114000</v>
      </c>
      <c r="B15" s="196" t="s">
        <v>754</v>
      </c>
      <c r="C15" s="202"/>
      <c r="D15" s="202"/>
      <c r="E15" s="202"/>
      <c r="F15" s="202"/>
      <c r="G15" s="202"/>
      <c r="H15" s="210">
        <f t="shared" si="1"/>
        <v>0</v>
      </c>
      <c r="I15" s="196"/>
      <c r="J15" s="196"/>
      <c r="K15" s="196"/>
      <c r="L15" s="196"/>
      <c r="M15" s="196"/>
    </row>
    <row r="16" spans="1:13" ht="18" customHeight="1" x14ac:dyDescent="0.2">
      <c r="A16" s="228">
        <v>115000</v>
      </c>
      <c r="B16" s="196" t="s">
        <v>755</v>
      </c>
      <c r="C16" s="202"/>
      <c r="D16" s="202"/>
      <c r="E16" s="202"/>
      <c r="F16" s="202"/>
      <c r="G16" s="202"/>
      <c r="H16" s="210">
        <f t="shared" si="1"/>
        <v>0</v>
      </c>
      <c r="I16" s="196"/>
      <c r="J16" s="196"/>
      <c r="K16" s="196"/>
      <c r="L16" s="196"/>
      <c r="M16" s="196"/>
    </row>
    <row r="17" spans="1:13" ht="18" customHeight="1" x14ac:dyDescent="0.2">
      <c r="A17" s="228">
        <v>116000</v>
      </c>
      <c r="B17" s="196" t="s">
        <v>756</v>
      </c>
      <c r="C17" s="202"/>
      <c r="D17" s="202"/>
      <c r="E17" s="202"/>
      <c r="F17" s="202"/>
      <c r="G17" s="202"/>
      <c r="H17" s="210">
        <f t="shared" si="1"/>
        <v>0</v>
      </c>
      <c r="I17" s="196"/>
      <c r="J17" s="196"/>
      <c r="K17" s="196"/>
      <c r="L17" s="196"/>
      <c r="M17" s="196"/>
    </row>
    <row r="18" spans="1:13" ht="18" customHeight="1" x14ac:dyDescent="0.2">
      <c r="A18" s="228">
        <v>118000</v>
      </c>
      <c r="B18" s="196" t="s">
        <v>605</v>
      </c>
      <c r="C18" s="202"/>
      <c r="D18" s="202"/>
      <c r="E18" s="202"/>
      <c r="F18" s="202"/>
      <c r="G18" s="202"/>
      <c r="H18" s="210">
        <f t="shared" si="1"/>
        <v>0</v>
      </c>
      <c r="I18" s="196"/>
      <c r="J18" s="196"/>
      <c r="K18" s="196"/>
      <c r="L18" s="196"/>
      <c r="M18" s="196"/>
    </row>
    <row r="19" spans="1:13" ht="27.95" customHeight="1" x14ac:dyDescent="0.2">
      <c r="A19" s="228">
        <v>120000</v>
      </c>
      <c r="B19" s="203" t="s">
        <v>465</v>
      </c>
      <c r="C19" s="202"/>
      <c r="D19" s="202"/>
      <c r="E19" s="202"/>
      <c r="F19" s="202"/>
      <c r="G19" s="202"/>
      <c r="H19" s="210">
        <f t="shared" si="1"/>
        <v>0</v>
      </c>
      <c r="I19" s="196"/>
      <c r="J19" s="196"/>
      <c r="K19" s="196"/>
      <c r="L19" s="196"/>
      <c r="M19" s="196"/>
    </row>
    <row r="20" spans="1:13" ht="17.25" customHeight="1" x14ac:dyDescent="0.2">
      <c r="A20" s="289">
        <v>127500</v>
      </c>
      <c r="B20" s="456" t="s">
        <v>2563</v>
      </c>
      <c r="C20" s="202"/>
      <c r="D20" s="202"/>
      <c r="E20" s="202"/>
      <c r="F20" s="202"/>
      <c r="G20" s="202"/>
      <c r="H20" s="210">
        <f t="shared" si="1"/>
        <v>0</v>
      </c>
      <c r="I20" s="196"/>
      <c r="J20" s="196"/>
      <c r="K20" s="196"/>
      <c r="L20" s="196"/>
      <c r="M20" s="196"/>
    </row>
    <row r="21" spans="1:13" ht="18" customHeight="1" x14ac:dyDescent="0.2">
      <c r="A21" s="228">
        <v>131000</v>
      </c>
      <c r="B21" s="196" t="s">
        <v>184</v>
      </c>
      <c r="C21" s="202"/>
      <c r="D21" s="202"/>
      <c r="E21" s="202"/>
      <c r="F21" s="202"/>
      <c r="G21" s="202"/>
      <c r="H21" s="210">
        <f t="shared" si="1"/>
        <v>0</v>
      </c>
      <c r="I21" s="196"/>
      <c r="J21" s="196"/>
      <c r="K21" s="196"/>
      <c r="L21" s="196"/>
      <c r="M21" s="196"/>
    </row>
    <row r="22" spans="1:13" ht="18" customHeight="1" x14ac:dyDescent="0.2">
      <c r="A22" s="228">
        <v>132000</v>
      </c>
      <c r="B22" s="196" t="s">
        <v>185</v>
      </c>
      <c r="C22" s="202"/>
      <c r="D22" s="202"/>
      <c r="E22" s="202"/>
      <c r="F22" s="202"/>
      <c r="G22" s="202"/>
      <c r="H22" s="210">
        <f t="shared" si="1"/>
        <v>0</v>
      </c>
      <c r="I22" s="196"/>
      <c r="J22" s="196"/>
      <c r="K22" s="196"/>
      <c r="L22" s="196"/>
      <c r="M22" s="196"/>
    </row>
    <row r="23" spans="1:13" ht="18" customHeight="1" x14ac:dyDescent="0.2">
      <c r="A23" s="228">
        <v>133000</v>
      </c>
      <c r="B23" s="196" t="s">
        <v>890</v>
      </c>
      <c r="C23" s="202"/>
      <c r="D23" s="202"/>
      <c r="E23" s="202"/>
      <c r="F23" s="202"/>
      <c r="G23" s="202"/>
      <c r="H23" s="210">
        <f t="shared" si="1"/>
        <v>0</v>
      </c>
      <c r="I23" s="196"/>
      <c r="J23" s="196"/>
      <c r="K23" s="196"/>
      <c r="L23" s="196"/>
      <c r="M23" s="196"/>
    </row>
    <row r="24" spans="1:13" ht="18" customHeight="1" x14ac:dyDescent="0.2">
      <c r="A24" s="228">
        <v>140000</v>
      </c>
      <c r="B24" s="196" t="s">
        <v>148</v>
      </c>
      <c r="C24" s="202"/>
      <c r="D24" s="202"/>
      <c r="E24" s="202"/>
      <c r="F24" s="202"/>
      <c r="G24" s="202"/>
      <c r="H24" s="210">
        <f t="shared" si="1"/>
        <v>0</v>
      </c>
      <c r="I24" s="196"/>
      <c r="J24" s="196"/>
      <c r="K24" s="196"/>
      <c r="L24" s="196"/>
      <c r="M24" s="196"/>
    </row>
    <row r="25" spans="1:13" ht="18" customHeight="1" x14ac:dyDescent="0.2">
      <c r="A25" s="228">
        <v>150000</v>
      </c>
      <c r="B25" s="196" t="s">
        <v>792</v>
      </c>
      <c r="C25" s="202"/>
      <c r="D25" s="202"/>
      <c r="E25" s="202"/>
      <c r="F25" s="202"/>
      <c r="G25" s="202"/>
      <c r="H25" s="210">
        <f t="shared" si="1"/>
        <v>0</v>
      </c>
      <c r="I25" s="196"/>
      <c r="J25" s="196"/>
      <c r="K25" s="196"/>
      <c r="L25" s="196"/>
      <c r="M25" s="196"/>
    </row>
    <row r="26" spans="1:13" ht="18" customHeight="1" thickBot="1" x14ac:dyDescent="0.25">
      <c r="A26" s="228">
        <v>170000</v>
      </c>
      <c r="B26" s="196" t="s">
        <v>126</v>
      </c>
      <c r="C26" s="204"/>
      <c r="D26" s="204"/>
      <c r="E26" s="204"/>
      <c r="F26" s="204"/>
      <c r="G26" s="204"/>
      <c r="H26" s="211">
        <f t="shared" si="1"/>
        <v>0</v>
      </c>
      <c r="I26" s="196"/>
      <c r="J26" s="196"/>
      <c r="K26" s="196"/>
      <c r="L26" s="196"/>
      <c r="M26" s="196"/>
    </row>
    <row r="27" spans="1:13" customFormat="1" ht="18" customHeight="1" x14ac:dyDescent="0.25">
      <c r="A27" s="288"/>
      <c r="B27" s="9" t="s">
        <v>757</v>
      </c>
      <c r="C27" s="210">
        <f t="shared" ref="C27:H27" si="2">SUM(C5:C26)</f>
        <v>0</v>
      </c>
      <c r="D27" s="210">
        <f t="shared" si="2"/>
        <v>0</v>
      </c>
      <c r="E27" s="210">
        <f t="shared" si="2"/>
        <v>0</v>
      </c>
      <c r="F27" s="210">
        <f t="shared" si="2"/>
        <v>0</v>
      </c>
      <c r="G27" s="210">
        <f t="shared" si="2"/>
        <v>0</v>
      </c>
      <c r="H27" s="210">
        <f t="shared" si="2"/>
        <v>0</v>
      </c>
      <c r="I27" s="6"/>
      <c r="J27" s="6"/>
      <c r="K27" s="6"/>
      <c r="L27" s="6"/>
      <c r="M27" s="6"/>
    </row>
    <row r="28" spans="1:13" customFormat="1" ht="11.25" customHeight="1" x14ac:dyDescent="0.25">
      <c r="A28" s="288"/>
      <c r="B28" s="9"/>
      <c r="C28" s="210"/>
      <c r="D28" s="210"/>
      <c r="E28" s="210"/>
      <c r="F28" s="210"/>
      <c r="G28" s="210"/>
      <c r="H28" s="210"/>
      <c r="I28" s="6"/>
      <c r="J28" s="6"/>
      <c r="K28" s="6"/>
      <c r="L28" s="6"/>
      <c r="M28" s="6"/>
    </row>
    <row r="29" spans="1:13" customFormat="1" ht="18" customHeight="1" x14ac:dyDescent="0.25">
      <c r="A29" s="289"/>
      <c r="B29" s="455" t="s">
        <v>1343</v>
      </c>
      <c r="C29" s="210"/>
      <c r="D29" s="210"/>
      <c r="E29" s="210"/>
      <c r="F29" s="210"/>
      <c r="G29" s="210"/>
      <c r="H29" s="210"/>
      <c r="I29" s="6"/>
      <c r="J29" s="6"/>
      <c r="K29" s="6"/>
      <c r="L29" s="6"/>
      <c r="M29" s="6"/>
    </row>
    <row r="30" spans="1:13" ht="18" customHeight="1" x14ac:dyDescent="0.2">
      <c r="A30" s="228">
        <v>190000</v>
      </c>
      <c r="B30" s="196" t="s">
        <v>1344</v>
      </c>
      <c r="C30" s="202"/>
      <c r="D30" s="202"/>
      <c r="E30" s="202"/>
      <c r="F30" s="202"/>
      <c r="G30" s="202"/>
      <c r="H30" s="210">
        <f>SUM(C30:G30)</f>
        <v>0</v>
      </c>
      <c r="I30" s="196"/>
      <c r="J30" s="196"/>
      <c r="K30" s="196"/>
      <c r="L30" s="196"/>
      <c r="M30" s="196"/>
    </row>
    <row r="31" spans="1:13" ht="18" customHeight="1" thickBot="1" x14ac:dyDescent="0.25">
      <c r="A31" s="228" t="s">
        <v>1392</v>
      </c>
      <c r="B31" s="196" t="s">
        <v>1353</v>
      </c>
      <c r="C31" s="204"/>
      <c r="D31" s="204"/>
      <c r="E31" s="204"/>
      <c r="F31" s="204"/>
      <c r="G31" s="204"/>
      <c r="H31" s="211">
        <f>SUM(C31:G31)</f>
        <v>0</v>
      </c>
      <c r="I31" s="196"/>
      <c r="J31" s="196"/>
      <c r="K31" s="196"/>
      <c r="L31" s="196"/>
      <c r="M31" s="196"/>
    </row>
    <row r="32" spans="1:13" customFormat="1" ht="18" customHeight="1" x14ac:dyDescent="0.25">
      <c r="A32" s="289"/>
      <c r="B32" s="9" t="s">
        <v>1345</v>
      </c>
      <c r="C32" s="210">
        <f t="shared" ref="C32:H32" si="3">SUM(C30:C31)</f>
        <v>0</v>
      </c>
      <c r="D32" s="210">
        <f t="shared" si="3"/>
        <v>0</v>
      </c>
      <c r="E32" s="210">
        <f t="shared" si="3"/>
        <v>0</v>
      </c>
      <c r="F32" s="210">
        <f t="shared" si="3"/>
        <v>0</v>
      </c>
      <c r="G32" s="210">
        <f t="shared" si="3"/>
        <v>0</v>
      </c>
      <c r="H32" s="210">
        <f t="shared" si="3"/>
        <v>0</v>
      </c>
      <c r="I32" s="6"/>
      <c r="J32" s="6"/>
      <c r="K32" s="6"/>
      <c r="L32" s="6"/>
      <c r="M32" s="6"/>
    </row>
    <row r="33" spans="1:13" customFormat="1" ht="11.25" customHeight="1" x14ac:dyDescent="0.2">
      <c r="A33" s="288"/>
      <c r="B33" s="6"/>
      <c r="C33" s="210"/>
      <c r="D33" s="210"/>
      <c r="E33" s="210"/>
      <c r="F33" s="210"/>
      <c r="G33" s="210"/>
      <c r="H33" s="210"/>
      <c r="I33" s="6"/>
      <c r="J33" s="6"/>
      <c r="K33" s="6"/>
      <c r="L33" s="6"/>
      <c r="M33" s="6"/>
    </row>
    <row r="34" spans="1:13" customFormat="1" ht="18" customHeight="1" x14ac:dyDescent="0.25">
      <c r="A34" s="288"/>
      <c r="B34" s="8" t="s">
        <v>797</v>
      </c>
      <c r="C34" s="210"/>
      <c r="D34" s="210"/>
      <c r="E34" s="210"/>
      <c r="F34" s="210"/>
      <c r="G34" s="210"/>
      <c r="H34" s="210"/>
      <c r="I34" s="6"/>
      <c r="J34" s="6"/>
      <c r="K34" s="6"/>
      <c r="L34" s="6"/>
      <c r="M34" s="6"/>
    </row>
    <row r="35" spans="1:13" ht="18" customHeight="1" x14ac:dyDescent="0.2">
      <c r="A35" s="228">
        <v>201000</v>
      </c>
      <c r="B35" s="196" t="s">
        <v>523</v>
      </c>
      <c r="C35" s="202"/>
      <c r="D35" s="202"/>
      <c r="E35" s="202"/>
      <c r="F35" s="202"/>
      <c r="G35" s="202"/>
      <c r="H35" s="210">
        <f t="shared" ref="H35:H46" si="4">SUM(C35:G35)</f>
        <v>0</v>
      </c>
      <c r="I35" s="196"/>
      <c r="J35" s="196"/>
      <c r="K35" s="196"/>
      <c r="L35" s="196"/>
      <c r="M35" s="196"/>
    </row>
    <row r="36" spans="1:13" ht="18" customHeight="1" x14ac:dyDescent="0.2">
      <c r="A36" s="228">
        <v>202100</v>
      </c>
      <c r="B36" s="196" t="s">
        <v>151</v>
      </c>
      <c r="C36" s="202"/>
      <c r="D36" s="202"/>
      <c r="E36" s="202"/>
      <c r="F36" s="202"/>
      <c r="G36" s="202"/>
      <c r="H36" s="210">
        <f t="shared" si="4"/>
        <v>0</v>
      </c>
      <c r="I36" s="196"/>
      <c r="J36" s="196"/>
      <c r="K36" s="196"/>
      <c r="L36" s="196"/>
      <c r="M36" s="196"/>
    </row>
    <row r="37" spans="1:13" ht="18" customHeight="1" x14ac:dyDescent="0.2">
      <c r="A37" s="228">
        <v>203100</v>
      </c>
      <c r="B37" s="196" t="s">
        <v>215</v>
      </c>
      <c r="C37" s="202"/>
      <c r="D37" s="202"/>
      <c r="E37" s="202"/>
      <c r="F37" s="202"/>
      <c r="G37" s="202"/>
      <c r="H37" s="210">
        <f t="shared" si="4"/>
        <v>0</v>
      </c>
      <c r="I37" s="196"/>
      <c r="J37" s="196"/>
      <c r="K37" s="196"/>
      <c r="L37" s="196"/>
      <c r="M37" s="196"/>
    </row>
    <row r="38" spans="1:13" ht="18" customHeight="1" x14ac:dyDescent="0.2">
      <c r="A38" s="228">
        <v>204000</v>
      </c>
      <c r="B38" s="196" t="s">
        <v>594</v>
      </c>
      <c r="C38" s="202"/>
      <c r="D38" s="202"/>
      <c r="E38" s="202"/>
      <c r="F38" s="202"/>
      <c r="G38" s="202"/>
      <c r="H38" s="210">
        <f t="shared" si="4"/>
        <v>0</v>
      </c>
      <c r="I38" s="196"/>
      <c r="J38" s="196"/>
      <c r="K38" s="196"/>
      <c r="L38" s="196"/>
      <c r="M38" s="196"/>
    </row>
    <row r="39" spans="1:13" ht="18" customHeight="1" x14ac:dyDescent="0.2">
      <c r="A39" s="228">
        <v>205200</v>
      </c>
      <c r="B39" s="196" t="s">
        <v>214</v>
      </c>
      <c r="C39" s="202"/>
      <c r="D39" s="202"/>
      <c r="E39" s="202"/>
      <c r="F39" s="202"/>
      <c r="G39" s="202"/>
      <c r="H39" s="210">
        <f t="shared" si="4"/>
        <v>0</v>
      </c>
      <c r="I39" s="196"/>
      <c r="J39" s="196"/>
      <c r="K39" s="196"/>
      <c r="L39" s="196"/>
      <c r="M39" s="196"/>
    </row>
    <row r="40" spans="1:13" ht="18" customHeight="1" x14ac:dyDescent="0.2">
      <c r="A40" s="289">
        <v>205500</v>
      </c>
      <c r="B40" s="6" t="s">
        <v>2571</v>
      </c>
      <c r="C40" s="202"/>
      <c r="D40" s="202"/>
      <c r="E40" s="202"/>
      <c r="F40" s="202"/>
      <c r="G40" s="202"/>
      <c r="H40" s="210">
        <f t="shared" si="4"/>
        <v>0</v>
      </c>
      <c r="I40" s="196"/>
      <c r="J40" s="196"/>
      <c r="K40" s="196"/>
      <c r="L40" s="196"/>
      <c r="M40" s="196"/>
    </row>
    <row r="41" spans="1:13" ht="18" customHeight="1" x14ac:dyDescent="0.2">
      <c r="A41" s="228">
        <v>206100</v>
      </c>
      <c r="B41" s="196" t="s">
        <v>875</v>
      </c>
      <c r="C41" s="202"/>
      <c r="D41" s="202"/>
      <c r="E41" s="202"/>
      <c r="F41" s="202"/>
      <c r="G41" s="202"/>
      <c r="H41" s="210">
        <f t="shared" si="4"/>
        <v>0</v>
      </c>
      <c r="I41" s="196"/>
      <c r="J41" s="196"/>
      <c r="K41" s="196"/>
      <c r="L41" s="196"/>
      <c r="M41" s="196"/>
    </row>
    <row r="42" spans="1:13" ht="18" customHeight="1" x14ac:dyDescent="0.2">
      <c r="A42" s="228">
        <v>211000</v>
      </c>
      <c r="B42" s="196" t="s">
        <v>877</v>
      </c>
      <c r="C42" s="202"/>
      <c r="D42" s="202"/>
      <c r="E42" s="202"/>
      <c r="F42" s="202"/>
      <c r="G42" s="202"/>
      <c r="H42" s="210">
        <f t="shared" si="4"/>
        <v>0</v>
      </c>
      <c r="I42" s="196"/>
      <c r="J42" s="196"/>
      <c r="K42" s="196"/>
      <c r="L42" s="196"/>
      <c r="M42" s="196"/>
    </row>
    <row r="43" spans="1:13" ht="18" customHeight="1" x14ac:dyDescent="0.2">
      <c r="A43" s="228">
        <v>212000</v>
      </c>
      <c r="B43" s="196" t="s">
        <v>885</v>
      </c>
      <c r="C43" s="202"/>
      <c r="D43" s="202"/>
      <c r="E43" s="202"/>
      <c r="F43" s="202"/>
      <c r="G43" s="202"/>
      <c r="H43" s="210">
        <f t="shared" si="4"/>
        <v>0</v>
      </c>
      <c r="I43" s="196"/>
      <c r="J43" s="196"/>
      <c r="K43" s="196"/>
      <c r="L43" s="196"/>
      <c r="M43" s="196"/>
    </row>
    <row r="44" spans="1:13" ht="18" customHeight="1" x14ac:dyDescent="0.2">
      <c r="A44" s="228">
        <v>214000</v>
      </c>
      <c r="B44" s="196" t="s">
        <v>591</v>
      </c>
      <c r="C44" s="202"/>
      <c r="D44" s="202"/>
      <c r="E44" s="202"/>
      <c r="F44" s="202"/>
      <c r="G44" s="202"/>
      <c r="H44" s="210">
        <f t="shared" si="4"/>
        <v>0</v>
      </c>
      <c r="I44" s="196"/>
      <c r="J44" s="196"/>
      <c r="K44" s="196"/>
      <c r="L44" s="196"/>
      <c r="M44" s="196"/>
    </row>
    <row r="45" spans="1:13" ht="18" customHeight="1" x14ac:dyDescent="0.2">
      <c r="A45" s="228">
        <v>216000</v>
      </c>
      <c r="B45" s="196" t="s">
        <v>1405</v>
      </c>
      <c r="C45" s="202"/>
      <c r="D45" s="202"/>
      <c r="E45" s="202"/>
      <c r="F45" s="202"/>
      <c r="G45" s="202"/>
      <c r="H45" s="210">
        <f t="shared" si="4"/>
        <v>0</v>
      </c>
      <c r="I45" s="196"/>
      <c r="J45" s="196"/>
      <c r="K45" s="196"/>
      <c r="L45" s="196"/>
      <c r="M45" s="196"/>
    </row>
    <row r="46" spans="1:13" ht="18" customHeight="1" thickBot="1" x14ac:dyDescent="0.25">
      <c r="A46" s="228">
        <v>233000</v>
      </c>
      <c r="B46" s="196" t="s">
        <v>193</v>
      </c>
      <c r="C46" s="204"/>
      <c r="D46" s="204"/>
      <c r="E46" s="204"/>
      <c r="F46" s="204"/>
      <c r="G46" s="204"/>
      <c r="H46" s="211">
        <f t="shared" si="4"/>
        <v>0</v>
      </c>
      <c r="I46" s="196"/>
      <c r="J46" s="196"/>
      <c r="K46" s="196"/>
      <c r="L46" s="196"/>
      <c r="M46" s="196"/>
    </row>
    <row r="47" spans="1:13" customFormat="1" ht="18" customHeight="1" x14ac:dyDescent="0.25">
      <c r="A47" s="288"/>
      <c r="B47" s="9" t="s">
        <v>758</v>
      </c>
      <c r="C47" s="210">
        <f t="shared" ref="C47:H47" si="5">SUM(C34:C46)</f>
        <v>0</v>
      </c>
      <c r="D47" s="210">
        <f t="shared" si="5"/>
        <v>0</v>
      </c>
      <c r="E47" s="210">
        <f t="shared" si="5"/>
        <v>0</v>
      </c>
      <c r="F47" s="210">
        <f t="shared" si="5"/>
        <v>0</v>
      </c>
      <c r="G47" s="210">
        <f t="shared" si="5"/>
        <v>0</v>
      </c>
      <c r="H47" s="210">
        <f t="shared" si="5"/>
        <v>0</v>
      </c>
      <c r="I47" s="6"/>
      <c r="J47" s="6"/>
      <c r="K47" s="6"/>
      <c r="L47" s="6"/>
      <c r="M47" s="6"/>
    </row>
    <row r="48" spans="1:13" customFormat="1" ht="12" customHeight="1" x14ac:dyDescent="0.25">
      <c r="A48" s="288"/>
      <c r="B48" s="9"/>
      <c r="C48" s="210"/>
      <c r="D48" s="210"/>
      <c r="E48" s="210"/>
      <c r="F48" s="210"/>
      <c r="G48" s="210"/>
      <c r="H48" s="210"/>
      <c r="I48" s="6"/>
      <c r="J48" s="6"/>
      <c r="K48" s="6"/>
      <c r="L48" s="6"/>
      <c r="M48" s="6"/>
    </row>
    <row r="49" spans="1:13" customFormat="1" ht="18" customHeight="1" x14ac:dyDescent="0.25">
      <c r="A49" s="289"/>
      <c r="B49" s="455" t="s">
        <v>1346</v>
      </c>
      <c r="C49" s="210"/>
      <c r="D49" s="210"/>
      <c r="E49" s="210"/>
      <c r="F49" s="210"/>
      <c r="G49" s="210"/>
      <c r="H49" s="210"/>
      <c r="I49" s="6"/>
      <c r="J49" s="6"/>
      <c r="K49" s="6"/>
      <c r="L49" s="6"/>
      <c r="M49" s="6"/>
    </row>
    <row r="50" spans="1:13" ht="18" customHeight="1" x14ac:dyDescent="0.2">
      <c r="A50" s="228">
        <v>220000</v>
      </c>
      <c r="B50" s="196" t="s">
        <v>1348</v>
      </c>
      <c r="C50" s="202"/>
      <c r="D50" s="202"/>
      <c r="E50" s="202"/>
      <c r="F50" s="202"/>
      <c r="G50" s="202"/>
      <c r="H50" s="210">
        <f>SUM(C50:G50)</f>
        <v>0</v>
      </c>
      <c r="I50" s="196"/>
      <c r="J50" s="196"/>
      <c r="K50" s="196"/>
      <c r="L50" s="196"/>
      <c r="M50" s="196"/>
    </row>
    <row r="51" spans="1:13" ht="18" customHeight="1" thickBot="1" x14ac:dyDescent="0.25">
      <c r="A51" s="228">
        <v>223000</v>
      </c>
      <c r="B51" s="196" t="s">
        <v>1347</v>
      </c>
      <c r="C51" s="204"/>
      <c r="D51" s="204"/>
      <c r="E51" s="204"/>
      <c r="F51" s="204"/>
      <c r="G51" s="204"/>
      <c r="H51" s="211">
        <f>SUM(C51:G51)</f>
        <v>0</v>
      </c>
      <c r="I51" s="196"/>
      <c r="J51" s="196"/>
      <c r="K51" s="196"/>
      <c r="L51" s="196"/>
      <c r="M51" s="196"/>
    </row>
    <row r="52" spans="1:13" customFormat="1" ht="18" customHeight="1" x14ac:dyDescent="0.25">
      <c r="A52" s="289"/>
      <c r="B52" s="9" t="s">
        <v>1349</v>
      </c>
      <c r="C52" s="210">
        <f t="shared" ref="C52:H52" si="6">SUM(C50:C51)</f>
        <v>0</v>
      </c>
      <c r="D52" s="210">
        <f t="shared" si="6"/>
        <v>0</v>
      </c>
      <c r="E52" s="210">
        <f t="shared" si="6"/>
        <v>0</v>
      </c>
      <c r="F52" s="210">
        <f t="shared" si="6"/>
        <v>0</v>
      </c>
      <c r="G52" s="210">
        <f t="shared" si="6"/>
        <v>0</v>
      </c>
      <c r="H52" s="210">
        <f t="shared" si="6"/>
        <v>0</v>
      </c>
      <c r="I52" s="6"/>
      <c r="J52" s="6"/>
      <c r="K52" s="6"/>
      <c r="L52" s="6"/>
      <c r="M52" s="6"/>
    </row>
    <row r="53" spans="1:13" customFormat="1" ht="11.25" customHeight="1" x14ac:dyDescent="0.2">
      <c r="A53" s="288"/>
      <c r="B53" s="6"/>
      <c r="C53" s="210"/>
      <c r="D53" s="210"/>
      <c r="E53" s="210"/>
      <c r="F53" s="210"/>
      <c r="G53" s="210"/>
      <c r="H53" s="210"/>
      <c r="I53" s="6"/>
      <c r="J53" s="6"/>
      <c r="K53" s="6"/>
      <c r="L53" s="6"/>
      <c r="M53" s="6"/>
    </row>
    <row r="54" spans="1:13" customFormat="1" ht="18" customHeight="1" x14ac:dyDescent="0.25">
      <c r="A54" s="288"/>
      <c r="B54" s="8" t="s">
        <v>1094</v>
      </c>
      <c r="C54" s="210"/>
      <c r="D54" s="210"/>
      <c r="E54" s="210"/>
      <c r="F54" s="210"/>
      <c r="G54" s="210"/>
      <c r="H54" s="210"/>
      <c r="I54" s="6"/>
      <c r="J54" s="6"/>
      <c r="K54" s="6"/>
      <c r="L54" s="6"/>
      <c r="M54" s="6"/>
    </row>
    <row r="55" spans="1:13" ht="18" customHeight="1" x14ac:dyDescent="0.2">
      <c r="A55" s="228">
        <v>250100</v>
      </c>
      <c r="B55" s="196" t="s">
        <v>1151</v>
      </c>
      <c r="C55" s="202"/>
      <c r="D55" s="202"/>
      <c r="E55" s="202"/>
      <c r="F55" s="202"/>
      <c r="G55" s="202"/>
      <c r="H55" s="210">
        <f>SUM(C55:G55)</f>
        <v>0</v>
      </c>
      <c r="I55" s="196"/>
      <c r="J55" s="196"/>
      <c r="K55" s="196"/>
      <c r="L55" s="196"/>
      <c r="M55" s="196"/>
    </row>
    <row r="56" spans="1:13" ht="18" customHeight="1" x14ac:dyDescent="0.2">
      <c r="A56" s="228">
        <v>250200</v>
      </c>
      <c r="B56" s="196" t="s">
        <v>1090</v>
      </c>
      <c r="C56" s="202"/>
      <c r="D56" s="202"/>
      <c r="E56" s="202"/>
      <c r="F56" s="202"/>
      <c r="G56" s="202"/>
      <c r="H56" s="210">
        <f>SUM(C56:G56)</f>
        <v>0</v>
      </c>
      <c r="I56" s="196"/>
      <c r="J56" s="196"/>
      <c r="K56" s="196"/>
      <c r="L56" s="196"/>
      <c r="M56" s="196"/>
    </row>
    <row r="57" spans="1:13" ht="18" customHeight="1" x14ac:dyDescent="0.2">
      <c r="A57" s="228">
        <v>260100</v>
      </c>
      <c r="B57" s="196" t="s">
        <v>1088</v>
      </c>
      <c r="C57" s="202"/>
      <c r="D57" s="202"/>
      <c r="E57" s="202"/>
      <c r="F57" s="202"/>
      <c r="G57" s="202"/>
      <c r="H57" s="210">
        <f>SUM(C57:G57)</f>
        <v>0</v>
      </c>
      <c r="I57" s="196"/>
      <c r="J57" s="196"/>
      <c r="K57" s="196"/>
      <c r="L57" s="196"/>
      <c r="M57" s="196"/>
    </row>
    <row r="58" spans="1:13" ht="18" customHeight="1" x14ac:dyDescent="0.2">
      <c r="A58" s="228">
        <v>260200</v>
      </c>
      <c r="B58" s="196" t="s">
        <v>1087</v>
      </c>
      <c r="C58" s="202"/>
      <c r="D58" s="202"/>
      <c r="E58" s="202"/>
      <c r="F58" s="202"/>
      <c r="G58" s="202"/>
      <c r="H58" s="210">
        <f>SUM(C58:G58)</f>
        <v>0</v>
      </c>
      <c r="I58" s="196"/>
      <c r="J58" s="196"/>
      <c r="K58" s="196"/>
      <c r="L58" s="196"/>
      <c r="M58" s="196"/>
    </row>
    <row r="59" spans="1:13" ht="18" customHeight="1" thickBot="1" x14ac:dyDescent="0.25">
      <c r="A59" s="228">
        <v>271000</v>
      </c>
      <c r="B59" s="196" t="s">
        <v>1092</v>
      </c>
      <c r="C59" s="204"/>
      <c r="D59" s="204"/>
      <c r="E59" s="204"/>
      <c r="F59" s="204"/>
      <c r="G59" s="204"/>
      <c r="H59" s="211">
        <f>SUM(C59:G59)</f>
        <v>0</v>
      </c>
      <c r="I59" s="196"/>
      <c r="J59" s="196"/>
      <c r="K59" s="196"/>
      <c r="L59" s="196"/>
      <c r="M59" s="196"/>
    </row>
    <row r="60" spans="1:13" customFormat="1" ht="18" customHeight="1" thickBot="1" x14ac:dyDescent="0.3">
      <c r="A60" s="288"/>
      <c r="B60" s="9" t="s">
        <v>1388</v>
      </c>
      <c r="C60" s="211">
        <f t="shared" ref="C60:H60" si="7">SUM(C54:C59)</f>
        <v>0</v>
      </c>
      <c r="D60" s="211">
        <f t="shared" si="7"/>
        <v>0</v>
      </c>
      <c r="E60" s="211">
        <f t="shared" si="7"/>
        <v>0</v>
      </c>
      <c r="F60" s="211">
        <f t="shared" si="7"/>
        <v>0</v>
      </c>
      <c r="G60" s="211">
        <f t="shared" si="7"/>
        <v>0</v>
      </c>
      <c r="H60" s="211">
        <f t="shared" si="7"/>
        <v>0</v>
      </c>
      <c r="I60" s="6"/>
      <c r="J60" s="6"/>
      <c r="K60" s="6"/>
      <c r="L60" s="6"/>
      <c r="M60" s="6"/>
    </row>
    <row r="61" spans="1:13" customFormat="1" ht="33.75" customHeight="1" thickBot="1" x14ac:dyDescent="0.3">
      <c r="A61" s="288"/>
      <c r="B61" s="457" t="s">
        <v>1389</v>
      </c>
      <c r="C61" s="213">
        <f t="shared" ref="C61:H61" si="8">+C47+C60+C52</f>
        <v>0</v>
      </c>
      <c r="D61" s="213">
        <f t="shared" si="8"/>
        <v>0</v>
      </c>
      <c r="E61" s="213">
        <f t="shared" si="8"/>
        <v>0</v>
      </c>
      <c r="F61" s="213">
        <f t="shared" si="8"/>
        <v>0</v>
      </c>
      <c r="G61" s="213">
        <f t="shared" si="8"/>
        <v>0</v>
      </c>
      <c r="H61" s="213">
        <f t="shared" si="8"/>
        <v>0</v>
      </c>
      <c r="I61" s="6"/>
      <c r="J61" s="6"/>
      <c r="K61" s="6"/>
      <c r="L61" s="6"/>
      <c r="M61" s="6"/>
    </row>
    <row r="62" spans="1:13" customFormat="1" ht="16.5" thickTop="1" x14ac:dyDescent="0.25">
      <c r="A62" s="288"/>
      <c r="B62" s="6"/>
      <c r="C62" s="459" t="s">
        <v>1563</v>
      </c>
      <c r="D62" s="6"/>
      <c r="E62" s="6"/>
      <c r="F62" s="459" t="s">
        <v>1564</v>
      </c>
      <c r="G62" s="6"/>
      <c r="H62" s="6"/>
      <c r="I62" s="6"/>
      <c r="J62" s="6"/>
      <c r="K62" s="6"/>
      <c r="L62" s="6"/>
      <c r="M62" s="6"/>
    </row>
    <row r="63" spans="1:13" ht="15" x14ac:dyDescent="0.2">
      <c r="A63" s="228"/>
      <c r="B63" s="196"/>
      <c r="C63" s="196"/>
      <c r="D63" s="196"/>
      <c r="E63" s="196"/>
      <c r="F63" s="196"/>
      <c r="G63" s="196"/>
      <c r="H63" s="196"/>
      <c r="I63" s="196"/>
      <c r="J63" s="196"/>
      <c r="K63" s="196"/>
      <c r="L63" s="196"/>
      <c r="M63" s="196"/>
    </row>
    <row r="64" spans="1:13" ht="15" x14ac:dyDescent="0.2">
      <c r="A64" s="228"/>
      <c r="B64" s="196"/>
      <c r="C64" s="196"/>
      <c r="D64" s="196"/>
      <c r="E64" s="196"/>
      <c r="F64" s="196"/>
      <c r="G64" s="196"/>
      <c r="H64" s="196"/>
      <c r="I64" s="196"/>
      <c r="J64" s="196"/>
      <c r="K64" s="196"/>
      <c r="L64" s="196"/>
      <c r="M64" s="196"/>
    </row>
    <row r="65" spans="1:13" ht="15" x14ac:dyDescent="0.2">
      <c r="A65" s="228"/>
      <c r="B65" s="196"/>
      <c r="C65" s="196"/>
      <c r="D65" s="196"/>
      <c r="E65" s="196"/>
      <c r="F65" s="196"/>
      <c r="G65" s="196"/>
      <c r="H65" s="196"/>
      <c r="I65" s="196"/>
      <c r="J65" s="196"/>
      <c r="K65" s="196"/>
      <c r="L65" s="196"/>
      <c r="M65" s="196"/>
    </row>
    <row r="66" spans="1:13" ht="15" x14ac:dyDescent="0.2">
      <c r="A66" s="228"/>
      <c r="B66" s="196"/>
      <c r="C66" s="196"/>
      <c r="D66" s="196"/>
      <c r="E66" s="196"/>
      <c r="F66" s="196"/>
      <c r="G66" s="196"/>
      <c r="H66" s="196"/>
      <c r="I66" s="196"/>
      <c r="J66" s="196"/>
      <c r="K66" s="196"/>
      <c r="L66" s="196"/>
      <c r="M66" s="196"/>
    </row>
    <row r="67" spans="1:13" ht="15" x14ac:dyDescent="0.2">
      <c r="A67" s="228"/>
      <c r="B67" s="196"/>
      <c r="C67" s="196"/>
      <c r="D67" s="196"/>
      <c r="E67" s="196"/>
      <c r="F67" s="196"/>
      <c r="G67" s="196"/>
      <c r="H67" s="196"/>
      <c r="I67" s="196"/>
      <c r="J67" s="196"/>
      <c r="K67" s="196"/>
      <c r="L67" s="196"/>
      <c r="M67" s="196"/>
    </row>
    <row r="68" spans="1:13" ht="15" x14ac:dyDescent="0.2">
      <c r="A68" s="228"/>
      <c r="B68" s="196"/>
      <c r="C68" s="196"/>
      <c r="D68" s="196"/>
      <c r="E68" s="196"/>
      <c r="F68" s="196"/>
      <c r="G68" s="196"/>
      <c r="H68" s="196"/>
      <c r="I68" s="196"/>
      <c r="J68" s="196"/>
      <c r="K68" s="196"/>
      <c r="L68" s="196"/>
      <c r="M68" s="196"/>
    </row>
    <row r="69" spans="1:13" ht="15" x14ac:dyDescent="0.2">
      <c r="A69" s="228"/>
      <c r="B69" s="196"/>
      <c r="C69" s="196"/>
      <c r="D69" s="196"/>
      <c r="E69" s="196"/>
      <c r="F69" s="196"/>
      <c r="G69" s="196"/>
      <c r="H69" s="196"/>
      <c r="I69" s="196"/>
      <c r="J69" s="196"/>
      <c r="K69" s="196"/>
      <c r="L69" s="196"/>
      <c r="M69" s="196"/>
    </row>
    <row r="70" spans="1:13" ht="15" x14ac:dyDescent="0.2">
      <c r="A70" s="228"/>
      <c r="B70" s="196"/>
      <c r="C70" s="196"/>
      <c r="D70" s="196"/>
      <c r="E70" s="196"/>
      <c r="F70" s="196"/>
      <c r="G70" s="196"/>
      <c r="H70" s="196"/>
      <c r="I70" s="196"/>
      <c r="J70" s="196"/>
      <c r="K70" s="196"/>
      <c r="L70" s="196"/>
      <c r="M70" s="196"/>
    </row>
    <row r="71" spans="1:13" ht="15" x14ac:dyDescent="0.2">
      <c r="A71" s="228"/>
      <c r="B71" s="196"/>
      <c r="C71" s="196"/>
      <c r="D71" s="196"/>
      <c r="E71" s="196"/>
      <c r="F71" s="196"/>
      <c r="G71" s="196"/>
      <c r="H71" s="196"/>
      <c r="I71" s="196"/>
      <c r="J71" s="196"/>
      <c r="K71" s="196"/>
      <c r="L71" s="196"/>
      <c r="M71" s="196"/>
    </row>
    <row r="72" spans="1:13" ht="15" x14ac:dyDescent="0.2">
      <c r="A72" s="228"/>
      <c r="B72" s="196"/>
      <c r="C72" s="196"/>
      <c r="D72" s="196"/>
      <c r="E72" s="196"/>
      <c r="F72" s="196"/>
      <c r="G72" s="196"/>
      <c r="H72" s="196"/>
      <c r="I72" s="196"/>
      <c r="J72" s="196"/>
      <c r="K72" s="196"/>
      <c r="L72" s="196"/>
      <c r="M72" s="196"/>
    </row>
    <row r="73" spans="1:13" ht="15" x14ac:dyDescent="0.2">
      <c r="A73" s="228"/>
      <c r="B73" s="196"/>
      <c r="C73" s="196"/>
      <c r="D73" s="196"/>
      <c r="E73" s="196"/>
      <c r="F73" s="196"/>
      <c r="G73" s="196"/>
      <c r="H73" s="196"/>
      <c r="I73" s="196"/>
      <c r="J73" s="196"/>
      <c r="K73" s="196"/>
      <c r="L73" s="196"/>
      <c r="M73" s="196"/>
    </row>
    <row r="74" spans="1:13" ht="15" x14ac:dyDescent="0.2">
      <c r="A74" s="228"/>
      <c r="B74" s="196"/>
      <c r="C74" s="196"/>
      <c r="D74" s="196"/>
      <c r="E74" s="196"/>
      <c r="F74" s="196"/>
      <c r="G74" s="196"/>
      <c r="H74" s="196"/>
      <c r="I74" s="196"/>
      <c r="J74" s="196"/>
      <c r="K74" s="196"/>
      <c r="L74" s="196"/>
      <c r="M74" s="196"/>
    </row>
    <row r="75" spans="1:13" ht="15" x14ac:dyDescent="0.2">
      <c r="A75" s="228"/>
      <c r="B75" s="196"/>
      <c r="C75" s="196"/>
      <c r="D75" s="196"/>
      <c r="E75" s="196"/>
      <c r="F75" s="196"/>
      <c r="G75" s="196"/>
      <c r="H75" s="196"/>
      <c r="I75" s="196"/>
      <c r="J75" s="196"/>
      <c r="K75" s="196"/>
      <c r="L75" s="196"/>
      <c r="M75" s="196"/>
    </row>
    <row r="76" spans="1:13" ht="15" x14ac:dyDescent="0.2">
      <c r="A76" s="196"/>
      <c r="B76" s="196"/>
      <c r="C76" s="196"/>
      <c r="D76" s="196"/>
      <c r="E76" s="196"/>
      <c r="F76" s="196"/>
      <c r="G76" s="196"/>
      <c r="H76" s="196"/>
      <c r="I76" s="196"/>
      <c r="J76" s="196"/>
      <c r="K76" s="196"/>
      <c r="L76" s="196"/>
      <c r="M76" s="196"/>
    </row>
    <row r="77" spans="1:13" ht="15" x14ac:dyDescent="0.2">
      <c r="A77" s="196"/>
      <c r="B77" s="196"/>
      <c r="C77" s="196"/>
      <c r="D77" s="196"/>
      <c r="E77" s="196"/>
      <c r="F77" s="196"/>
      <c r="G77" s="196"/>
      <c r="H77" s="196"/>
      <c r="I77" s="196"/>
      <c r="J77" s="196"/>
      <c r="K77" s="196"/>
      <c r="L77" s="196"/>
      <c r="M77" s="196"/>
    </row>
    <row r="78" spans="1:13" ht="15" x14ac:dyDescent="0.2">
      <c r="A78" s="196"/>
      <c r="B78" s="196"/>
      <c r="C78" s="196"/>
      <c r="D78" s="196"/>
      <c r="E78" s="196"/>
      <c r="F78" s="196"/>
      <c r="G78" s="196"/>
      <c r="H78" s="196"/>
      <c r="I78" s="196"/>
      <c r="J78" s="196"/>
      <c r="K78" s="196"/>
      <c r="L78" s="196"/>
      <c r="M78" s="196"/>
    </row>
    <row r="79" spans="1:13" ht="15" x14ac:dyDescent="0.2">
      <c r="A79" s="196"/>
      <c r="B79" s="196"/>
      <c r="C79" s="196"/>
      <c r="D79" s="196"/>
      <c r="E79" s="196"/>
      <c r="F79" s="196"/>
      <c r="G79" s="196"/>
      <c r="H79" s="196"/>
      <c r="I79" s="196"/>
      <c r="J79" s="196"/>
      <c r="K79" s="196"/>
      <c r="L79" s="196"/>
      <c r="M79" s="196"/>
    </row>
    <row r="80" spans="1:13" ht="15" x14ac:dyDescent="0.2">
      <c r="A80" s="196"/>
      <c r="B80" s="196"/>
      <c r="C80" s="196"/>
      <c r="D80" s="196"/>
      <c r="E80" s="196"/>
      <c r="F80" s="196"/>
      <c r="G80" s="196"/>
      <c r="H80" s="196"/>
      <c r="I80" s="196"/>
      <c r="J80" s="196"/>
      <c r="K80" s="196"/>
      <c r="L80" s="196"/>
      <c r="M80" s="196"/>
    </row>
    <row r="81" spans="1:13" ht="15" x14ac:dyDescent="0.2">
      <c r="A81" s="196"/>
      <c r="B81" s="196"/>
      <c r="C81" s="196"/>
      <c r="D81" s="196"/>
      <c r="E81" s="196"/>
      <c r="F81" s="196"/>
      <c r="G81" s="196"/>
      <c r="H81" s="196"/>
      <c r="I81" s="196"/>
      <c r="J81" s="196"/>
      <c r="K81" s="196"/>
      <c r="L81" s="196"/>
      <c r="M81" s="196"/>
    </row>
    <row r="82" spans="1:13" ht="15" x14ac:dyDescent="0.2">
      <c r="A82" s="196"/>
      <c r="B82" s="196"/>
      <c r="C82" s="196"/>
      <c r="D82" s="196"/>
      <c r="E82" s="196"/>
      <c r="F82" s="196"/>
      <c r="G82" s="196"/>
      <c r="H82" s="196"/>
      <c r="I82" s="196"/>
      <c r="J82" s="196"/>
      <c r="K82" s="196"/>
      <c r="L82" s="196"/>
      <c r="M82" s="196"/>
    </row>
    <row r="83" spans="1:13" ht="15" x14ac:dyDescent="0.2">
      <c r="A83" s="196"/>
      <c r="B83" s="196"/>
      <c r="C83" s="196"/>
      <c r="D83" s="196"/>
      <c r="E83" s="196"/>
      <c r="F83" s="196"/>
      <c r="G83" s="196"/>
      <c r="H83" s="196"/>
      <c r="I83" s="196"/>
      <c r="J83" s="196"/>
      <c r="K83" s="196"/>
      <c r="L83" s="196"/>
      <c r="M83" s="196"/>
    </row>
    <row r="84" spans="1:13" ht="15" x14ac:dyDescent="0.2">
      <c r="A84" s="196"/>
      <c r="B84" s="196"/>
      <c r="C84" s="196"/>
      <c r="D84" s="196"/>
      <c r="E84" s="196"/>
      <c r="F84" s="196"/>
      <c r="G84" s="196"/>
      <c r="H84" s="196"/>
      <c r="I84" s="196"/>
      <c r="J84" s="196"/>
      <c r="K84" s="196"/>
      <c r="L84" s="196"/>
      <c r="M84" s="196"/>
    </row>
    <row r="85" spans="1:13" ht="15" x14ac:dyDescent="0.2">
      <c r="A85" s="196"/>
      <c r="B85" s="196"/>
      <c r="C85" s="196"/>
      <c r="D85" s="196"/>
      <c r="E85" s="196"/>
      <c r="F85" s="196"/>
      <c r="G85" s="196"/>
      <c r="H85" s="196"/>
      <c r="I85" s="196"/>
      <c r="J85" s="196"/>
      <c r="K85" s="196"/>
      <c r="L85" s="196"/>
      <c r="M85" s="196"/>
    </row>
    <row r="86" spans="1:13" ht="15" x14ac:dyDescent="0.2">
      <c r="A86" s="196"/>
      <c r="B86" s="196"/>
      <c r="C86" s="196"/>
      <c r="D86" s="196"/>
      <c r="E86" s="196"/>
      <c r="F86" s="196"/>
      <c r="G86" s="196"/>
      <c r="H86" s="196"/>
      <c r="I86" s="196"/>
      <c r="J86" s="196"/>
      <c r="K86" s="196"/>
      <c r="L86" s="196"/>
      <c r="M86" s="196"/>
    </row>
    <row r="87" spans="1:13" ht="15" x14ac:dyDescent="0.2">
      <c r="A87" s="196"/>
      <c r="B87" s="196"/>
      <c r="C87" s="196"/>
      <c r="D87" s="196"/>
      <c r="E87" s="196"/>
      <c r="F87" s="196"/>
      <c r="G87" s="196"/>
      <c r="H87" s="196"/>
      <c r="I87" s="196"/>
      <c r="J87" s="196"/>
      <c r="K87" s="196"/>
      <c r="L87" s="196"/>
      <c r="M87" s="196"/>
    </row>
    <row r="88" spans="1:13" ht="15" x14ac:dyDescent="0.2">
      <c r="A88" s="196"/>
      <c r="B88" s="196"/>
      <c r="C88" s="196"/>
      <c r="D88" s="196"/>
      <c r="E88" s="196"/>
      <c r="F88" s="196"/>
      <c r="G88" s="196"/>
      <c r="H88" s="196"/>
      <c r="I88" s="196"/>
      <c r="J88" s="196"/>
      <c r="K88" s="196"/>
      <c r="L88" s="196"/>
      <c r="M88" s="196"/>
    </row>
    <row r="89" spans="1:13" ht="15" x14ac:dyDescent="0.2">
      <c r="A89" s="196"/>
      <c r="B89" s="196"/>
      <c r="C89" s="196"/>
      <c r="D89" s="196"/>
      <c r="E89" s="196"/>
      <c r="F89" s="196"/>
      <c r="G89" s="196"/>
      <c r="H89" s="196"/>
      <c r="I89" s="196"/>
      <c r="J89" s="196"/>
      <c r="K89" s="196"/>
      <c r="L89" s="196"/>
      <c r="M89" s="196"/>
    </row>
    <row r="90" spans="1:13" ht="15" x14ac:dyDescent="0.2">
      <c r="A90" s="196"/>
      <c r="B90" s="196"/>
      <c r="C90" s="196"/>
      <c r="D90" s="196"/>
      <c r="E90" s="196"/>
      <c r="F90" s="196"/>
      <c r="G90" s="196"/>
      <c r="H90" s="196"/>
      <c r="I90" s="196"/>
      <c r="J90" s="196"/>
      <c r="K90" s="196"/>
      <c r="L90" s="196"/>
      <c r="M90" s="196"/>
    </row>
    <row r="91" spans="1:13" ht="15" x14ac:dyDescent="0.2">
      <c r="A91" s="196"/>
      <c r="B91" s="196"/>
      <c r="C91" s="196"/>
      <c r="D91" s="196"/>
      <c r="E91" s="196"/>
      <c r="F91" s="196"/>
      <c r="G91" s="196"/>
      <c r="H91" s="196"/>
      <c r="I91" s="196"/>
      <c r="J91" s="196"/>
      <c r="K91" s="196"/>
      <c r="L91" s="196"/>
      <c r="M91" s="196"/>
    </row>
    <row r="92" spans="1:13" ht="15" x14ac:dyDescent="0.2">
      <c r="A92" s="196"/>
      <c r="B92" s="196"/>
      <c r="C92" s="196"/>
      <c r="D92" s="196"/>
      <c r="E92" s="196"/>
      <c r="F92" s="196"/>
      <c r="G92" s="196"/>
      <c r="H92" s="196"/>
      <c r="I92" s="196"/>
      <c r="J92" s="196"/>
      <c r="K92" s="196"/>
      <c r="L92" s="196"/>
      <c r="M92" s="196"/>
    </row>
    <row r="93" spans="1:13" ht="15" x14ac:dyDescent="0.2">
      <c r="A93" s="196"/>
      <c r="B93" s="196"/>
      <c r="C93" s="196"/>
      <c r="D93" s="196"/>
      <c r="E93" s="196"/>
      <c r="F93" s="196"/>
      <c r="G93" s="196"/>
      <c r="H93" s="196"/>
      <c r="I93" s="196"/>
      <c r="J93" s="196"/>
      <c r="K93" s="196"/>
      <c r="L93" s="196"/>
      <c r="M93" s="196"/>
    </row>
    <row r="94" spans="1:13" ht="15" x14ac:dyDescent="0.2">
      <c r="A94" s="196"/>
      <c r="B94" s="196"/>
      <c r="C94" s="196"/>
      <c r="D94" s="196"/>
      <c r="E94" s="196"/>
      <c r="F94" s="196"/>
      <c r="G94" s="196"/>
      <c r="H94" s="196"/>
      <c r="I94" s="196"/>
      <c r="J94" s="196"/>
      <c r="K94" s="196"/>
      <c r="L94" s="196"/>
      <c r="M94" s="196"/>
    </row>
    <row r="95" spans="1:13" ht="15" x14ac:dyDescent="0.2">
      <c r="A95" s="196"/>
      <c r="B95" s="196"/>
      <c r="C95" s="196"/>
      <c r="D95" s="196"/>
      <c r="E95" s="196"/>
      <c r="F95" s="196"/>
      <c r="G95" s="196"/>
      <c r="H95" s="196"/>
      <c r="I95" s="196"/>
      <c r="J95" s="196"/>
      <c r="K95" s="196"/>
      <c r="L95" s="196"/>
      <c r="M95" s="196"/>
    </row>
    <row r="96" spans="1:13" ht="15" x14ac:dyDescent="0.2">
      <c r="A96" s="196"/>
      <c r="B96" s="196"/>
      <c r="C96" s="196"/>
      <c r="D96" s="196"/>
      <c r="E96" s="196"/>
      <c r="F96" s="196"/>
      <c r="G96" s="196"/>
      <c r="H96" s="196"/>
      <c r="I96" s="196"/>
      <c r="J96" s="196"/>
      <c r="K96" s="196"/>
      <c r="L96" s="196"/>
      <c r="M96" s="196"/>
    </row>
    <row r="97" spans="1:13" ht="15" x14ac:dyDescent="0.2">
      <c r="A97" s="196"/>
      <c r="B97" s="196"/>
      <c r="C97" s="196"/>
      <c r="D97" s="196"/>
      <c r="E97" s="196"/>
      <c r="F97" s="196"/>
      <c r="G97" s="196"/>
      <c r="H97" s="196"/>
      <c r="I97" s="196"/>
      <c r="J97" s="196"/>
      <c r="K97" s="196"/>
      <c r="L97" s="196"/>
      <c r="M97" s="196"/>
    </row>
    <row r="98" spans="1:13" ht="15" x14ac:dyDescent="0.2">
      <c r="A98" s="196"/>
      <c r="B98" s="196"/>
      <c r="C98" s="196"/>
      <c r="D98" s="196"/>
      <c r="E98" s="196"/>
      <c r="F98" s="196"/>
      <c r="G98" s="196"/>
      <c r="H98" s="196"/>
      <c r="I98" s="196"/>
      <c r="J98" s="196"/>
      <c r="K98" s="196"/>
      <c r="L98" s="196"/>
      <c r="M98" s="196"/>
    </row>
    <row r="99" spans="1:13" ht="15" x14ac:dyDescent="0.2">
      <c r="A99" s="196"/>
      <c r="B99" s="196"/>
      <c r="C99" s="196"/>
      <c r="D99" s="196"/>
      <c r="E99" s="196"/>
      <c r="F99" s="196"/>
      <c r="G99" s="196"/>
      <c r="H99" s="196"/>
      <c r="I99" s="196"/>
      <c r="J99" s="196"/>
      <c r="K99" s="196"/>
      <c r="L99" s="196"/>
      <c r="M99" s="196"/>
    </row>
    <row r="100" spans="1:13" ht="15" x14ac:dyDescent="0.2">
      <c r="A100" s="196"/>
      <c r="B100" s="196"/>
      <c r="C100" s="196"/>
      <c r="D100" s="196"/>
      <c r="E100" s="196"/>
      <c r="F100" s="196"/>
      <c r="G100" s="196"/>
      <c r="H100" s="196"/>
      <c r="I100" s="196"/>
      <c r="J100" s="196"/>
      <c r="K100" s="196"/>
      <c r="L100" s="196"/>
      <c r="M100" s="196"/>
    </row>
    <row r="101" spans="1:13" ht="15" x14ac:dyDescent="0.2">
      <c r="A101" s="196"/>
      <c r="B101" s="196"/>
      <c r="C101" s="196"/>
      <c r="D101" s="196"/>
      <c r="E101" s="196"/>
      <c r="F101" s="196"/>
      <c r="G101" s="196"/>
      <c r="H101" s="196"/>
      <c r="I101" s="196"/>
      <c r="J101" s="196"/>
      <c r="K101" s="196"/>
      <c r="L101" s="196"/>
      <c r="M101" s="196"/>
    </row>
    <row r="102" spans="1:13" ht="15" x14ac:dyDescent="0.2">
      <c r="A102" s="196"/>
      <c r="B102" s="196"/>
      <c r="C102" s="196"/>
      <c r="D102" s="196"/>
      <c r="E102" s="196"/>
      <c r="F102" s="196"/>
      <c r="G102" s="196"/>
      <c r="H102" s="196"/>
      <c r="I102" s="196"/>
      <c r="J102" s="196"/>
      <c r="K102" s="196"/>
      <c r="L102" s="196"/>
      <c r="M102" s="196"/>
    </row>
    <row r="103" spans="1:13" ht="15" x14ac:dyDescent="0.2">
      <c r="A103" s="196"/>
      <c r="B103" s="196"/>
      <c r="C103" s="196"/>
      <c r="D103" s="196"/>
      <c r="E103" s="196"/>
      <c r="F103" s="196"/>
      <c r="G103" s="196"/>
      <c r="H103" s="196"/>
      <c r="I103" s="196"/>
      <c r="J103" s="196"/>
      <c r="K103" s="196"/>
      <c r="L103" s="196"/>
      <c r="M103" s="196"/>
    </row>
    <row r="104" spans="1:13" ht="15" x14ac:dyDescent="0.2">
      <c r="A104" s="196"/>
      <c r="B104" s="196"/>
      <c r="C104" s="196"/>
      <c r="D104" s="196"/>
      <c r="E104" s="196"/>
      <c r="F104" s="196"/>
      <c r="G104" s="196"/>
      <c r="H104" s="196"/>
      <c r="I104" s="196"/>
      <c r="J104" s="196"/>
      <c r="K104" s="196"/>
      <c r="L104" s="196"/>
      <c r="M104" s="196"/>
    </row>
    <row r="105" spans="1:13" ht="15" x14ac:dyDescent="0.2">
      <c r="A105" s="196"/>
      <c r="B105" s="196"/>
      <c r="C105" s="196"/>
      <c r="D105" s="196"/>
      <c r="E105" s="196"/>
      <c r="F105" s="196"/>
      <c r="G105" s="196"/>
      <c r="H105" s="196"/>
      <c r="I105" s="196"/>
      <c r="J105" s="196"/>
      <c r="K105" s="196"/>
      <c r="L105" s="196"/>
      <c r="M105" s="196"/>
    </row>
    <row r="106" spans="1:13" ht="15" x14ac:dyDescent="0.2">
      <c r="A106" s="196"/>
      <c r="B106" s="196"/>
      <c r="C106" s="196"/>
      <c r="D106" s="196"/>
      <c r="E106" s="196"/>
      <c r="F106" s="196"/>
      <c r="G106" s="196"/>
      <c r="H106" s="196"/>
      <c r="I106" s="196"/>
      <c r="J106" s="196"/>
      <c r="K106" s="196"/>
      <c r="L106" s="196"/>
      <c r="M106" s="196"/>
    </row>
    <row r="107" spans="1:13" ht="15" x14ac:dyDescent="0.2">
      <c r="A107" s="196"/>
      <c r="B107" s="196"/>
      <c r="C107" s="196"/>
      <c r="D107" s="196"/>
      <c r="E107" s="196"/>
      <c r="F107" s="196"/>
      <c r="G107" s="196"/>
      <c r="H107" s="196"/>
      <c r="I107" s="196"/>
      <c r="J107" s="196"/>
      <c r="K107" s="196"/>
      <c r="L107" s="196"/>
      <c r="M107" s="196"/>
    </row>
    <row r="108" spans="1:13" ht="15" x14ac:dyDescent="0.2">
      <c r="A108" s="196"/>
      <c r="B108" s="196"/>
      <c r="C108" s="196"/>
      <c r="D108" s="196"/>
      <c r="E108" s="196"/>
      <c r="F108" s="196"/>
      <c r="G108" s="196"/>
      <c r="H108" s="196"/>
      <c r="I108" s="196"/>
      <c r="J108" s="196"/>
      <c r="K108" s="196"/>
      <c r="L108" s="196"/>
      <c r="M108" s="196"/>
    </row>
    <row r="109" spans="1:13" ht="15" x14ac:dyDescent="0.2">
      <c r="A109" s="196"/>
      <c r="B109" s="196"/>
      <c r="C109" s="196"/>
      <c r="D109" s="196"/>
      <c r="E109" s="196"/>
      <c r="F109" s="196"/>
      <c r="G109" s="196"/>
      <c r="H109" s="196"/>
      <c r="I109" s="196"/>
      <c r="J109" s="196"/>
      <c r="K109" s="196"/>
      <c r="L109" s="196"/>
      <c r="M109" s="196"/>
    </row>
    <row r="110" spans="1:13" ht="15" x14ac:dyDescent="0.2">
      <c r="A110" s="196"/>
      <c r="B110" s="196"/>
      <c r="C110" s="196"/>
      <c r="D110" s="196"/>
      <c r="E110" s="196"/>
      <c r="F110" s="196"/>
      <c r="G110" s="196"/>
      <c r="H110" s="196"/>
      <c r="I110" s="196"/>
      <c r="J110" s="196"/>
      <c r="K110" s="196"/>
      <c r="L110" s="196"/>
      <c r="M110" s="196"/>
    </row>
    <row r="111" spans="1:13" ht="15" x14ac:dyDescent="0.2">
      <c r="A111" s="196"/>
      <c r="B111" s="196"/>
      <c r="C111" s="196"/>
      <c r="D111" s="196"/>
      <c r="E111" s="196"/>
      <c r="F111" s="196"/>
      <c r="G111" s="196"/>
      <c r="H111" s="196"/>
      <c r="I111" s="196"/>
      <c r="J111" s="196"/>
      <c r="K111" s="196"/>
      <c r="L111" s="196"/>
      <c r="M111" s="196"/>
    </row>
    <row r="112" spans="1:13" ht="15" x14ac:dyDescent="0.2">
      <c r="A112" s="196"/>
      <c r="B112" s="196"/>
      <c r="C112" s="196"/>
      <c r="D112" s="196"/>
      <c r="E112" s="196"/>
      <c r="F112" s="196"/>
      <c r="G112" s="196"/>
      <c r="H112" s="196"/>
      <c r="I112" s="196"/>
      <c r="J112" s="196"/>
      <c r="K112" s="196"/>
      <c r="L112" s="196"/>
      <c r="M112" s="196"/>
    </row>
    <row r="113" spans="1:13" ht="15" x14ac:dyDescent="0.2">
      <c r="A113" s="196"/>
      <c r="B113" s="196"/>
      <c r="C113" s="196"/>
      <c r="D113" s="196"/>
      <c r="E113" s="196"/>
      <c r="F113" s="196"/>
      <c r="G113" s="196"/>
      <c r="H113" s="196"/>
      <c r="I113" s="196"/>
      <c r="J113" s="196"/>
      <c r="K113" s="196"/>
      <c r="L113" s="196"/>
      <c r="M113" s="196"/>
    </row>
    <row r="114" spans="1:13" ht="15" x14ac:dyDescent="0.2">
      <c r="A114" s="196"/>
      <c r="B114" s="196"/>
      <c r="C114" s="196"/>
      <c r="D114" s="196"/>
      <c r="E114" s="196"/>
      <c r="F114" s="196"/>
      <c r="G114" s="196"/>
      <c r="H114" s="196"/>
      <c r="I114" s="196"/>
      <c r="J114" s="196"/>
      <c r="K114" s="196"/>
      <c r="L114" s="196"/>
      <c r="M114" s="196"/>
    </row>
    <row r="115" spans="1:13" ht="15" x14ac:dyDescent="0.2">
      <c r="A115" s="196"/>
      <c r="B115" s="196"/>
      <c r="C115" s="196"/>
      <c r="D115" s="196"/>
      <c r="E115" s="196"/>
      <c r="F115" s="196"/>
      <c r="G115" s="196"/>
      <c r="H115" s="196"/>
      <c r="I115" s="196"/>
      <c r="J115" s="196"/>
      <c r="K115" s="196"/>
      <c r="L115" s="196"/>
      <c r="M115" s="196"/>
    </row>
    <row r="116" spans="1:13" ht="15" x14ac:dyDescent="0.2">
      <c r="A116" s="196"/>
      <c r="B116" s="196"/>
      <c r="C116" s="196"/>
      <c r="D116" s="196"/>
      <c r="E116" s="196"/>
      <c r="F116" s="196"/>
      <c r="G116" s="196"/>
      <c r="H116" s="196"/>
      <c r="I116" s="196"/>
      <c r="J116" s="196"/>
      <c r="K116" s="196"/>
      <c r="L116" s="196"/>
      <c r="M116" s="196"/>
    </row>
    <row r="117" spans="1:13" ht="15" x14ac:dyDescent="0.2">
      <c r="A117" s="196"/>
      <c r="B117" s="196"/>
      <c r="C117" s="196"/>
      <c r="D117" s="196"/>
      <c r="E117" s="196"/>
      <c r="F117" s="196"/>
      <c r="G117" s="196"/>
      <c r="H117" s="196"/>
      <c r="I117" s="196"/>
      <c r="J117" s="196"/>
      <c r="K117" s="196"/>
      <c r="L117" s="196"/>
      <c r="M117" s="196"/>
    </row>
    <row r="118" spans="1:13" ht="15" x14ac:dyDescent="0.2">
      <c r="A118" s="196"/>
      <c r="B118" s="196"/>
      <c r="C118" s="196"/>
      <c r="D118" s="196"/>
      <c r="E118" s="196"/>
      <c r="F118" s="196"/>
      <c r="G118" s="196"/>
      <c r="H118" s="196"/>
      <c r="I118" s="196"/>
      <c r="J118" s="196"/>
      <c r="K118" s="196"/>
      <c r="L118" s="196"/>
      <c r="M118" s="196"/>
    </row>
    <row r="119" spans="1:13" ht="15" x14ac:dyDescent="0.2">
      <c r="A119" s="196"/>
      <c r="B119" s="196"/>
      <c r="C119" s="196"/>
      <c r="D119" s="196"/>
      <c r="E119" s="196"/>
      <c r="F119" s="196"/>
      <c r="G119" s="196"/>
      <c r="H119" s="196"/>
      <c r="I119" s="196"/>
      <c r="J119" s="196"/>
      <c r="K119" s="196"/>
      <c r="L119" s="196"/>
      <c r="M119" s="196"/>
    </row>
    <row r="120" spans="1:13" ht="15" x14ac:dyDescent="0.2">
      <c r="A120" s="196"/>
      <c r="B120" s="196"/>
      <c r="C120" s="196"/>
      <c r="D120" s="196"/>
      <c r="E120" s="196"/>
      <c r="F120" s="196"/>
      <c r="G120" s="196"/>
      <c r="H120" s="196"/>
      <c r="I120" s="196"/>
      <c r="J120" s="196"/>
      <c r="K120" s="196"/>
      <c r="L120" s="196"/>
      <c r="M120" s="196"/>
    </row>
    <row r="121" spans="1:13" ht="15" x14ac:dyDescent="0.2">
      <c r="A121" s="196"/>
      <c r="B121" s="196"/>
      <c r="C121" s="196"/>
      <c r="D121" s="196"/>
      <c r="E121" s="196"/>
      <c r="F121" s="196"/>
      <c r="G121" s="196"/>
      <c r="H121" s="196"/>
      <c r="I121" s="196"/>
      <c r="J121" s="196"/>
      <c r="K121" s="196"/>
      <c r="L121" s="196"/>
      <c r="M121" s="196"/>
    </row>
    <row r="122" spans="1:13" ht="15" x14ac:dyDescent="0.2">
      <c r="A122" s="196"/>
      <c r="B122" s="196"/>
      <c r="C122" s="196"/>
      <c r="D122" s="196"/>
      <c r="E122" s="196"/>
      <c r="F122" s="196"/>
      <c r="G122" s="196"/>
      <c r="H122" s="196"/>
      <c r="I122" s="196"/>
      <c r="J122" s="196"/>
      <c r="K122" s="196"/>
      <c r="L122" s="196"/>
      <c r="M122" s="196"/>
    </row>
    <row r="123" spans="1:13" ht="15" x14ac:dyDescent="0.2">
      <c r="A123" s="196"/>
      <c r="B123" s="196"/>
      <c r="C123" s="196"/>
      <c r="D123" s="196"/>
      <c r="E123" s="196"/>
      <c r="F123" s="196"/>
      <c r="G123" s="196"/>
      <c r="H123" s="196"/>
      <c r="I123" s="196"/>
      <c r="J123" s="196"/>
      <c r="K123" s="196"/>
      <c r="L123" s="196"/>
      <c r="M123" s="196"/>
    </row>
    <row r="124" spans="1:13" ht="15" x14ac:dyDescent="0.2">
      <c r="A124" s="196"/>
      <c r="B124" s="196"/>
      <c r="C124" s="196"/>
      <c r="D124" s="196"/>
      <c r="E124" s="196"/>
      <c r="F124" s="196"/>
      <c r="G124" s="196"/>
      <c r="H124" s="196"/>
      <c r="I124" s="196"/>
      <c r="J124" s="196"/>
      <c r="K124" s="196"/>
      <c r="L124" s="196"/>
      <c r="M124" s="196"/>
    </row>
    <row r="125" spans="1:13" ht="15" x14ac:dyDescent="0.2">
      <c r="A125" s="196"/>
      <c r="B125" s="196"/>
      <c r="C125" s="196"/>
      <c r="D125" s="196"/>
      <c r="E125" s="196"/>
      <c r="F125" s="196"/>
      <c r="G125" s="196"/>
      <c r="H125" s="196"/>
      <c r="I125" s="196"/>
      <c r="J125" s="196"/>
      <c r="K125" s="196"/>
      <c r="L125" s="196"/>
      <c r="M125" s="196"/>
    </row>
    <row r="126" spans="1:13" ht="15" x14ac:dyDescent="0.2">
      <c r="A126" s="196"/>
      <c r="B126" s="196"/>
      <c r="C126" s="196"/>
      <c r="D126" s="196"/>
      <c r="E126" s="196"/>
      <c r="F126" s="196"/>
      <c r="G126" s="196"/>
      <c r="H126" s="196"/>
      <c r="I126" s="196"/>
      <c r="J126" s="196"/>
      <c r="K126" s="196"/>
      <c r="L126" s="196"/>
      <c r="M126" s="196"/>
    </row>
    <row r="127" spans="1:13" ht="15" x14ac:dyDescent="0.2">
      <c r="A127" s="196"/>
      <c r="B127" s="196"/>
      <c r="C127" s="196"/>
      <c r="D127" s="196"/>
      <c r="E127" s="196"/>
      <c r="F127" s="196"/>
      <c r="G127" s="196"/>
      <c r="H127" s="196"/>
      <c r="I127" s="196"/>
      <c r="J127" s="196"/>
      <c r="K127" s="196"/>
      <c r="L127" s="196"/>
      <c r="M127" s="196"/>
    </row>
    <row r="128" spans="1:13" ht="15" x14ac:dyDescent="0.2">
      <c r="A128" s="196"/>
      <c r="B128" s="196"/>
      <c r="C128" s="196"/>
      <c r="D128" s="196"/>
      <c r="E128" s="196"/>
      <c r="F128" s="196"/>
      <c r="G128" s="196"/>
      <c r="H128" s="196"/>
      <c r="I128" s="196"/>
      <c r="J128" s="196"/>
      <c r="K128" s="196"/>
      <c r="L128" s="196"/>
      <c r="M128" s="196"/>
    </row>
    <row r="129" spans="1:13" ht="15" x14ac:dyDescent="0.2">
      <c r="A129" s="196"/>
      <c r="B129" s="196"/>
      <c r="C129" s="196"/>
      <c r="D129" s="196"/>
      <c r="E129" s="196"/>
      <c r="F129" s="196"/>
      <c r="G129" s="196"/>
      <c r="H129" s="196"/>
      <c r="I129" s="196"/>
      <c r="J129" s="196"/>
      <c r="K129" s="196"/>
      <c r="L129" s="196"/>
      <c r="M129" s="196"/>
    </row>
    <row r="130" spans="1:13" ht="15" x14ac:dyDescent="0.2">
      <c r="A130" s="196"/>
      <c r="B130" s="196"/>
      <c r="C130" s="196"/>
      <c r="D130" s="196"/>
      <c r="E130" s="196"/>
      <c r="F130" s="196"/>
      <c r="G130" s="196"/>
      <c r="H130" s="196"/>
      <c r="I130" s="196"/>
      <c r="J130" s="196"/>
      <c r="K130" s="196"/>
      <c r="L130" s="196"/>
      <c r="M130" s="196"/>
    </row>
    <row r="131" spans="1:13" ht="15" x14ac:dyDescent="0.2">
      <c r="A131" s="196"/>
      <c r="B131" s="196"/>
      <c r="C131" s="196"/>
      <c r="D131" s="196"/>
      <c r="E131" s="196"/>
      <c r="F131" s="196"/>
      <c r="G131" s="196"/>
      <c r="H131" s="196"/>
      <c r="I131" s="196"/>
      <c r="J131" s="196"/>
      <c r="K131" s="196"/>
      <c r="L131" s="196"/>
      <c r="M131" s="196"/>
    </row>
    <row r="132" spans="1:13" ht="15" x14ac:dyDescent="0.2">
      <c r="A132" s="196"/>
      <c r="B132" s="196"/>
      <c r="C132" s="196"/>
      <c r="D132" s="196"/>
      <c r="E132" s="196"/>
      <c r="F132" s="196"/>
      <c r="G132" s="196"/>
      <c r="H132" s="196"/>
      <c r="I132" s="196"/>
      <c r="J132" s="196"/>
      <c r="K132" s="196"/>
      <c r="L132" s="196"/>
      <c r="M132" s="196"/>
    </row>
    <row r="133" spans="1:13" ht="15" x14ac:dyDescent="0.2">
      <c r="A133" s="196"/>
      <c r="B133" s="196"/>
      <c r="C133" s="196"/>
      <c r="D133" s="196"/>
      <c r="E133" s="196"/>
      <c r="F133" s="196"/>
      <c r="G133" s="196"/>
      <c r="H133" s="196"/>
      <c r="I133" s="196"/>
      <c r="J133" s="196"/>
      <c r="K133" s="196"/>
      <c r="L133" s="196"/>
      <c r="M133" s="196"/>
    </row>
    <row r="134" spans="1:13" ht="15" x14ac:dyDescent="0.2">
      <c r="A134" s="196"/>
      <c r="B134" s="196"/>
      <c r="C134" s="196"/>
      <c r="D134" s="196"/>
      <c r="E134" s="196"/>
      <c r="F134" s="196"/>
      <c r="G134" s="196"/>
      <c r="H134" s="196"/>
      <c r="I134" s="196"/>
      <c r="J134" s="196"/>
      <c r="K134" s="196"/>
      <c r="L134" s="196"/>
      <c r="M134" s="196"/>
    </row>
    <row r="135" spans="1:13" ht="15" x14ac:dyDescent="0.2">
      <c r="A135" s="196"/>
      <c r="B135" s="196"/>
      <c r="C135" s="196"/>
      <c r="D135" s="196"/>
      <c r="E135" s="196"/>
      <c r="F135" s="196"/>
      <c r="G135" s="196"/>
      <c r="H135" s="196"/>
      <c r="I135" s="196"/>
      <c r="J135" s="196"/>
      <c r="K135" s="196"/>
      <c r="L135" s="196"/>
      <c r="M135" s="196"/>
    </row>
    <row r="136" spans="1:13" ht="15" x14ac:dyDescent="0.2">
      <c r="A136" s="196"/>
      <c r="B136" s="196"/>
      <c r="C136" s="196"/>
      <c r="D136" s="196"/>
      <c r="E136" s="196"/>
      <c r="F136" s="196"/>
      <c r="G136" s="196"/>
      <c r="H136" s="196"/>
      <c r="I136" s="196"/>
      <c r="J136" s="196"/>
      <c r="K136" s="196"/>
      <c r="L136" s="196"/>
      <c r="M136" s="196"/>
    </row>
    <row r="137" spans="1:13" ht="15" x14ac:dyDescent="0.2">
      <c r="A137" s="196"/>
      <c r="B137" s="196"/>
      <c r="C137" s="196"/>
      <c r="D137" s="196"/>
      <c r="E137" s="196"/>
      <c r="F137" s="196"/>
      <c r="G137" s="196"/>
      <c r="H137" s="196"/>
      <c r="I137" s="196"/>
      <c r="J137" s="196"/>
      <c r="K137" s="196"/>
      <c r="L137" s="196"/>
      <c r="M137" s="196"/>
    </row>
    <row r="138" spans="1:13" ht="15" x14ac:dyDescent="0.2">
      <c r="A138" s="196"/>
      <c r="B138" s="196"/>
      <c r="C138" s="196"/>
      <c r="D138" s="196"/>
      <c r="E138" s="196"/>
      <c r="F138" s="196"/>
      <c r="G138" s="196"/>
      <c r="H138" s="196"/>
      <c r="I138" s="196"/>
      <c r="J138" s="196"/>
      <c r="K138" s="196"/>
      <c r="L138" s="196"/>
      <c r="M138" s="196"/>
    </row>
    <row r="139" spans="1:13" ht="15" x14ac:dyDescent="0.2">
      <c r="A139" s="196"/>
      <c r="B139" s="196"/>
      <c r="C139" s="196"/>
      <c r="D139" s="196"/>
      <c r="E139" s="196"/>
      <c r="F139" s="196"/>
      <c r="G139" s="196"/>
      <c r="H139" s="196"/>
      <c r="I139" s="196"/>
      <c r="J139" s="196"/>
      <c r="K139" s="196"/>
      <c r="L139" s="196"/>
      <c r="M139" s="196"/>
    </row>
    <row r="140" spans="1:13" ht="15" x14ac:dyDescent="0.2">
      <c r="A140" s="196"/>
      <c r="B140" s="196"/>
      <c r="C140" s="196"/>
      <c r="D140" s="196"/>
      <c r="E140" s="196"/>
      <c r="F140" s="196"/>
      <c r="G140" s="196"/>
      <c r="H140" s="196"/>
      <c r="I140" s="196"/>
      <c r="J140" s="196"/>
      <c r="K140" s="196"/>
      <c r="L140" s="196"/>
      <c r="M140" s="196"/>
    </row>
    <row r="141" spans="1:13" ht="15" x14ac:dyDescent="0.2">
      <c r="A141" s="196"/>
      <c r="B141" s="196"/>
      <c r="C141" s="196"/>
      <c r="D141" s="196"/>
      <c r="E141" s="196"/>
      <c r="F141" s="196"/>
      <c r="G141" s="196"/>
      <c r="H141" s="196"/>
      <c r="I141" s="196"/>
      <c r="J141" s="196"/>
      <c r="K141" s="196"/>
      <c r="L141" s="196"/>
      <c r="M141" s="196"/>
    </row>
    <row r="142" spans="1:13" ht="15" x14ac:dyDescent="0.2">
      <c r="A142" s="196"/>
      <c r="B142" s="196"/>
      <c r="C142" s="196"/>
      <c r="D142" s="196"/>
      <c r="E142" s="196"/>
      <c r="F142" s="196"/>
      <c r="G142" s="196"/>
      <c r="H142" s="196"/>
      <c r="I142" s="196"/>
      <c r="J142" s="196"/>
      <c r="K142" s="196"/>
      <c r="L142" s="196"/>
      <c r="M142" s="196"/>
    </row>
    <row r="143" spans="1:13" ht="15" x14ac:dyDescent="0.2">
      <c r="A143" s="196"/>
      <c r="B143" s="196"/>
      <c r="C143" s="196"/>
      <c r="D143" s="196"/>
      <c r="E143" s="196"/>
      <c r="F143" s="196"/>
      <c r="G143" s="196"/>
      <c r="H143" s="196"/>
      <c r="I143" s="196"/>
      <c r="J143" s="196"/>
      <c r="K143" s="196"/>
      <c r="L143" s="196"/>
      <c r="M143" s="196"/>
    </row>
    <row r="144" spans="1:13" ht="15" x14ac:dyDescent="0.2">
      <c r="A144" s="196"/>
      <c r="B144" s="196"/>
      <c r="C144" s="196"/>
      <c r="D144" s="196"/>
      <c r="E144" s="196"/>
      <c r="F144" s="196"/>
      <c r="G144" s="196"/>
      <c r="H144" s="196"/>
      <c r="I144" s="196"/>
      <c r="J144" s="196"/>
      <c r="K144" s="196"/>
      <c r="L144" s="196"/>
      <c r="M144" s="196"/>
    </row>
    <row r="145" spans="1:13" ht="15" x14ac:dyDescent="0.2">
      <c r="A145" s="196"/>
      <c r="B145" s="196"/>
      <c r="C145" s="196"/>
      <c r="D145" s="196"/>
      <c r="E145" s="196"/>
      <c r="F145" s="196"/>
      <c r="G145" s="196"/>
      <c r="H145" s="196"/>
      <c r="I145" s="196"/>
      <c r="J145" s="196"/>
      <c r="K145" s="196"/>
      <c r="L145" s="196"/>
      <c r="M145" s="196"/>
    </row>
  </sheetData>
  <sheetProtection algorithmName="SHA-512" hashValue="W/f8Ol2FTRHeiJ4Mzd9y+DF/HpauYmvwBVxRKrfhOi/Q5F1dpCPnvFrNvWHfk+hpol2koSPTHsK1Eu71N2n5TA==" saltValue="9c1OTQ7Q/+1mNahSrydRZA==" spinCount="100000" sheet="1" formatCells="0" formatColumns="0" formatRows="0"/>
  <customSheetViews>
    <customSheetView guid="{FC3B3501-CA52-40D7-B049-0E027A15B235}" showPageBreaks="1">
      <pane xSplit="2" ySplit="5" topLeftCell="E6" activePane="bottomRight" state="frozen"/>
      <selection pane="bottomRight" activeCell="B67" sqref="B67"/>
      <pageMargins left="0.75" right="0.5" top="0.78" bottom="0.25" header="0" footer="0.5"/>
      <printOptions horizontalCentered="1" verticalCentered="1" gridLines="1"/>
      <pageSetup scale="70" orientation="portrait" r:id="rId1"/>
      <headerFooter alignWithMargins="0">
        <oddHeader xml:space="preserve">&amp;C&amp;"Arial,Bold"&amp;14COUNTY/CITY/TOWN OF ____________________
COMBINING BALANCE SHEET
PERMANENT FUNDS
JUNE 30, 2015
</oddHeader>
      </headerFooter>
    </customSheetView>
  </customSheetViews>
  <phoneticPr fontId="0" type="noConversion"/>
  <printOptions horizontalCentered="1" verticalCentered="1" gridLines="1"/>
  <pageMargins left="0.75" right="0.5" top="0.8" bottom="0.25" header="0" footer="0.5"/>
  <pageSetup scale="69" orientation="portrait" r:id="rId2"/>
  <headerFooter alignWithMargins="0">
    <oddHeader xml:space="preserve">&amp;C&amp;"Arial,Bold"&amp;14COUNTY/CITY/TOWN OF ____________________
COMBINING BALANCE SHEET
PERMANENT FUNDS
JUNE 30, 2023
</oddHeader>
  </headerFooter>
  <colBreaks count="1" manualBreakCount="1">
    <brk id="5" max="1048575" man="1"/>
  </colBreaks>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53"/>
  <dimension ref="A1:H121"/>
  <sheetViews>
    <sheetView zoomScaleNormal="100" workbookViewId="0">
      <pane xSplit="2" ySplit="7" topLeftCell="C8" activePane="bottomRight" state="frozen"/>
      <selection pane="topRight" activeCell="C1" sqref="C1"/>
      <selection pane="bottomLeft" activeCell="A8" sqref="A8"/>
      <selection pane="bottomRight" activeCell="C8" sqref="C8"/>
    </sheetView>
  </sheetViews>
  <sheetFormatPr defaultColWidth="8.85546875" defaultRowHeight="12.75" x14ac:dyDescent="0.2"/>
  <cols>
    <col min="1" max="1" width="17.5703125" style="194" customWidth="1"/>
    <col min="2" max="2" width="45.7109375" style="194" customWidth="1"/>
    <col min="3" max="8" width="16.7109375" style="194" customWidth="1"/>
    <col min="9" max="16384" width="8.85546875" style="194"/>
  </cols>
  <sheetData>
    <row r="1" spans="1:8" ht="15.75" x14ac:dyDescent="0.25">
      <c r="C1" s="214"/>
      <c r="D1" s="214"/>
      <c r="E1" s="214"/>
      <c r="F1" s="214"/>
      <c r="G1" s="214"/>
      <c r="H1" s="214"/>
    </row>
    <row r="2" spans="1:8" ht="15.75" x14ac:dyDescent="0.25">
      <c r="C2" s="201"/>
      <c r="D2" s="201"/>
      <c r="E2" s="201"/>
      <c r="F2" s="201"/>
      <c r="G2" s="201"/>
      <c r="H2" s="201"/>
    </row>
    <row r="3" spans="1:8" ht="15.75" x14ac:dyDescent="0.25">
      <c r="A3" s="209"/>
      <c r="B3" s="209"/>
      <c r="C3" s="278"/>
      <c r="D3" s="214"/>
      <c r="E3" s="278"/>
      <c r="F3" s="214"/>
      <c r="G3" s="214"/>
      <c r="H3" s="279"/>
    </row>
    <row r="4" spans="1:8" ht="15.75" x14ac:dyDescent="0.25">
      <c r="A4" s="215"/>
      <c r="B4" s="215"/>
      <c r="C4" s="199" t="str">
        <f>'BS-PERMANENT FUNDS(75-76)'!C1</f>
        <v>FUND#</v>
      </c>
      <c r="D4" s="199" t="str">
        <f>'BS-PERMANENT FUNDS(75-76)'!D1</f>
        <v>FUND#</v>
      </c>
      <c r="E4" s="199" t="str">
        <f>'BS-PERMANENT FUNDS(75-76)'!E1</f>
        <v>FUND#</v>
      </c>
      <c r="F4" s="199" t="str">
        <f>'BS-PERMANENT FUNDS(75-76)'!F1</f>
        <v>FUND#</v>
      </c>
      <c r="G4" s="199" t="str">
        <f>'BS-PERMANENT FUNDS(75-76)'!G1</f>
        <v>FUND#</v>
      </c>
      <c r="H4" s="199"/>
    </row>
    <row r="5" spans="1:8" ht="15.75" x14ac:dyDescent="0.25">
      <c r="A5" s="196"/>
      <c r="B5" s="196"/>
      <c r="C5" s="279" t="str">
        <f>'BS-PERMANENT FUNDS(75-76)'!C2</f>
        <v>NAME</v>
      </c>
      <c r="D5" s="279" t="str">
        <f>'BS-PERMANENT FUNDS(75-76)'!D2</f>
        <v>NAME</v>
      </c>
      <c r="E5" s="279" t="str">
        <f>'BS-PERMANENT FUNDS(75-76)'!E2</f>
        <v>NAME</v>
      </c>
      <c r="F5" s="279" t="str">
        <f>'BS-PERMANENT FUNDS(75-76)'!F2</f>
        <v>NAME</v>
      </c>
      <c r="G5" s="279" t="str">
        <f>'BS-PERMANENT FUNDS(75-76)'!G2</f>
        <v>NAME</v>
      </c>
      <c r="H5" s="199" t="s">
        <v>760</v>
      </c>
    </row>
    <row r="6" spans="1:8" ht="15.75" x14ac:dyDescent="0.25">
      <c r="A6" s="199" t="s">
        <v>743</v>
      </c>
      <c r="B6" s="199"/>
      <c r="C6" s="199" t="str">
        <f>'BS-PERMANENT FUNDS(75-76)'!C3</f>
        <v>-</v>
      </c>
      <c r="D6" s="199" t="str">
        <f>'BS-PERMANENT FUNDS(75-76)'!D3</f>
        <v>-</v>
      </c>
      <c r="E6" s="199" t="str">
        <f>'BS-PERMANENT FUNDS(75-76)'!E3</f>
        <v>-</v>
      </c>
      <c r="F6" s="199" t="str">
        <f>'BS-PERMANENT FUNDS(75-76)'!F3</f>
        <v>-</v>
      </c>
      <c r="G6" s="199" t="str">
        <f>'BS-PERMANENT FUNDS(75-76)'!G3</f>
        <v>-</v>
      </c>
      <c r="H6" s="199" t="s">
        <v>935</v>
      </c>
    </row>
    <row r="7" spans="1:8" ht="16.5" thickBot="1" x14ac:dyDescent="0.3">
      <c r="A7" s="200" t="s">
        <v>744</v>
      </c>
      <c r="B7" s="200" t="s">
        <v>745</v>
      </c>
      <c r="C7" s="200"/>
      <c r="D7" s="292"/>
      <c r="E7" s="200"/>
      <c r="F7" s="292"/>
      <c r="G7" s="200"/>
      <c r="H7" s="200" t="s">
        <v>762</v>
      </c>
    </row>
    <row r="8" spans="1:8" customFormat="1" ht="17.100000000000001" customHeight="1" x14ac:dyDescent="0.25">
      <c r="A8" s="288"/>
      <c r="B8" s="8" t="s">
        <v>154</v>
      </c>
      <c r="C8" s="474"/>
      <c r="D8" s="474"/>
      <c r="E8" s="277"/>
      <c r="F8" s="277"/>
      <c r="G8" s="277"/>
      <c r="H8" s="277"/>
    </row>
    <row r="9" spans="1:8" customFormat="1" ht="17.100000000000001" customHeight="1" x14ac:dyDescent="0.25">
      <c r="A9" s="288"/>
      <c r="B9" s="8" t="s">
        <v>85</v>
      </c>
      <c r="C9" s="474"/>
      <c r="D9" s="474"/>
      <c r="E9" s="277"/>
      <c r="F9" s="277"/>
      <c r="G9" s="277"/>
      <c r="H9" s="277"/>
    </row>
    <row r="10" spans="1:8" ht="17.100000000000001" customHeight="1" x14ac:dyDescent="0.2">
      <c r="A10" s="229" t="s">
        <v>133</v>
      </c>
      <c r="B10" s="196" t="s">
        <v>86</v>
      </c>
      <c r="C10" s="234"/>
      <c r="D10" s="234"/>
      <c r="E10" s="234"/>
      <c r="F10" s="234"/>
      <c r="G10" s="234"/>
      <c r="H10" s="237">
        <f>SUM(C10:G10)</f>
        <v>0</v>
      </c>
    </row>
    <row r="11" spans="1:8" ht="17.100000000000001" customHeight="1" x14ac:dyDescent="0.2">
      <c r="A11" s="229">
        <v>314140</v>
      </c>
      <c r="B11" s="196" t="s">
        <v>87</v>
      </c>
      <c r="C11" s="234"/>
      <c r="D11" s="234"/>
      <c r="E11" s="234"/>
      <c r="F11" s="234"/>
      <c r="G11" s="234"/>
      <c r="H11" s="237">
        <f>SUM(C11:G11)</f>
        <v>0</v>
      </c>
    </row>
    <row r="12" spans="1:8" ht="30" customHeight="1" x14ac:dyDescent="0.25">
      <c r="A12" s="289"/>
      <c r="B12" s="291" t="s">
        <v>332</v>
      </c>
      <c r="C12" s="237"/>
      <c r="D12" s="237"/>
      <c r="E12" s="237"/>
      <c r="F12" s="237"/>
      <c r="G12" s="237"/>
      <c r="H12" s="237"/>
    </row>
    <row r="13" spans="1:8" ht="17.100000000000001" customHeight="1" x14ac:dyDescent="0.2">
      <c r="A13" s="229">
        <v>331000</v>
      </c>
      <c r="B13" s="196" t="s">
        <v>328</v>
      </c>
      <c r="C13" s="234"/>
      <c r="D13" s="234"/>
      <c r="E13" s="234"/>
      <c r="F13" s="234"/>
      <c r="G13" s="234"/>
      <c r="H13" s="237">
        <f t="shared" ref="H13:H18" si="0">SUM(C13:G13)</f>
        <v>0</v>
      </c>
    </row>
    <row r="14" spans="1:8" ht="17.100000000000001" customHeight="1" x14ac:dyDescent="0.2">
      <c r="A14" s="229"/>
      <c r="B14" s="196"/>
      <c r="C14" s="234"/>
      <c r="D14" s="234"/>
      <c r="E14" s="234"/>
      <c r="F14" s="234"/>
      <c r="G14" s="234"/>
      <c r="H14" s="237">
        <f t="shared" si="0"/>
        <v>0</v>
      </c>
    </row>
    <row r="15" spans="1:8" ht="17.100000000000001" customHeight="1" x14ac:dyDescent="0.2">
      <c r="A15" s="229">
        <v>332000</v>
      </c>
      <c r="B15" s="196" t="s">
        <v>329</v>
      </c>
      <c r="C15" s="234"/>
      <c r="D15" s="234"/>
      <c r="E15" s="234"/>
      <c r="F15" s="234"/>
      <c r="G15" s="234"/>
      <c r="H15" s="237">
        <f t="shared" si="0"/>
        <v>0</v>
      </c>
    </row>
    <row r="16" spans="1:8" ht="17.100000000000001" customHeight="1" x14ac:dyDescent="0.2">
      <c r="A16" s="229">
        <v>334000</v>
      </c>
      <c r="B16" s="196" t="s">
        <v>330</v>
      </c>
      <c r="C16" s="234"/>
      <c r="D16" s="234"/>
      <c r="E16" s="234"/>
      <c r="F16" s="234"/>
      <c r="G16" s="234"/>
      <c r="H16" s="237">
        <f t="shared" si="0"/>
        <v>0</v>
      </c>
    </row>
    <row r="17" spans="1:8" ht="17.100000000000001" customHeight="1" x14ac:dyDescent="0.2">
      <c r="A17" s="229"/>
      <c r="B17" s="196"/>
      <c r="C17" s="234"/>
      <c r="D17" s="234"/>
      <c r="E17" s="234"/>
      <c r="F17" s="234"/>
      <c r="G17" s="234"/>
      <c r="H17" s="237">
        <f t="shared" si="0"/>
        <v>0</v>
      </c>
    </row>
    <row r="18" spans="1:8" ht="17.100000000000001" customHeight="1" x14ac:dyDescent="0.2">
      <c r="A18" s="229">
        <v>335000</v>
      </c>
      <c r="B18" s="196" t="s">
        <v>331</v>
      </c>
      <c r="C18" s="234"/>
      <c r="D18" s="234"/>
      <c r="E18" s="234"/>
      <c r="F18" s="234"/>
      <c r="G18" s="234"/>
      <c r="H18" s="237">
        <f t="shared" si="0"/>
        <v>0</v>
      </c>
    </row>
    <row r="19" spans="1:8" ht="17.100000000000001" customHeight="1" x14ac:dyDescent="0.25">
      <c r="A19" s="289"/>
      <c r="B19" s="8" t="s">
        <v>158</v>
      </c>
      <c r="C19" s="237"/>
      <c r="D19" s="237"/>
      <c r="E19" s="237"/>
      <c r="F19" s="237"/>
      <c r="G19" s="237"/>
      <c r="H19" s="237"/>
    </row>
    <row r="20" spans="1:8" ht="17.100000000000001" customHeight="1" x14ac:dyDescent="0.2">
      <c r="A20" s="229">
        <v>341010</v>
      </c>
      <c r="B20" s="196" t="s">
        <v>502</v>
      </c>
      <c r="C20" s="234"/>
      <c r="D20" s="234"/>
      <c r="E20" s="234"/>
      <c r="F20" s="234"/>
      <c r="G20" s="234"/>
      <c r="H20" s="237">
        <f>SUM(C20:G20)</f>
        <v>0</v>
      </c>
    </row>
    <row r="21" spans="1:8" ht="17.100000000000001" customHeight="1" x14ac:dyDescent="0.2">
      <c r="A21" s="229">
        <v>341070</v>
      </c>
      <c r="B21" s="196" t="s">
        <v>501</v>
      </c>
      <c r="C21" s="234"/>
      <c r="D21" s="234"/>
      <c r="E21" s="234"/>
      <c r="F21" s="234"/>
      <c r="G21" s="234"/>
      <c r="H21" s="237">
        <f>SUM(C21:G21)</f>
        <v>0</v>
      </c>
    </row>
    <row r="22" spans="1:8" ht="17.100000000000001" customHeight="1" x14ac:dyDescent="0.2">
      <c r="A22" s="229">
        <v>343000</v>
      </c>
      <c r="B22" s="196" t="s">
        <v>500</v>
      </c>
      <c r="C22" s="234"/>
      <c r="D22" s="234"/>
      <c r="E22" s="234"/>
      <c r="F22" s="234"/>
      <c r="G22" s="234"/>
      <c r="H22" s="237">
        <f>SUM(C22:G22)</f>
        <v>0</v>
      </c>
    </row>
    <row r="23" spans="1:8" ht="17.100000000000001" customHeight="1" x14ac:dyDescent="0.25">
      <c r="A23" s="289">
        <v>360000</v>
      </c>
      <c r="B23" s="8" t="s">
        <v>160</v>
      </c>
      <c r="C23" s="237"/>
      <c r="D23" s="237"/>
      <c r="E23" s="237"/>
      <c r="F23" s="237"/>
      <c r="G23" s="237"/>
      <c r="H23" s="237"/>
    </row>
    <row r="24" spans="1:8" ht="17.100000000000001" customHeight="1" x14ac:dyDescent="0.2">
      <c r="A24" s="229">
        <v>361000</v>
      </c>
      <c r="B24" s="196" t="s">
        <v>497</v>
      </c>
      <c r="C24" s="234"/>
      <c r="D24" s="234"/>
      <c r="E24" s="234"/>
      <c r="F24" s="234"/>
      <c r="G24" s="234"/>
      <c r="H24" s="237">
        <f>SUM(C24:G24)</f>
        <v>0</v>
      </c>
    </row>
    <row r="25" spans="1:8" ht="17.100000000000001" customHeight="1" x14ac:dyDescent="0.2">
      <c r="A25" s="229">
        <v>362000</v>
      </c>
      <c r="B25" s="196" t="s">
        <v>498</v>
      </c>
      <c r="C25" s="234"/>
      <c r="D25" s="234"/>
      <c r="E25" s="234"/>
      <c r="F25" s="234"/>
      <c r="G25" s="234"/>
      <c r="H25" s="237">
        <f>SUM(C25:G25)</f>
        <v>0</v>
      </c>
    </row>
    <row r="26" spans="1:8" ht="17.100000000000001" customHeight="1" x14ac:dyDescent="0.2">
      <c r="A26" s="229">
        <v>365000</v>
      </c>
      <c r="B26" s="196" t="s">
        <v>499</v>
      </c>
      <c r="C26" s="234"/>
      <c r="D26" s="234"/>
      <c r="E26" s="234"/>
      <c r="F26" s="234"/>
      <c r="G26" s="234"/>
      <c r="H26" s="237">
        <f>SUM(C26:G26)</f>
        <v>0</v>
      </c>
    </row>
    <row r="27" spans="1:8" ht="17.100000000000001" customHeight="1" x14ac:dyDescent="0.25">
      <c r="A27" s="229">
        <v>370000</v>
      </c>
      <c r="B27" s="201" t="s">
        <v>161</v>
      </c>
      <c r="C27" s="234"/>
      <c r="D27" s="234"/>
      <c r="E27" s="234"/>
      <c r="F27" s="234"/>
      <c r="G27" s="234"/>
      <c r="H27" s="237">
        <f>SUM(C27:G27)</f>
        <v>0</v>
      </c>
    </row>
    <row r="28" spans="1:8" ht="17.100000000000001" customHeight="1" thickBot="1" x14ac:dyDescent="0.25">
      <c r="A28" s="289"/>
      <c r="B28" s="6"/>
      <c r="C28" s="239"/>
      <c r="D28" s="239"/>
      <c r="E28" s="239"/>
      <c r="F28" s="239"/>
      <c r="G28" s="239"/>
      <c r="H28" s="239"/>
    </row>
    <row r="29" spans="1:8" ht="17.100000000000001" customHeight="1" x14ac:dyDescent="0.25">
      <c r="A29" s="289"/>
      <c r="B29" s="9" t="s">
        <v>88</v>
      </c>
      <c r="C29" s="237">
        <f t="shared" ref="C29:H29" si="1">SUM(C8:C28)</f>
        <v>0</v>
      </c>
      <c r="D29" s="237">
        <f t="shared" si="1"/>
        <v>0</v>
      </c>
      <c r="E29" s="237">
        <f t="shared" si="1"/>
        <v>0</v>
      </c>
      <c r="F29" s="237">
        <f t="shared" si="1"/>
        <v>0</v>
      </c>
      <c r="G29" s="237">
        <f t="shared" si="1"/>
        <v>0</v>
      </c>
      <c r="H29" s="237">
        <f t="shared" si="1"/>
        <v>0</v>
      </c>
    </row>
    <row r="30" spans="1:8" ht="17.100000000000001" customHeight="1" x14ac:dyDescent="0.2">
      <c r="A30" s="288"/>
      <c r="B30" s="6"/>
      <c r="C30" s="237"/>
      <c r="D30" s="237"/>
      <c r="E30" s="237"/>
      <c r="F30" s="237"/>
      <c r="G30" s="237"/>
      <c r="H30" s="237"/>
    </row>
    <row r="31" spans="1:8" ht="17.100000000000001" customHeight="1" x14ac:dyDescent="0.25">
      <c r="A31" s="288"/>
      <c r="B31" s="8" t="s">
        <v>163</v>
      </c>
      <c r="C31" s="237"/>
      <c r="D31" s="237"/>
      <c r="E31" s="237"/>
      <c r="F31" s="237"/>
      <c r="G31" s="237"/>
      <c r="H31" s="237"/>
    </row>
    <row r="32" spans="1:8" ht="17.100000000000001" customHeight="1" x14ac:dyDescent="0.25">
      <c r="A32" s="229">
        <v>510000</v>
      </c>
      <c r="B32" s="201" t="s">
        <v>160</v>
      </c>
      <c r="C32" s="234"/>
      <c r="D32" s="234"/>
      <c r="E32" s="234"/>
      <c r="F32" s="234"/>
      <c r="G32" s="234"/>
      <c r="H32" s="237">
        <f>SUM(C32:G32)</f>
        <v>0</v>
      </c>
    </row>
    <row r="33" spans="1:8" ht="17.100000000000001" customHeight="1" thickBot="1" x14ac:dyDescent="0.3">
      <c r="A33" s="229" t="s">
        <v>588</v>
      </c>
      <c r="B33" s="201" t="s">
        <v>814</v>
      </c>
      <c r="C33" s="236"/>
      <c r="D33" s="236"/>
      <c r="E33" s="236"/>
      <c r="F33" s="236"/>
      <c r="G33" s="236"/>
      <c r="H33" s="239">
        <f>SUM(C33:G33)</f>
        <v>0</v>
      </c>
    </row>
    <row r="34" spans="1:8" ht="17.100000000000001" customHeight="1" thickBot="1" x14ac:dyDescent="0.3">
      <c r="A34" s="289"/>
      <c r="B34" s="9" t="s">
        <v>859</v>
      </c>
      <c r="C34" s="239">
        <f t="shared" ref="C34:H34" si="2">SUM(C31:C33)</f>
        <v>0</v>
      </c>
      <c r="D34" s="239">
        <f t="shared" si="2"/>
        <v>0</v>
      </c>
      <c r="E34" s="239">
        <f t="shared" si="2"/>
        <v>0</v>
      </c>
      <c r="F34" s="239">
        <f t="shared" si="2"/>
        <v>0</v>
      </c>
      <c r="G34" s="239">
        <f t="shared" si="2"/>
        <v>0</v>
      </c>
      <c r="H34" s="239">
        <f t="shared" si="2"/>
        <v>0</v>
      </c>
    </row>
    <row r="35" spans="1:8" ht="30" customHeight="1" x14ac:dyDescent="0.25">
      <c r="A35" s="289"/>
      <c r="B35" s="291" t="s">
        <v>618</v>
      </c>
      <c r="C35" s="237">
        <f t="shared" ref="C35:H35" si="3">+C29-C34</f>
        <v>0</v>
      </c>
      <c r="D35" s="237">
        <f t="shared" si="3"/>
        <v>0</v>
      </c>
      <c r="E35" s="237">
        <f t="shared" si="3"/>
        <v>0</v>
      </c>
      <c r="F35" s="237">
        <f t="shared" si="3"/>
        <v>0</v>
      </c>
      <c r="G35" s="237">
        <f t="shared" si="3"/>
        <v>0</v>
      </c>
      <c r="H35" s="237">
        <f t="shared" si="3"/>
        <v>0</v>
      </c>
    </row>
    <row r="36" spans="1:8" ht="17.100000000000001" customHeight="1" x14ac:dyDescent="0.25">
      <c r="A36" s="289"/>
      <c r="B36" s="8" t="s">
        <v>861</v>
      </c>
      <c r="C36" s="237"/>
      <c r="D36" s="237"/>
      <c r="E36" s="237"/>
      <c r="F36" s="237"/>
      <c r="G36" s="237"/>
      <c r="H36" s="237"/>
    </row>
    <row r="37" spans="1:8" ht="17.100000000000001" customHeight="1" x14ac:dyDescent="0.2">
      <c r="A37" s="229">
        <v>381000</v>
      </c>
      <c r="B37" s="196" t="s">
        <v>319</v>
      </c>
      <c r="C37" s="234"/>
      <c r="D37" s="234"/>
      <c r="E37" s="234"/>
      <c r="F37" s="234"/>
      <c r="G37" s="234"/>
      <c r="H37" s="237">
        <f t="shared" ref="H37:H47" si="4">SUM(C37:G37)</f>
        <v>0</v>
      </c>
    </row>
    <row r="38" spans="1:8" ht="17.100000000000001" customHeight="1" x14ac:dyDescent="0.2">
      <c r="A38" s="229">
        <v>381000</v>
      </c>
      <c r="B38" s="196" t="s">
        <v>834</v>
      </c>
      <c r="C38" s="234"/>
      <c r="D38" s="234"/>
      <c r="E38" s="234"/>
      <c r="F38" s="234"/>
      <c r="G38" s="234"/>
      <c r="H38" s="237">
        <f t="shared" si="4"/>
        <v>0</v>
      </c>
    </row>
    <row r="39" spans="1:8" ht="17.100000000000001" customHeight="1" x14ac:dyDescent="0.2">
      <c r="A39" s="289">
        <v>381050</v>
      </c>
      <c r="B39" s="6" t="s">
        <v>2718</v>
      </c>
      <c r="C39" s="234"/>
      <c r="D39" s="234"/>
      <c r="E39" s="234"/>
      <c r="F39" s="234"/>
      <c r="G39" s="234"/>
      <c r="H39" s="237">
        <f t="shared" si="4"/>
        <v>0</v>
      </c>
    </row>
    <row r="40" spans="1:8" ht="17.100000000000001" customHeight="1" x14ac:dyDescent="0.2">
      <c r="A40" s="229">
        <v>381070</v>
      </c>
      <c r="B40" s="196" t="s">
        <v>374</v>
      </c>
      <c r="C40" s="234"/>
      <c r="D40" s="234"/>
      <c r="E40" s="234"/>
      <c r="F40" s="234"/>
      <c r="G40" s="234"/>
      <c r="H40" s="237">
        <f t="shared" si="4"/>
        <v>0</v>
      </c>
    </row>
    <row r="41" spans="1:8" ht="17.100000000000001" customHeight="1" x14ac:dyDescent="0.2">
      <c r="A41" s="229">
        <v>382010</v>
      </c>
      <c r="B41" s="196" t="s">
        <v>862</v>
      </c>
      <c r="C41" s="234"/>
      <c r="D41" s="234"/>
      <c r="E41" s="234"/>
      <c r="F41" s="234"/>
      <c r="G41" s="234"/>
      <c r="H41" s="237">
        <f t="shared" si="4"/>
        <v>0</v>
      </c>
    </row>
    <row r="42" spans="1:8" ht="17.100000000000001" customHeight="1" x14ac:dyDescent="0.2">
      <c r="A42" s="229">
        <v>383000</v>
      </c>
      <c r="B42" s="196" t="s">
        <v>863</v>
      </c>
      <c r="C42" s="234"/>
      <c r="D42" s="234"/>
      <c r="E42" s="234"/>
      <c r="F42" s="234"/>
      <c r="G42" s="234"/>
      <c r="H42" s="237">
        <f t="shared" si="4"/>
        <v>0</v>
      </c>
    </row>
    <row r="43" spans="1:8" ht="17.100000000000001" customHeight="1" x14ac:dyDescent="0.2">
      <c r="A43" s="229">
        <v>520000</v>
      </c>
      <c r="B43" s="196" t="s">
        <v>1271</v>
      </c>
      <c r="C43" s="234"/>
      <c r="D43" s="234"/>
      <c r="E43" s="234"/>
      <c r="F43" s="234"/>
      <c r="G43" s="234"/>
      <c r="H43" s="237">
        <f t="shared" si="4"/>
        <v>0</v>
      </c>
    </row>
    <row r="44" spans="1:8" ht="17.100000000000001" customHeight="1" x14ac:dyDescent="0.2">
      <c r="A44" s="229">
        <v>384000</v>
      </c>
      <c r="B44" s="196" t="s">
        <v>1244</v>
      </c>
      <c r="C44" s="234"/>
      <c r="D44" s="234"/>
      <c r="E44" s="234"/>
      <c r="F44" s="234"/>
      <c r="G44" s="234"/>
      <c r="H44" s="237">
        <f t="shared" si="4"/>
        <v>0</v>
      </c>
    </row>
    <row r="45" spans="1:8" ht="17.100000000000001" customHeight="1" x14ac:dyDescent="0.2">
      <c r="A45" s="229">
        <v>385000</v>
      </c>
      <c r="B45" s="196" t="s">
        <v>1241</v>
      </c>
      <c r="C45" s="234"/>
      <c r="D45" s="234"/>
      <c r="E45" s="234"/>
      <c r="F45" s="234"/>
      <c r="G45" s="234"/>
      <c r="H45" s="237">
        <f t="shared" si="4"/>
        <v>0</v>
      </c>
    </row>
    <row r="46" spans="1:8" ht="17.100000000000001" customHeight="1" x14ac:dyDescent="0.2">
      <c r="A46" s="229">
        <v>524000</v>
      </c>
      <c r="B46" s="196" t="s">
        <v>1245</v>
      </c>
      <c r="C46" s="234"/>
      <c r="D46" s="234"/>
      <c r="E46" s="234"/>
      <c r="F46" s="234"/>
      <c r="G46" s="234"/>
      <c r="H46" s="237">
        <f t="shared" si="4"/>
        <v>0</v>
      </c>
    </row>
    <row r="47" spans="1:8" ht="17.100000000000001" customHeight="1" thickBot="1" x14ac:dyDescent="0.25">
      <c r="A47" s="229">
        <v>525000</v>
      </c>
      <c r="B47" s="196" t="s">
        <v>1247</v>
      </c>
      <c r="C47" s="239"/>
      <c r="D47" s="239"/>
      <c r="E47" s="239"/>
      <c r="F47" s="239"/>
      <c r="G47" s="239"/>
      <c r="H47" s="239">
        <f t="shared" si="4"/>
        <v>0</v>
      </c>
    </row>
    <row r="48" spans="1:8" ht="17.100000000000001" customHeight="1" thickBot="1" x14ac:dyDescent="0.3">
      <c r="A48" s="289"/>
      <c r="B48" s="9" t="s">
        <v>180</v>
      </c>
      <c r="C48" s="239">
        <f t="shared" ref="C48:H48" si="5">SUM(C36:C47)</f>
        <v>0</v>
      </c>
      <c r="D48" s="239">
        <f t="shared" si="5"/>
        <v>0</v>
      </c>
      <c r="E48" s="239">
        <f t="shared" si="5"/>
        <v>0</v>
      </c>
      <c r="F48" s="239">
        <f t="shared" si="5"/>
        <v>0</v>
      </c>
      <c r="G48" s="239">
        <f t="shared" si="5"/>
        <v>0</v>
      </c>
      <c r="H48" s="239">
        <f t="shared" si="5"/>
        <v>0</v>
      </c>
    </row>
    <row r="49" spans="1:8" ht="17.100000000000001" customHeight="1" x14ac:dyDescent="0.25">
      <c r="A49" s="289"/>
      <c r="B49" s="9" t="s">
        <v>121</v>
      </c>
      <c r="C49" s="237">
        <f t="shared" ref="C49:H49" si="6">+C35+C48</f>
        <v>0</v>
      </c>
      <c r="D49" s="237">
        <f t="shared" si="6"/>
        <v>0</v>
      </c>
      <c r="E49" s="237">
        <f t="shared" si="6"/>
        <v>0</v>
      </c>
      <c r="F49" s="237">
        <f t="shared" si="6"/>
        <v>0</v>
      </c>
      <c r="G49" s="237">
        <f t="shared" si="6"/>
        <v>0</v>
      </c>
      <c r="H49" s="237">
        <f t="shared" si="6"/>
        <v>0</v>
      </c>
    </row>
    <row r="50" spans="1:8" ht="30" customHeight="1" x14ac:dyDescent="0.25">
      <c r="A50" s="229"/>
      <c r="B50" s="247" t="str">
        <f>+'GENERAL FUND-OPERATING(48-53)'!B295</f>
        <v>Fund balances - June 30, 2024, as previously reported</v>
      </c>
      <c r="C50" s="234"/>
      <c r="D50" s="234"/>
      <c r="E50" s="234"/>
      <c r="F50" s="234"/>
      <c r="G50" s="234"/>
      <c r="H50" s="237">
        <f t="shared" ref="H50:H56" si="7">SUM(C50:G50)</f>
        <v>0</v>
      </c>
    </row>
    <row r="51" spans="1:8" ht="30" customHeight="1" x14ac:dyDescent="0.25">
      <c r="A51" s="229"/>
      <c r="B51" s="247" t="str">
        <f>+'GENERAL FUND-OPERATING(48-53)'!B296</f>
        <v>Change within financial reporting entity (major to nonmajor fund)</v>
      </c>
      <c r="C51" s="234"/>
      <c r="D51" s="234"/>
      <c r="E51" s="234"/>
      <c r="F51" s="234"/>
      <c r="G51" s="234"/>
      <c r="H51" s="237">
        <f t="shared" si="7"/>
        <v>0</v>
      </c>
    </row>
    <row r="52" spans="1:8" ht="30" customHeight="1" x14ac:dyDescent="0.25">
      <c r="A52" s="229"/>
      <c r="B52" s="247" t="str">
        <f>+'GENERAL FUND-OPERATING(48-53)'!B297</f>
        <v>Change within financial reporting entity (nonmajor to major fund)</v>
      </c>
      <c r="C52" s="234"/>
      <c r="D52" s="234"/>
      <c r="E52" s="234"/>
      <c r="F52" s="234"/>
      <c r="G52" s="234"/>
      <c r="H52" s="237">
        <f t="shared" si="7"/>
        <v>0</v>
      </c>
    </row>
    <row r="53" spans="1:8" ht="30" customHeight="1" x14ac:dyDescent="0.25">
      <c r="A53" s="229"/>
      <c r="B53" s="235" t="s">
        <v>3260</v>
      </c>
      <c r="C53" s="234"/>
      <c r="D53" s="234"/>
      <c r="E53" s="234"/>
      <c r="F53" s="234"/>
      <c r="G53" s="234"/>
      <c r="H53" s="237">
        <f t="shared" si="7"/>
        <v>0</v>
      </c>
    </row>
    <row r="54" spans="1:8" ht="18" customHeight="1" thickBot="1" x14ac:dyDescent="0.3">
      <c r="A54" s="229"/>
      <c r="B54" s="247" t="str">
        <f>+'GENERAL FUND-OPERATING(48-53)'!B298</f>
        <v>Error correction(s)</v>
      </c>
      <c r="C54" s="236"/>
      <c r="D54" s="236"/>
      <c r="E54" s="236"/>
      <c r="F54" s="236"/>
      <c r="G54" s="236"/>
      <c r="H54" s="239">
        <f t="shared" si="7"/>
        <v>0</v>
      </c>
    </row>
    <row r="55" spans="1:8" ht="30" customHeight="1" thickBot="1" x14ac:dyDescent="0.3">
      <c r="A55" s="196"/>
      <c r="B55" s="247" t="str">
        <f>+'GENERAL FUND-OPERATING(48-53)'!B299</f>
        <v>Fund balances - June 30, 2024, as adjusted or restated</v>
      </c>
      <c r="C55" s="237">
        <f>SUM(C50:C54)</f>
        <v>0</v>
      </c>
      <c r="D55" s="237">
        <f>SUM(D50:D54)</f>
        <v>0</v>
      </c>
      <c r="E55" s="237">
        <f>SUM(E50:E54)</f>
        <v>0</v>
      </c>
      <c r="F55" s="237">
        <f>SUM(F50:F54)</f>
        <v>0</v>
      </c>
      <c r="G55" s="237">
        <f>SUM(G50:G54)</f>
        <v>0</v>
      </c>
      <c r="H55" s="239">
        <f t="shared" si="7"/>
        <v>0</v>
      </c>
    </row>
    <row r="56" spans="1:8" ht="18" customHeight="1" thickBot="1" x14ac:dyDescent="0.3">
      <c r="A56" s="196"/>
      <c r="B56" s="201" t="str">
        <f>+'GENERAL FUND-OPERATING(48-53)'!B300</f>
        <v>Fund balances - June 30, 2025</v>
      </c>
      <c r="C56" s="294">
        <f>+C49+C55</f>
        <v>0</v>
      </c>
      <c r="D56" s="294">
        <f>+D49+D55</f>
        <v>0</v>
      </c>
      <c r="E56" s="294">
        <f>+E49+E55</f>
        <v>0</v>
      </c>
      <c r="F56" s="294">
        <f>+F49+F55</f>
        <v>0</v>
      </c>
      <c r="G56" s="294">
        <f>+G49+G55</f>
        <v>0</v>
      </c>
      <c r="H56" s="294">
        <f t="shared" si="7"/>
        <v>0</v>
      </c>
    </row>
    <row r="57" spans="1:8" ht="15.75" thickTop="1" x14ac:dyDescent="0.2">
      <c r="A57" s="196"/>
      <c r="B57" s="196"/>
      <c r="C57" s="196"/>
      <c r="D57" s="196"/>
      <c r="E57" s="196"/>
      <c r="F57" s="196"/>
      <c r="G57" s="196"/>
      <c r="H57" s="196"/>
    </row>
    <row r="58" spans="1:8" ht="15.75" x14ac:dyDescent="0.25">
      <c r="A58" s="196"/>
      <c r="B58" s="196"/>
      <c r="C58" s="282" t="s">
        <v>1565</v>
      </c>
      <c r="D58" s="196"/>
      <c r="E58" s="196"/>
      <c r="F58" s="282" t="s">
        <v>1566</v>
      </c>
      <c r="G58" s="196"/>
      <c r="H58" s="196"/>
    </row>
    <row r="59" spans="1:8" ht="15" x14ac:dyDescent="0.2">
      <c r="A59" s="196"/>
      <c r="B59" s="196"/>
      <c r="C59" s="196"/>
      <c r="D59" s="196"/>
      <c r="E59" s="196"/>
      <c r="F59" s="196"/>
      <c r="G59" s="196"/>
      <c r="H59" s="196"/>
    </row>
    <row r="60" spans="1:8" ht="15" x14ac:dyDescent="0.2">
      <c r="A60" s="196"/>
      <c r="B60" s="196"/>
      <c r="C60" s="196"/>
      <c r="D60" s="196"/>
      <c r="E60" s="196"/>
      <c r="F60" s="196"/>
      <c r="G60" s="196"/>
      <c r="H60" s="196"/>
    </row>
    <row r="61" spans="1:8" ht="15" x14ac:dyDescent="0.2">
      <c r="A61" s="196"/>
      <c r="B61" s="196"/>
      <c r="C61" s="196"/>
      <c r="D61" s="196"/>
      <c r="E61" s="196"/>
      <c r="F61" s="196"/>
      <c r="G61" s="196"/>
      <c r="H61" s="196"/>
    </row>
    <row r="62" spans="1:8" ht="15" x14ac:dyDescent="0.2">
      <c r="A62" s="196"/>
      <c r="B62" s="196"/>
      <c r="C62" s="196"/>
      <c r="D62" s="196"/>
      <c r="E62" s="196"/>
      <c r="F62" s="196"/>
      <c r="G62" s="196"/>
      <c r="H62" s="196"/>
    </row>
    <row r="63" spans="1:8" ht="15" x14ac:dyDescent="0.2">
      <c r="A63" s="196"/>
      <c r="B63" s="196"/>
      <c r="C63" s="196"/>
      <c r="D63" s="196"/>
      <c r="E63" s="196"/>
      <c r="F63" s="196"/>
      <c r="G63" s="196"/>
      <c r="H63" s="196"/>
    </row>
    <row r="64" spans="1:8" ht="15" x14ac:dyDescent="0.2">
      <c r="A64" s="196"/>
      <c r="B64" s="196"/>
      <c r="C64" s="196"/>
      <c r="D64" s="196"/>
      <c r="E64" s="196"/>
      <c r="F64" s="196"/>
      <c r="G64" s="196"/>
      <c r="H64" s="196"/>
    </row>
    <row r="65" spans="1:8" ht="15" x14ac:dyDescent="0.2">
      <c r="A65" s="196"/>
      <c r="B65" s="196"/>
      <c r="C65" s="196"/>
      <c r="D65" s="196"/>
      <c r="E65" s="196"/>
      <c r="F65" s="196"/>
      <c r="G65" s="196"/>
      <c r="H65" s="196"/>
    </row>
    <row r="66" spans="1:8" ht="15" x14ac:dyDescent="0.2">
      <c r="A66" s="196"/>
      <c r="B66" s="196"/>
      <c r="C66" s="196"/>
      <c r="D66" s="196"/>
      <c r="E66" s="196"/>
      <c r="F66" s="196"/>
      <c r="G66" s="196"/>
      <c r="H66" s="196"/>
    </row>
    <row r="67" spans="1:8" ht="15" x14ac:dyDescent="0.2">
      <c r="A67" s="196"/>
      <c r="B67" s="196"/>
      <c r="C67" s="196"/>
      <c r="D67" s="196"/>
      <c r="E67" s="196"/>
      <c r="F67" s="196"/>
      <c r="G67" s="196"/>
      <c r="H67" s="196"/>
    </row>
    <row r="68" spans="1:8" ht="15" x14ac:dyDescent="0.2">
      <c r="A68" s="196"/>
      <c r="B68" s="196"/>
      <c r="C68" s="196"/>
      <c r="D68" s="196"/>
      <c r="E68" s="196"/>
      <c r="F68" s="196"/>
      <c r="G68" s="196"/>
      <c r="H68" s="196"/>
    </row>
    <row r="69" spans="1:8" ht="15" x14ac:dyDescent="0.2">
      <c r="A69" s="196"/>
      <c r="B69" s="196"/>
      <c r="C69" s="196"/>
      <c r="D69" s="196"/>
      <c r="E69" s="196"/>
      <c r="F69" s="196"/>
      <c r="G69" s="196"/>
      <c r="H69" s="196"/>
    </row>
    <row r="70" spans="1:8" ht="15" x14ac:dyDescent="0.2">
      <c r="A70" s="196"/>
      <c r="B70" s="196"/>
      <c r="C70" s="196"/>
      <c r="D70" s="196"/>
      <c r="E70" s="196"/>
      <c r="F70" s="196"/>
      <c r="G70" s="196"/>
      <c r="H70" s="196"/>
    </row>
    <row r="71" spans="1:8" ht="15" x14ac:dyDescent="0.2">
      <c r="A71" s="196"/>
      <c r="B71" s="196"/>
      <c r="C71" s="196"/>
      <c r="D71" s="196"/>
      <c r="E71" s="196"/>
      <c r="F71" s="196"/>
      <c r="G71" s="196"/>
      <c r="H71" s="196"/>
    </row>
    <row r="72" spans="1:8" ht="15" x14ac:dyDescent="0.2">
      <c r="A72" s="196"/>
      <c r="B72" s="196"/>
      <c r="C72" s="196"/>
      <c r="D72" s="196"/>
      <c r="E72" s="196"/>
      <c r="F72" s="196"/>
      <c r="G72" s="196"/>
      <c r="H72" s="196"/>
    </row>
    <row r="73" spans="1:8" ht="15" x14ac:dyDescent="0.2">
      <c r="A73" s="196"/>
      <c r="B73" s="196"/>
      <c r="C73" s="196"/>
      <c r="D73" s="196"/>
      <c r="E73" s="196"/>
      <c r="F73" s="196"/>
      <c r="G73" s="196"/>
      <c r="H73" s="196"/>
    </row>
    <row r="74" spans="1:8" ht="15" x14ac:dyDescent="0.2">
      <c r="A74" s="196"/>
      <c r="B74" s="196"/>
      <c r="C74" s="196"/>
      <c r="D74" s="196"/>
      <c r="E74" s="196"/>
      <c r="F74" s="196"/>
      <c r="G74" s="196"/>
      <c r="H74" s="196"/>
    </row>
    <row r="75" spans="1:8" ht="15" x14ac:dyDescent="0.2">
      <c r="A75" s="196"/>
      <c r="B75" s="196"/>
      <c r="C75" s="196"/>
      <c r="D75" s="196"/>
      <c r="E75" s="196"/>
      <c r="F75" s="196"/>
      <c r="G75" s="196"/>
      <c r="H75" s="196"/>
    </row>
    <row r="76" spans="1:8" ht="15" x14ac:dyDescent="0.2">
      <c r="A76" s="196"/>
      <c r="B76" s="196"/>
      <c r="C76" s="196"/>
      <c r="D76" s="196"/>
      <c r="E76" s="196"/>
      <c r="F76" s="196"/>
      <c r="G76" s="196"/>
      <c r="H76" s="196"/>
    </row>
    <row r="77" spans="1:8" ht="15" x14ac:dyDescent="0.2">
      <c r="A77" s="196"/>
      <c r="B77" s="196"/>
      <c r="C77" s="196"/>
      <c r="D77" s="196"/>
      <c r="E77" s="196"/>
      <c r="F77" s="196"/>
      <c r="G77" s="196"/>
      <c r="H77" s="196"/>
    </row>
    <row r="78" spans="1:8" ht="15" x14ac:dyDescent="0.2">
      <c r="A78" s="196"/>
      <c r="B78" s="196"/>
      <c r="C78" s="196"/>
      <c r="D78" s="196"/>
      <c r="E78" s="196"/>
      <c r="F78" s="196"/>
      <c r="G78" s="196"/>
      <c r="H78" s="196"/>
    </row>
    <row r="79" spans="1:8" ht="15" x14ac:dyDescent="0.2">
      <c r="A79" s="196"/>
      <c r="B79" s="196"/>
      <c r="C79" s="196"/>
      <c r="D79" s="196"/>
      <c r="E79" s="196"/>
      <c r="F79" s="196"/>
      <c r="G79" s="196"/>
      <c r="H79" s="196"/>
    </row>
    <row r="80" spans="1:8" ht="15" x14ac:dyDescent="0.2">
      <c r="A80" s="196"/>
      <c r="B80" s="196"/>
      <c r="C80" s="196"/>
      <c r="D80" s="196"/>
      <c r="E80" s="196"/>
      <c r="F80" s="196"/>
      <c r="G80" s="196"/>
      <c r="H80" s="196"/>
    </row>
    <row r="81" spans="1:8" ht="15" x14ac:dyDescent="0.2">
      <c r="A81" s="196"/>
      <c r="B81" s="196"/>
      <c r="C81" s="196"/>
      <c r="D81" s="196"/>
      <c r="E81" s="196"/>
      <c r="F81" s="196"/>
      <c r="G81" s="196"/>
      <c r="H81" s="196"/>
    </row>
    <row r="82" spans="1:8" ht="15" x14ac:dyDescent="0.2">
      <c r="A82" s="196"/>
      <c r="B82" s="196"/>
      <c r="C82" s="196"/>
      <c r="D82" s="196"/>
      <c r="E82" s="196"/>
      <c r="F82" s="196"/>
      <c r="G82" s="196"/>
      <c r="H82" s="196"/>
    </row>
    <row r="83" spans="1:8" ht="15" x14ac:dyDescent="0.2">
      <c r="A83" s="196"/>
      <c r="B83" s="196"/>
      <c r="C83" s="196"/>
      <c r="D83" s="196"/>
      <c r="E83" s="196"/>
      <c r="F83" s="196"/>
      <c r="G83" s="196"/>
      <c r="H83" s="196"/>
    </row>
    <row r="84" spans="1:8" ht="15" x14ac:dyDescent="0.2">
      <c r="A84" s="196"/>
      <c r="B84" s="196"/>
      <c r="C84" s="196"/>
      <c r="D84" s="196"/>
      <c r="E84" s="196"/>
      <c r="F84" s="196"/>
      <c r="G84" s="196"/>
      <c r="H84" s="196"/>
    </row>
    <row r="85" spans="1:8" ht="15" x14ac:dyDescent="0.2">
      <c r="A85" s="196"/>
      <c r="B85" s="196"/>
      <c r="C85" s="196"/>
      <c r="D85" s="196"/>
      <c r="E85" s="196"/>
      <c r="F85" s="196"/>
      <c r="G85" s="196"/>
      <c r="H85" s="196"/>
    </row>
    <row r="86" spans="1:8" ht="15" x14ac:dyDescent="0.2">
      <c r="A86" s="196"/>
      <c r="B86" s="196"/>
      <c r="C86" s="196"/>
      <c r="D86" s="196"/>
      <c r="E86" s="196"/>
      <c r="F86" s="196"/>
      <c r="G86" s="196"/>
      <c r="H86" s="196"/>
    </row>
    <row r="87" spans="1:8" ht="15" x14ac:dyDescent="0.2">
      <c r="A87" s="196"/>
      <c r="B87" s="196"/>
      <c r="C87" s="196"/>
      <c r="D87" s="196"/>
      <c r="E87" s="196"/>
      <c r="F87" s="196"/>
      <c r="G87" s="196"/>
      <c r="H87" s="196"/>
    </row>
    <row r="88" spans="1:8" ht="15" x14ac:dyDescent="0.2">
      <c r="A88" s="196"/>
      <c r="B88" s="196"/>
      <c r="C88" s="196"/>
      <c r="D88" s="196"/>
      <c r="E88" s="196"/>
      <c r="F88" s="196"/>
      <c r="G88" s="196"/>
      <c r="H88" s="196"/>
    </row>
    <row r="89" spans="1:8" ht="15" x14ac:dyDescent="0.2">
      <c r="A89" s="196"/>
      <c r="B89" s="196"/>
      <c r="C89" s="196"/>
      <c r="D89" s="196"/>
      <c r="E89" s="196"/>
      <c r="F89" s="196"/>
      <c r="G89" s="196"/>
      <c r="H89" s="196"/>
    </row>
    <row r="90" spans="1:8" ht="15" x14ac:dyDescent="0.2">
      <c r="A90" s="196"/>
      <c r="B90" s="196"/>
      <c r="C90" s="196"/>
      <c r="D90" s="196"/>
      <c r="E90" s="196"/>
      <c r="F90" s="196"/>
      <c r="G90" s="196"/>
      <c r="H90" s="196"/>
    </row>
    <row r="91" spans="1:8" ht="15" x14ac:dyDescent="0.2">
      <c r="A91" s="196"/>
      <c r="B91" s="196"/>
      <c r="C91" s="196"/>
      <c r="D91" s="196"/>
      <c r="E91" s="196"/>
      <c r="F91" s="196"/>
      <c r="G91" s="196"/>
      <c r="H91" s="196"/>
    </row>
    <row r="92" spans="1:8" ht="15" x14ac:dyDescent="0.2">
      <c r="A92" s="196"/>
      <c r="B92" s="196"/>
      <c r="C92" s="196"/>
      <c r="D92" s="196"/>
      <c r="E92" s="196"/>
      <c r="F92" s="196"/>
      <c r="G92" s="196"/>
      <c r="H92" s="196"/>
    </row>
    <row r="93" spans="1:8" ht="15" x14ac:dyDescent="0.2">
      <c r="A93" s="196"/>
      <c r="B93" s="196"/>
      <c r="C93" s="196"/>
      <c r="D93" s="196"/>
      <c r="E93" s="196"/>
      <c r="F93" s="196"/>
      <c r="G93" s="196"/>
      <c r="H93" s="196"/>
    </row>
    <row r="94" spans="1:8" ht="15" x14ac:dyDescent="0.2">
      <c r="A94" s="196"/>
      <c r="B94" s="196"/>
      <c r="C94" s="196"/>
      <c r="D94" s="196"/>
      <c r="E94" s="196"/>
      <c r="F94" s="196"/>
      <c r="G94" s="196"/>
      <c r="H94" s="196"/>
    </row>
    <row r="95" spans="1:8" ht="15" x14ac:dyDescent="0.2">
      <c r="A95" s="196"/>
      <c r="B95" s="196"/>
      <c r="C95" s="196"/>
      <c r="D95" s="196"/>
      <c r="E95" s="196"/>
      <c r="F95" s="196"/>
      <c r="G95" s="196"/>
      <c r="H95" s="196"/>
    </row>
    <row r="96" spans="1:8" ht="15" x14ac:dyDescent="0.2">
      <c r="A96" s="196"/>
      <c r="B96" s="196"/>
      <c r="C96" s="196"/>
      <c r="D96" s="196"/>
      <c r="E96" s="196"/>
      <c r="F96" s="196"/>
      <c r="G96" s="196"/>
      <c r="H96" s="196"/>
    </row>
    <row r="97" spans="1:8" ht="15" x14ac:dyDescent="0.2">
      <c r="A97" s="196"/>
      <c r="B97" s="196"/>
      <c r="C97" s="196"/>
      <c r="D97" s="196"/>
      <c r="E97" s="196"/>
      <c r="F97" s="196"/>
      <c r="G97" s="196"/>
      <c r="H97" s="196"/>
    </row>
    <row r="98" spans="1:8" ht="15" x14ac:dyDescent="0.2">
      <c r="A98" s="196"/>
      <c r="B98" s="196"/>
      <c r="C98" s="196"/>
      <c r="D98" s="196"/>
      <c r="E98" s="196"/>
      <c r="F98" s="196"/>
      <c r="G98" s="196"/>
      <c r="H98" s="196"/>
    </row>
    <row r="99" spans="1:8" ht="15" x14ac:dyDescent="0.2">
      <c r="A99" s="196"/>
      <c r="B99" s="196"/>
      <c r="C99" s="196"/>
      <c r="D99" s="196"/>
      <c r="E99" s="196"/>
      <c r="F99" s="196"/>
      <c r="G99" s="196"/>
      <c r="H99" s="196"/>
    </row>
    <row r="100" spans="1:8" ht="15" x14ac:dyDescent="0.2">
      <c r="A100" s="196"/>
      <c r="B100" s="196"/>
      <c r="C100" s="196"/>
      <c r="D100" s="196"/>
      <c r="E100" s="196"/>
      <c r="F100" s="196"/>
      <c r="G100" s="196"/>
      <c r="H100" s="196"/>
    </row>
    <row r="101" spans="1:8" ht="15" x14ac:dyDescent="0.2">
      <c r="A101" s="196"/>
      <c r="B101" s="196"/>
      <c r="C101" s="196"/>
      <c r="D101" s="196"/>
      <c r="E101" s="196"/>
      <c r="F101" s="196"/>
      <c r="G101" s="196"/>
      <c r="H101" s="196"/>
    </row>
    <row r="102" spans="1:8" ht="15" x14ac:dyDescent="0.2">
      <c r="A102" s="196"/>
      <c r="B102" s="196"/>
      <c r="C102" s="196"/>
      <c r="D102" s="196"/>
      <c r="E102" s="196"/>
      <c r="F102" s="196"/>
      <c r="G102" s="196"/>
      <c r="H102" s="196"/>
    </row>
    <row r="103" spans="1:8" ht="15" x14ac:dyDescent="0.2">
      <c r="A103" s="196"/>
      <c r="B103" s="196"/>
      <c r="C103" s="196"/>
      <c r="D103" s="196"/>
      <c r="E103" s="196"/>
      <c r="F103" s="196"/>
      <c r="G103" s="196"/>
      <c r="H103" s="196"/>
    </row>
    <row r="104" spans="1:8" ht="15" x14ac:dyDescent="0.2">
      <c r="A104" s="196"/>
      <c r="B104" s="196"/>
      <c r="C104" s="196"/>
      <c r="D104" s="196"/>
      <c r="E104" s="196"/>
      <c r="F104" s="196"/>
      <c r="G104" s="196"/>
      <c r="H104" s="196"/>
    </row>
    <row r="105" spans="1:8" ht="15" x14ac:dyDescent="0.2">
      <c r="A105" s="196"/>
      <c r="B105" s="196"/>
      <c r="C105" s="196"/>
      <c r="D105" s="196"/>
      <c r="E105" s="196"/>
      <c r="F105" s="196"/>
      <c r="G105" s="196"/>
      <c r="H105" s="196"/>
    </row>
    <row r="106" spans="1:8" ht="15" x14ac:dyDescent="0.2">
      <c r="A106" s="196"/>
      <c r="B106" s="196"/>
      <c r="C106" s="196"/>
      <c r="D106" s="196"/>
      <c r="E106" s="196"/>
      <c r="F106" s="196"/>
      <c r="G106" s="196"/>
      <c r="H106" s="196"/>
    </row>
    <row r="107" spans="1:8" ht="15" x14ac:dyDescent="0.2">
      <c r="A107" s="196"/>
      <c r="B107" s="196"/>
      <c r="C107" s="196"/>
      <c r="D107" s="196"/>
      <c r="E107" s="196"/>
      <c r="F107" s="196"/>
      <c r="G107" s="196"/>
      <c r="H107" s="196"/>
    </row>
    <row r="108" spans="1:8" ht="15" x14ac:dyDescent="0.2">
      <c r="A108" s="196"/>
      <c r="B108" s="196"/>
      <c r="C108" s="196"/>
      <c r="D108" s="196"/>
      <c r="E108" s="196"/>
      <c r="F108" s="196"/>
      <c r="G108" s="196"/>
      <c r="H108" s="196"/>
    </row>
    <row r="109" spans="1:8" ht="15" x14ac:dyDescent="0.2">
      <c r="A109" s="196"/>
      <c r="B109" s="196"/>
      <c r="C109" s="196"/>
      <c r="D109" s="196"/>
      <c r="E109" s="196"/>
      <c r="F109" s="196"/>
      <c r="G109" s="196"/>
      <c r="H109" s="196"/>
    </row>
    <row r="110" spans="1:8" ht="15" x14ac:dyDescent="0.2">
      <c r="A110" s="196"/>
      <c r="B110" s="196"/>
      <c r="C110" s="196"/>
      <c r="D110" s="196"/>
      <c r="E110" s="196"/>
      <c r="F110" s="196"/>
      <c r="G110" s="196"/>
      <c r="H110" s="196"/>
    </row>
    <row r="111" spans="1:8" ht="15" x14ac:dyDescent="0.2">
      <c r="A111" s="196"/>
      <c r="B111" s="196"/>
      <c r="C111" s="196"/>
      <c r="D111" s="196"/>
      <c r="E111" s="196"/>
      <c r="F111" s="196"/>
      <c r="G111" s="196"/>
      <c r="H111" s="196"/>
    </row>
    <row r="112" spans="1:8" ht="15" x14ac:dyDescent="0.2">
      <c r="A112" s="196"/>
      <c r="B112" s="196"/>
      <c r="C112" s="196"/>
      <c r="D112" s="196"/>
      <c r="E112" s="196"/>
      <c r="F112" s="196"/>
      <c r="G112" s="196"/>
      <c r="H112" s="196"/>
    </row>
    <row r="113" spans="1:8" ht="15" x14ac:dyDescent="0.2">
      <c r="A113" s="196"/>
      <c r="B113" s="196"/>
      <c r="C113" s="196"/>
      <c r="D113" s="196"/>
      <c r="E113" s="196"/>
      <c r="F113" s="196"/>
      <c r="G113" s="196"/>
      <c r="H113" s="196"/>
    </row>
    <row r="114" spans="1:8" ht="15" x14ac:dyDescent="0.2">
      <c r="A114" s="196"/>
      <c r="B114" s="196"/>
      <c r="C114" s="196"/>
      <c r="D114" s="196"/>
      <c r="E114" s="196"/>
      <c r="F114" s="196"/>
      <c r="G114" s="196"/>
      <c r="H114" s="196"/>
    </row>
    <row r="115" spans="1:8" ht="15" x14ac:dyDescent="0.2">
      <c r="A115" s="196"/>
      <c r="B115" s="196"/>
      <c r="C115" s="196"/>
      <c r="D115" s="196"/>
      <c r="E115" s="196"/>
      <c r="F115" s="196"/>
      <c r="G115" s="196"/>
      <c r="H115" s="196"/>
    </row>
    <row r="116" spans="1:8" ht="15" x14ac:dyDescent="0.2">
      <c r="A116" s="196"/>
      <c r="B116" s="196"/>
      <c r="C116" s="196"/>
      <c r="D116" s="196"/>
      <c r="E116" s="196"/>
      <c r="F116" s="196"/>
      <c r="G116" s="196"/>
      <c r="H116" s="196"/>
    </row>
    <row r="117" spans="1:8" ht="15" x14ac:dyDescent="0.2">
      <c r="A117" s="196"/>
      <c r="B117" s="196"/>
      <c r="C117" s="196"/>
      <c r="D117" s="196"/>
      <c r="E117" s="196"/>
      <c r="F117" s="196"/>
      <c r="G117" s="196"/>
      <c r="H117" s="196"/>
    </row>
    <row r="118" spans="1:8" ht="15" x14ac:dyDescent="0.2">
      <c r="A118" s="196"/>
      <c r="B118" s="196"/>
      <c r="C118" s="196"/>
      <c r="D118" s="196"/>
      <c r="E118" s="196"/>
      <c r="F118" s="196"/>
      <c r="G118" s="196"/>
      <c r="H118" s="196"/>
    </row>
    <row r="119" spans="1:8" ht="15" x14ac:dyDescent="0.2">
      <c r="A119" s="196"/>
      <c r="B119" s="196"/>
      <c r="C119" s="196"/>
      <c r="D119" s="196"/>
      <c r="E119" s="196"/>
      <c r="F119" s="196"/>
      <c r="G119" s="196"/>
      <c r="H119" s="196"/>
    </row>
    <row r="120" spans="1:8" ht="15" x14ac:dyDescent="0.2">
      <c r="A120" s="196"/>
      <c r="B120" s="196"/>
      <c r="C120" s="196"/>
      <c r="D120" s="196"/>
      <c r="E120" s="196"/>
      <c r="F120" s="196"/>
      <c r="G120" s="196"/>
      <c r="H120" s="196"/>
    </row>
    <row r="121" spans="1:8" ht="15" x14ac:dyDescent="0.2">
      <c r="A121" s="196"/>
      <c r="B121" s="196"/>
      <c r="C121" s="196"/>
      <c r="D121" s="196"/>
      <c r="E121" s="196"/>
      <c r="F121" s="196"/>
      <c r="G121" s="196"/>
      <c r="H121" s="196"/>
    </row>
  </sheetData>
  <sheetProtection algorithmName="SHA-512" hashValue="Kky66dfCMXRh4ihPfFut5PMz1EpHrO509YiXhLRRgbdIOSZLxV2IqmvkbGS1HR2QuuM63HyAqbs3iLZShHotZw==" saltValue="pX/kUYvlxmi9UkdDYI45Zg==" spinCount="100000" sheet="1" formatCells="0" formatColumns="0" formatRows="0"/>
  <customSheetViews>
    <customSheetView guid="{FC3B3501-CA52-40D7-B049-0E027A15B235}" showPageBreaks="1" printArea="1">
      <pane xSplit="2" ySplit="7" topLeftCell="C8" activePane="bottomRight" state="frozen"/>
      <selection pane="bottomRight" activeCell="H23" sqref="H23"/>
      <colBreaks count="1" manualBreakCount="1">
        <brk id="5" max="50" man="1"/>
      </colBreaks>
      <pageMargins left="0.5" right="0.5" top="1" bottom="0" header="0.4" footer="0.5"/>
      <printOptions horizontalCentered="1" verticalCentered="1" gridLines="1"/>
      <pageSetup scale="73" orientation="portrait" r:id="rId1"/>
      <headerFooter alignWithMargins="0">
        <oddHeader xml:space="preserve">&amp;C&amp;"Arial,Bold"&amp;14COUNTY/CITY/TOWN OF ____________________
COMBINING STATEMENT OF REVENUES, EXPENDITURES, AND CHANGES IN FUND BALANCES
PERMANENT FUNDS
FISCAL YEAR ENDED JUNE 30, 2015
</oddHeader>
      </headerFooter>
    </customSheetView>
  </customSheetViews>
  <phoneticPr fontId="0" type="noConversion"/>
  <printOptions horizontalCentered="1" verticalCentered="1" gridLines="1"/>
  <pageMargins left="0.5" right="0.5" top="1" bottom="0" header="0.4" footer="0.5"/>
  <pageSetup scale="73" orientation="portrait" r:id="rId2"/>
  <headerFooter alignWithMargins="0">
    <oddHeader>&amp;C&amp;"Arial,Bold"&amp;14COUNTY/CITY/TOWN OF ____________________
COMBINING STATEMENT OF REVENUES, EXPENDITURES, AND CHANGES IN FUND BALANCES
PERMANENT FUNDS
FISCAL YEAR ENDED JUNE 30, 2023</oddHeader>
  </headerFooter>
  <colBreaks count="1" manualBreakCount="1">
    <brk id="5" max="50" man="1"/>
  </colBreaks>
  <legacyDrawing r:id="rId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54"/>
  <dimension ref="A1:I192"/>
  <sheetViews>
    <sheetView zoomScaleNormal="100" workbookViewId="0">
      <pane xSplit="3" ySplit="10" topLeftCell="D11" activePane="bottomRight" state="frozen"/>
      <selection activeCell="A53" sqref="A53:K53"/>
      <selection pane="topRight" activeCell="A53" sqref="A53:K53"/>
      <selection pane="bottomLeft" activeCell="A53" sqref="A53:K53"/>
      <selection pane="bottomRight" activeCell="H12" sqref="H12"/>
    </sheetView>
  </sheetViews>
  <sheetFormatPr defaultColWidth="8.85546875" defaultRowHeight="12.75" x14ac:dyDescent="0.2"/>
  <cols>
    <col min="1" max="1" width="4.7109375" style="194" customWidth="1"/>
    <col min="2" max="2" width="12.7109375" style="194" customWidth="1"/>
    <col min="3" max="3" width="55.7109375" style="194" customWidth="1"/>
    <col min="4" max="8" width="18.7109375" style="194" customWidth="1"/>
    <col min="9" max="16384" width="8.85546875" style="194"/>
  </cols>
  <sheetData>
    <row r="1" spans="1:8" ht="18" x14ac:dyDescent="0.25">
      <c r="B1" s="209"/>
      <c r="C1" s="192" t="str">
        <f>'COVER PAGE'!A9</f>
        <v>LOCAL GOVERNMENT NAME:</v>
      </c>
      <c r="D1" s="209"/>
      <c r="E1" s="209"/>
      <c r="F1" s="209"/>
      <c r="G1" s="209"/>
      <c r="H1" s="209"/>
    </row>
    <row r="2" spans="1:8" ht="18" x14ac:dyDescent="0.25">
      <c r="B2" s="209"/>
      <c r="C2" s="192" t="s">
        <v>1274</v>
      </c>
      <c r="D2" s="209"/>
      <c r="E2" s="209"/>
      <c r="F2" s="209"/>
      <c r="G2" s="209"/>
      <c r="H2" s="209"/>
    </row>
    <row r="3" spans="1:8" ht="18" x14ac:dyDescent="0.25">
      <c r="B3" s="209"/>
      <c r="C3" s="192" t="s">
        <v>675</v>
      </c>
      <c r="D3" s="209"/>
      <c r="E3" s="209"/>
      <c r="F3" s="209"/>
      <c r="G3" s="209"/>
      <c r="H3" s="209"/>
    </row>
    <row r="4" spans="1:8" ht="18" x14ac:dyDescent="0.25">
      <c r="B4" s="209"/>
      <c r="C4" s="195" t="str">
        <f>'COVER PAGE'!A30</f>
        <v>FISCAL YEAR ENDING JUNE 30, 2025</v>
      </c>
      <c r="D4" s="209"/>
      <c r="E4" s="209"/>
      <c r="F4" s="209"/>
      <c r="G4" s="209"/>
      <c r="H4" s="209"/>
    </row>
    <row r="5" spans="1:8" ht="18.75" thickBot="1" x14ac:dyDescent="0.3">
      <c r="C5" s="195"/>
      <c r="D5" s="197"/>
      <c r="E5" s="241"/>
      <c r="F5" s="241"/>
      <c r="G5" s="241"/>
      <c r="H5" s="241"/>
    </row>
    <row r="7" spans="1:8" ht="16.5" thickBot="1" x14ac:dyDescent="0.3">
      <c r="B7" s="196"/>
      <c r="C7" s="196"/>
      <c r="D7" s="197" t="s">
        <v>981</v>
      </c>
      <c r="E7" s="198"/>
      <c r="F7" s="198"/>
      <c r="G7" s="197"/>
      <c r="H7" s="196"/>
    </row>
    <row r="8" spans="1:8" ht="15.75" x14ac:dyDescent="0.25">
      <c r="B8" s="199" t="s">
        <v>123</v>
      </c>
      <c r="C8" s="199"/>
      <c r="D8" s="199" t="s">
        <v>1350</v>
      </c>
      <c r="E8" s="199" t="s">
        <v>1350</v>
      </c>
      <c r="F8" s="199" t="s">
        <v>1350</v>
      </c>
      <c r="G8" s="199" t="s">
        <v>1350</v>
      </c>
      <c r="H8" s="6"/>
    </row>
    <row r="9" spans="1:8" ht="16.5" thickBot="1" x14ac:dyDescent="0.3">
      <c r="B9" s="200" t="s">
        <v>124</v>
      </c>
      <c r="C9" s="200" t="s">
        <v>125</v>
      </c>
      <c r="D9" s="200" t="s">
        <v>747</v>
      </c>
      <c r="E9" s="200" t="s">
        <v>747</v>
      </c>
      <c r="F9" s="200" t="s">
        <v>747</v>
      </c>
      <c r="G9" s="200" t="s">
        <v>747</v>
      </c>
      <c r="H9" s="454" t="s">
        <v>142</v>
      </c>
    </row>
    <row r="10" spans="1:8" ht="15.75" x14ac:dyDescent="0.25">
      <c r="A10"/>
      <c r="B10" s="288"/>
      <c r="C10" s="8" t="s">
        <v>787</v>
      </c>
      <c r="D10" s="249"/>
      <c r="E10" s="249"/>
      <c r="F10" s="249"/>
      <c r="G10" s="249"/>
      <c r="H10" s="249"/>
    </row>
    <row r="11" spans="1:8" customFormat="1" ht="15.75" x14ac:dyDescent="0.25">
      <c r="B11" s="288"/>
      <c r="C11" s="8" t="s">
        <v>146</v>
      </c>
      <c r="D11" s="249"/>
      <c r="E11" s="249"/>
      <c r="F11" s="249"/>
      <c r="G11" s="249"/>
      <c r="H11" s="249"/>
    </row>
    <row r="12" spans="1:8" ht="15" x14ac:dyDescent="0.2">
      <c r="A12"/>
      <c r="B12" s="289">
        <v>101000</v>
      </c>
      <c r="C12" s="6" t="s">
        <v>788</v>
      </c>
      <c r="D12" s="202"/>
      <c r="E12" s="202"/>
      <c r="F12" s="202"/>
      <c r="G12" s="202"/>
      <c r="H12" s="210">
        <f t="shared" ref="H12:H21" si="0">SUM(D12:G12)</f>
        <v>0</v>
      </c>
    </row>
    <row r="13" spans="1:8" ht="15" x14ac:dyDescent="0.2">
      <c r="A13"/>
      <c r="B13" s="289">
        <v>103000</v>
      </c>
      <c r="C13" s="6" t="s">
        <v>886</v>
      </c>
      <c r="D13" s="202"/>
      <c r="E13" s="202"/>
      <c r="F13" s="202"/>
      <c r="G13" s="202"/>
      <c r="H13" s="210">
        <f t="shared" si="0"/>
        <v>0</v>
      </c>
    </row>
    <row r="14" spans="1:8" ht="15" x14ac:dyDescent="0.2">
      <c r="A14"/>
      <c r="B14" s="289">
        <v>101100</v>
      </c>
      <c r="C14" s="6" t="s">
        <v>625</v>
      </c>
      <c r="D14" s="202"/>
      <c r="E14" s="202"/>
      <c r="F14" s="202"/>
      <c r="G14" s="202"/>
      <c r="H14" s="210">
        <f t="shared" si="0"/>
        <v>0</v>
      </c>
    </row>
    <row r="15" spans="1:8" ht="30" x14ac:dyDescent="0.2">
      <c r="A15"/>
      <c r="B15" s="289">
        <v>110000</v>
      </c>
      <c r="C15" s="456" t="s">
        <v>889</v>
      </c>
      <c r="D15" s="202"/>
      <c r="E15" s="202"/>
      <c r="F15" s="202"/>
      <c r="G15" s="202"/>
      <c r="H15" s="210">
        <f t="shared" si="0"/>
        <v>0</v>
      </c>
    </row>
    <row r="16" spans="1:8" ht="30" x14ac:dyDescent="0.2">
      <c r="A16"/>
      <c r="B16" s="289">
        <v>120000</v>
      </c>
      <c r="C16" s="456" t="s">
        <v>465</v>
      </c>
      <c r="D16" s="202"/>
      <c r="E16" s="202"/>
      <c r="F16" s="202"/>
      <c r="G16" s="202"/>
      <c r="H16" s="210">
        <f t="shared" si="0"/>
        <v>0</v>
      </c>
    </row>
    <row r="17" spans="1:8" ht="15" x14ac:dyDescent="0.2">
      <c r="A17"/>
      <c r="B17" s="289">
        <v>127500</v>
      </c>
      <c r="C17" s="456" t="s">
        <v>2589</v>
      </c>
      <c r="D17" s="202"/>
      <c r="E17" s="202"/>
      <c r="F17" s="202"/>
      <c r="G17" s="202"/>
      <c r="H17" s="210">
        <f t="shared" si="0"/>
        <v>0</v>
      </c>
    </row>
    <row r="18" spans="1:8" ht="15" x14ac:dyDescent="0.2">
      <c r="A18"/>
      <c r="B18" s="289">
        <v>131000</v>
      </c>
      <c r="C18" s="6" t="s">
        <v>184</v>
      </c>
      <c r="D18" s="202"/>
      <c r="E18" s="202"/>
      <c r="F18" s="202"/>
      <c r="G18" s="202"/>
      <c r="H18" s="210">
        <f t="shared" si="0"/>
        <v>0</v>
      </c>
    </row>
    <row r="19" spans="1:8" ht="15" x14ac:dyDescent="0.2">
      <c r="A19"/>
      <c r="B19" s="289">
        <v>132000</v>
      </c>
      <c r="C19" s="6" t="s">
        <v>185</v>
      </c>
      <c r="D19" s="202"/>
      <c r="E19" s="202"/>
      <c r="F19" s="202"/>
      <c r="G19" s="202"/>
      <c r="H19" s="210">
        <f t="shared" si="0"/>
        <v>0</v>
      </c>
    </row>
    <row r="20" spans="1:8" ht="15" x14ac:dyDescent="0.2">
      <c r="A20"/>
      <c r="B20" s="289">
        <v>141000</v>
      </c>
      <c r="C20" s="6" t="s">
        <v>148</v>
      </c>
      <c r="D20" s="202"/>
      <c r="E20" s="202"/>
      <c r="F20" s="202"/>
      <c r="G20" s="202"/>
      <c r="H20" s="210">
        <f t="shared" si="0"/>
        <v>0</v>
      </c>
    </row>
    <row r="21" spans="1:8" ht="15.75" thickBot="1" x14ac:dyDescent="0.25">
      <c r="A21"/>
      <c r="B21" s="289">
        <v>150000</v>
      </c>
      <c r="C21" s="6" t="s">
        <v>792</v>
      </c>
      <c r="D21" s="204"/>
      <c r="E21" s="204"/>
      <c r="F21" s="204"/>
      <c r="G21" s="204"/>
      <c r="H21" s="210">
        <f t="shared" si="0"/>
        <v>0</v>
      </c>
    </row>
    <row r="22" spans="1:8" customFormat="1" ht="16.5" thickBot="1" x14ac:dyDescent="0.3">
      <c r="B22" s="289"/>
      <c r="C22" s="9" t="s">
        <v>600</v>
      </c>
      <c r="D22" s="212">
        <f>SUM(D11:D21)</f>
        <v>0</v>
      </c>
      <c r="E22" s="212">
        <f>SUM(E11:E21)</f>
        <v>0</v>
      </c>
      <c r="F22" s="212">
        <f>SUM(F11:F21)</f>
        <v>0</v>
      </c>
      <c r="G22" s="212">
        <f>SUM(G11:G21)</f>
        <v>0</v>
      </c>
      <c r="H22" s="212">
        <f>SUM(H11:H21)</f>
        <v>0</v>
      </c>
    </row>
    <row r="23" spans="1:8" customFormat="1" ht="15.75" x14ac:dyDescent="0.25">
      <c r="B23" s="289"/>
      <c r="C23" s="8" t="s">
        <v>147</v>
      </c>
      <c r="D23" s="210"/>
      <c r="E23" s="210"/>
      <c r="F23" s="210"/>
      <c r="G23" s="210"/>
      <c r="H23" s="210"/>
    </row>
    <row r="24" spans="1:8" customFormat="1" ht="15" x14ac:dyDescent="0.2">
      <c r="B24" s="289"/>
      <c r="C24" s="6" t="s">
        <v>793</v>
      </c>
      <c r="D24" s="210"/>
      <c r="E24" s="210"/>
      <c r="F24" s="210"/>
      <c r="G24" s="210"/>
      <c r="H24" s="210"/>
    </row>
    <row r="25" spans="1:8" ht="15" x14ac:dyDescent="0.2">
      <c r="A25"/>
      <c r="B25" s="289">
        <v>102200</v>
      </c>
      <c r="C25" s="6" t="s">
        <v>887</v>
      </c>
      <c r="D25" s="202"/>
      <c r="E25" s="202"/>
      <c r="F25" s="202"/>
      <c r="G25" s="202"/>
      <c r="H25" s="210">
        <f>SUM(D25:G25)</f>
        <v>0</v>
      </c>
    </row>
    <row r="26" spans="1:8" ht="15" x14ac:dyDescent="0.2">
      <c r="A26"/>
      <c r="B26" s="289">
        <v>102300</v>
      </c>
      <c r="C26" s="6" t="s">
        <v>888</v>
      </c>
      <c r="D26" s="202"/>
      <c r="E26" s="202"/>
      <c r="F26" s="202"/>
      <c r="G26" s="202"/>
      <c r="H26" s="210">
        <f>SUM(D26:G26)</f>
        <v>0</v>
      </c>
    </row>
    <row r="27" spans="1:8" ht="15" x14ac:dyDescent="0.2">
      <c r="A27"/>
      <c r="B27" s="289">
        <v>127500</v>
      </c>
      <c r="C27" s="456" t="s">
        <v>2588</v>
      </c>
      <c r="D27" s="202"/>
      <c r="E27" s="202"/>
      <c r="F27" s="202"/>
      <c r="G27" s="202"/>
      <c r="H27" s="210">
        <f>SUM(D27:G27)</f>
        <v>0</v>
      </c>
    </row>
    <row r="28" spans="1:8" ht="15" x14ac:dyDescent="0.2">
      <c r="A28"/>
      <c r="B28" s="289">
        <v>133000</v>
      </c>
      <c r="C28" s="6" t="s">
        <v>890</v>
      </c>
      <c r="D28" s="202"/>
      <c r="E28" s="202"/>
      <c r="F28" s="202"/>
      <c r="G28" s="202"/>
      <c r="H28" s="210">
        <f>SUM(D28:G28)</f>
        <v>0</v>
      </c>
    </row>
    <row r="29" spans="1:8" ht="15" customHeight="1" x14ac:dyDescent="0.2">
      <c r="A29"/>
      <c r="B29" s="289">
        <v>170000</v>
      </c>
      <c r="C29" s="6" t="s">
        <v>126</v>
      </c>
      <c r="D29" s="202"/>
      <c r="E29" s="202"/>
      <c r="F29" s="202"/>
      <c r="G29" s="202"/>
      <c r="H29" s="210">
        <f>SUM(D29:G29)</f>
        <v>0</v>
      </c>
    </row>
    <row r="30" spans="1:8" customFormat="1" ht="15" x14ac:dyDescent="0.2">
      <c r="B30" s="289">
        <v>180000</v>
      </c>
      <c r="C30" s="6" t="s">
        <v>460</v>
      </c>
      <c r="D30" s="210"/>
      <c r="E30" s="210"/>
      <c r="F30" s="210"/>
      <c r="G30" s="210"/>
      <c r="H30" s="210"/>
    </row>
    <row r="31" spans="1:8" ht="15" x14ac:dyDescent="0.2">
      <c r="A31"/>
      <c r="B31" s="289"/>
      <c r="C31" s="6" t="s">
        <v>455</v>
      </c>
      <c r="D31" s="202"/>
      <c r="E31" s="202"/>
      <c r="F31" s="202"/>
      <c r="G31" s="202"/>
      <c r="H31" s="210">
        <f t="shared" ref="H31:H41" si="1">SUM(D31:G31)</f>
        <v>0</v>
      </c>
    </row>
    <row r="32" spans="1:8" ht="15" x14ac:dyDescent="0.2">
      <c r="A32"/>
      <c r="B32" s="289"/>
      <c r="C32" s="6" t="s">
        <v>456</v>
      </c>
      <c r="D32" s="202"/>
      <c r="E32" s="202"/>
      <c r="F32" s="202"/>
      <c r="G32" s="202"/>
      <c r="H32" s="210">
        <f t="shared" si="1"/>
        <v>0</v>
      </c>
    </row>
    <row r="33" spans="1:9" ht="15" x14ac:dyDescent="0.2">
      <c r="A33"/>
      <c r="B33" s="289"/>
      <c r="C33" s="6" t="s">
        <v>441</v>
      </c>
      <c r="D33" s="202"/>
      <c r="E33" s="202"/>
      <c r="F33" s="202"/>
      <c r="G33" s="202"/>
      <c r="H33" s="210">
        <f t="shared" si="1"/>
        <v>0</v>
      </c>
    </row>
    <row r="34" spans="1:9" ht="15" x14ac:dyDescent="0.2">
      <c r="A34"/>
      <c r="B34" s="289"/>
      <c r="C34" s="6" t="s">
        <v>457</v>
      </c>
      <c r="D34" s="202"/>
      <c r="E34" s="202"/>
      <c r="F34" s="202"/>
      <c r="G34" s="202"/>
      <c r="H34" s="210">
        <f t="shared" si="1"/>
        <v>0</v>
      </c>
    </row>
    <row r="35" spans="1:9" ht="15" x14ac:dyDescent="0.2">
      <c r="A35"/>
      <c r="B35" s="289"/>
      <c r="C35" s="6" t="s">
        <v>458</v>
      </c>
      <c r="D35" s="202"/>
      <c r="E35" s="202"/>
      <c r="F35" s="202"/>
      <c r="G35" s="202"/>
      <c r="H35" s="210">
        <f t="shared" si="1"/>
        <v>0</v>
      </c>
    </row>
    <row r="36" spans="1:9" ht="15" x14ac:dyDescent="0.2">
      <c r="A36"/>
      <c r="B36" s="289"/>
      <c r="C36" s="6" t="s">
        <v>440</v>
      </c>
      <c r="D36" s="202"/>
      <c r="E36" s="202"/>
      <c r="F36" s="202"/>
      <c r="G36" s="202"/>
      <c r="H36" s="210">
        <f t="shared" si="1"/>
        <v>0</v>
      </c>
    </row>
    <row r="37" spans="1:9" ht="15" x14ac:dyDescent="0.2">
      <c r="A37"/>
      <c r="B37" s="289"/>
      <c r="C37" s="6" t="s">
        <v>459</v>
      </c>
      <c r="D37" s="202"/>
      <c r="E37" s="202"/>
      <c r="F37" s="202"/>
      <c r="G37" s="202"/>
      <c r="H37" s="210">
        <f t="shared" si="1"/>
        <v>0</v>
      </c>
    </row>
    <row r="38" spans="1:9" ht="15" x14ac:dyDescent="0.2">
      <c r="A38"/>
      <c r="B38" s="289" t="s">
        <v>2514</v>
      </c>
      <c r="C38" s="6" t="s">
        <v>2510</v>
      </c>
      <c r="D38" s="202"/>
      <c r="E38" s="202"/>
      <c r="F38" s="202"/>
      <c r="G38" s="202"/>
      <c r="H38" s="210">
        <f t="shared" si="1"/>
        <v>0</v>
      </c>
    </row>
    <row r="39" spans="1:9" ht="15" x14ac:dyDescent="0.2">
      <c r="A39"/>
      <c r="B39" s="289"/>
      <c r="C39" s="6" t="s">
        <v>2511</v>
      </c>
      <c r="D39" s="202"/>
      <c r="E39" s="202"/>
      <c r="F39" s="202"/>
      <c r="G39" s="202"/>
      <c r="H39" s="210">
        <f t="shared" si="1"/>
        <v>0</v>
      </c>
    </row>
    <row r="40" spans="1:9" ht="15" x14ac:dyDescent="0.2">
      <c r="A40"/>
      <c r="B40" s="289">
        <v>183500</v>
      </c>
      <c r="C40" s="6" t="s">
        <v>2512</v>
      </c>
      <c r="D40" s="202"/>
      <c r="E40" s="202"/>
      <c r="F40" s="202"/>
      <c r="G40" s="202"/>
      <c r="H40" s="210">
        <f t="shared" si="1"/>
        <v>0</v>
      </c>
    </row>
    <row r="41" spans="1:9" ht="15" x14ac:dyDescent="0.2">
      <c r="A41"/>
      <c r="B41" s="289"/>
      <c r="C41" s="6" t="s">
        <v>2529</v>
      </c>
      <c r="D41" s="202"/>
      <c r="E41" s="202"/>
      <c r="F41" s="202"/>
      <c r="G41" s="202"/>
      <c r="H41" s="210">
        <f t="shared" si="1"/>
        <v>0</v>
      </c>
    </row>
    <row r="42" spans="1:9" customFormat="1" ht="15.75" thickBot="1" x14ac:dyDescent="0.25">
      <c r="B42" s="289"/>
      <c r="C42" s="6" t="s">
        <v>149</v>
      </c>
      <c r="D42" s="211">
        <f>SUM(D31:D41)</f>
        <v>0</v>
      </c>
      <c r="E42" s="211">
        <f t="shared" ref="E42:G42" si="2">SUM(E31:E41)</f>
        <v>0</v>
      </c>
      <c r="F42" s="211">
        <f t="shared" si="2"/>
        <v>0</v>
      </c>
      <c r="G42" s="211">
        <f t="shared" si="2"/>
        <v>0</v>
      </c>
      <c r="H42" s="210">
        <f>SUM(D42:G42)</f>
        <v>0</v>
      </c>
    </row>
    <row r="43" spans="1:9" customFormat="1" ht="16.5" thickBot="1" x14ac:dyDescent="0.3">
      <c r="B43" s="289"/>
      <c r="C43" s="9" t="s">
        <v>599</v>
      </c>
      <c r="D43" s="212">
        <f>SUM(D25:D37)</f>
        <v>0</v>
      </c>
      <c r="E43" s="212">
        <f>SUM(E25:E37)</f>
        <v>0</v>
      </c>
      <c r="F43" s="212">
        <f>SUM(F25:F37)</f>
        <v>0</v>
      </c>
      <c r="G43" s="212">
        <f>SUM(G25:G37)</f>
        <v>0</v>
      </c>
      <c r="H43" s="212">
        <f>SUM(H25:H37)</f>
        <v>0</v>
      </c>
    </row>
    <row r="44" spans="1:9" customFormat="1" ht="16.5" thickBot="1" x14ac:dyDescent="0.3">
      <c r="B44" s="289"/>
      <c r="C44" s="455" t="s">
        <v>796</v>
      </c>
      <c r="D44" s="213">
        <f>+D22+D43</f>
        <v>0</v>
      </c>
      <c r="E44" s="213">
        <f>+E22+E43</f>
        <v>0</v>
      </c>
      <c r="F44" s="213">
        <f>+F22+F43</f>
        <v>0</v>
      </c>
      <c r="G44" s="213">
        <f>+G22+G43</f>
        <v>0</v>
      </c>
      <c r="H44" s="213">
        <f>+H22+H43</f>
        <v>0</v>
      </c>
    </row>
    <row r="45" spans="1:9" customFormat="1" ht="16.5" thickTop="1" x14ac:dyDescent="0.25">
      <c r="B45" s="289"/>
      <c r="C45" s="455"/>
      <c r="D45" s="210"/>
      <c r="E45" s="210"/>
      <c r="F45" s="210"/>
      <c r="G45" s="210"/>
      <c r="H45" s="210"/>
    </row>
    <row r="46" spans="1:9" customFormat="1" ht="15.75" x14ac:dyDescent="0.25">
      <c r="B46" s="289"/>
      <c r="C46" s="455" t="s">
        <v>1343</v>
      </c>
      <c r="D46" s="210"/>
      <c r="E46" s="210"/>
      <c r="F46" s="210"/>
      <c r="G46" s="210"/>
      <c r="H46" s="210"/>
    </row>
    <row r="47" spans="1:9" ht="15" x14ac:dyDescent="0.2">
      <c r="B47" s="228">
        <v>190000</v>
      </c>
      <c r="C47" s="196" t="s">
        <v>2014</v>
      </c>
      <c r="D47" s="202"/>
      <c r="E47" s="202"/>
      <c r="F47" s="202"/>
      <c r="G47" s="202"/>
      <c r="H47" s="210">
        <f>SUM(D47:G47)</f>
        <v>0</v>
      </c>
      <c r="I47" s="210"/>
    </row>
    <row r="48" spans="1:9" ht="15" x14ac:dyDescent="0.2">
      <c r="B48" s="228" t="s">
        <v>1392</v>
      </c>
      <c r="C48" s="196" t="s">
        <v>2007</v>
      </c>
      <c r="D48" s="202"/>
      <c r="E48" s="202"/>
      <c r="F48" s="202"/>
      <c r="G48" s="202"/>
      <c r="H48" s="210">
        <f>SUM(D48:G48)</f>
        <v>0</v>
      </c>
      <c r="I48" s="210"/>
    </row>
    <row r="49" spans="1:9" ht="15" x14ac:dyDescent="0.2">
      <c r="B49" s="228">
        <v>199500</v>
      </c>
      <c r="C49" s="196" t="s">
        <v>2518</v>
      </c>
      <c r="D49" s="202"/>
      <c r="E49" s="202"/>
      <c r="F49" s="202"/>
      <c r="G49" s="202"/>
      <c r="H49" s="210">
        <f>SUM(D49:G49)</f>
        <v>0</v>
      </c>
      <c r="I49" s="210"/>
    </row>
    <row r="50" spans="1:9" ht="15.75" thickBot="1" x14ac:dyDescent="0.25">
      <c r="B50" s="228" t="s">
        <v>1392</v>
      </c>
      <c r="C50" s="196" t="s">
        <v>1344</v>
      </c>
      <c r="D50" s="204"/>
      <c r="E50" s="204"/>
      <c r="F50" s="204"/>
      <c r="G50" s="204"/>
      <c r="H50" s="210">
        <f>SUM(D50:G50)</f>
        <v>0</v>
      </c>
    </row>
    <row r="51" spans="1:9" customFormat="1" ht="16.5" thickBot="1" x14ac:dyDescent="0.3">
      <c r="B51" s="289"/>
      <c r="C51" s="9" t="s">
        <v>1345</v>
      </c>
      <c r="D51" s="213">
        <f>SUM(D47:D50)</f>
        <v>0</v>
      </c>
      <c r="E51" s="213">
        <f>SUM(E47:E50)</f>
        <v>0</v>
      </c>
      <c r="F51" s="213">
        <f>SUM(F47:F50)</f>
        <v>0</v>
      </c>
      <c r="G51" s="213">
        <f>SUM(G47:G50)</f>
        <v>0</v>
      </c>
      <c r="H51" s="213">
        <f>SUM(H47:H50)</f>
        <v>0</v>
      </c>
    </row>
    <row r="52" spans="1:9" customFormat="1" ht="15.75" thickTop="1" x14ac:dyDescent="0.2">
      <c r="A52" s="475"/>
      <c r="B52" s="289"/>
      <c r="C52" s="6"/>
      <c r="D52" s="210"/>
      <c r="E52" s="210"/>
      <c r="F52" s="210"/>
      <c r="G52" s="210"/>
      <c r="H52" s="210"/>
    </row>
    <row r="53" spans="1:9" customFormat="1" ht="15.75" x14ac:dyDescent="0.25">
      <c r="B53" s="289"/>
      <c r="C53" s="8" t="s">
        <v>797</v>
      </c>
      <c r="D53" s="210"/>
      <c r="E53" s="210"/>
      <c r="F53" s="210"/>
      <c r="G53" s="210"/>
      <c r="H53" s="210"/>
    </row>
    <row r="54" spans="1:9" customFormat="1" ht="15.75" x14ac:dyDescent="0.25">
      <c r="B54" s="289"/>
      <c r="C54" s="8" t="s">
        <v>150</v>
      </c>
      <c r="D54" s="210"/>
      <c r="E54" s="210"/>
      <c r="F54" s="210"/>
      <c r="G54" s="210"/>
      <c r="H54" s="210"/>
    </row>
    <row r="55" spans="1:9" ht="15" x14ac:dyDescent="0.2">
      <c r="A55"/>
      <c r="B55" s="289">
        <v>202100</v>
      </c>
      <c r="C55" s="6" t="s">
        <v>151</v>
      </c>
      <c r="D55" s="202"/>
      <c r="E55" s="202"/>
      <c r="F55" s="202"/>
      <c r="G55" s="202"/>
      <c r="H55" s="210">
        <f t="shared" ref="H55:H66" si="3">SUM(D55:G55)</f>
        <v>0</v>
      </c>
    </row>
    <row r="56" spans="1:9" ht="15" x14ac:dyDescent="0.2">
      <c r="A56"/>
      <c r="B56" s="289">
        <v>203100</v>
      </c>
      <c r="C56" s="6" t="s">
        <v>215</v>
      </c>
      <c r="D56" s="202"/>
      <c r="E56" s="202"/>
      <c r="F56" s="202"/>
      <c r="G56" s="202"/>
      <c r="H56" s="210">
        <f t="shared" si="3"/>
        <v>0</v>
      </c>
    </row>
    <row r="57" spans="1:9" ht="15" x14ac:dyDescent="0.2">
      <c r="A57"/>
      <c r="B57" s="289">
        <v>204000</v>
      </c>
      <c r="C57" s="6" t="s">
        <v>594</v>
      </c>
      <c r="D57" s="202"/>
      <c r="E57" s="202"/>
      <c r="F57" s="202"/>
      <c r="G57" s="202"/>
      <c r="H57" s="210">
        <f t="shared" si="3"/>
        <v>0</v>
      </c>
    </row>
    <row r="58" spans="1:9" ht="15" x14ac:dyDescent="0.2">
      <c r="A58"/>
      <c r="B58" s="289">
        <v>204300</v>
      </c>
      <c r="C58" s="6" t="s">
        <v>2515</v>
      </c>
      <c r="D58" s="202"/>
      <c r="E58" s="202"/>
      <c r="F58" s="202"/>
      <c r="G58" s="202"/>
      <c r="H58" s="210">
        <f t="shared" si="3"/>
        <v>0</v>
      </c>
    </row>
    <row r="59" spans="1:9" ht="15" x14ac:dyDescent="0.2">
      <c r="A59"/>
      <c r="B59" s="289">
        <v>205200</v>
      </c>
      <c r="C59" s="6" t="s">
        <v>1453</v>
      </c>
      <c r="D59" s="202"/>
      <c r="E59" s="202"/>
      <c r="F59" s="202"/>
      <c r="G59" s="202"/>
      <c r="H59" s="210">
        <f t="shared" si="3"/>
        <v>0</v>
      </c>
    </row>
    <row r="60" spans="1:9" ht="15" x14ac:dyDescent="0.2">
      <c r="A60"/>
      <c r="B60" s="289">
        <v>205500</v>
      </c>
      <c r="C60" s="6" t="s">
        <v>2516</v>
      </c>
      <c r="D60" s="202"/>
      <c r="E60" s="202"/>
      <c r="F60" s="202"/>
      <c r="G60" s="202"/>
      <c r="H60" s="210">
        <f t="shared" si="3"/>
        <v>0</v>
      </c>
    </row>
    <row r="61" spans="1:9" ht="15" x14ac:dyDescent="0.2">
      <c r="A61"/>
      <c r="B61" s="289">
        <v>206100</v>
      </c>
      <c r="C61" s="6" t="s">
        <v>875</v>
      </c>
      <c r="D61" s="202"/>
      <c r="E61" s="202"/>
      <c r="F61" s="202"/>
      <c r="G61" s="202"/>
      <c r="H61" s="210">
        <f t="shared" si="3"/>
        <v>0</v>
      </c>
    </row>
    <row r="62" spans="1:9" ht="15" x14ac:dyDescent="0.2">
      <c r="A62"/>
      <c r="B62" s="289">
        <v>209100</v>
      </c>
      <c r="C62" s="6" t="s">
        <v>595</v>
      </c>
      <c r="D62" s="202"/>
      <c r="E62" s="202"/>
      <c r="F62" s="202"/>
      <c r="G62" s="202"/>
      <c r="H62" s="210">
        <f t="shared" si="3"/>
        <v>0</v>
      </c>
    </row>
    <row r="63" spans="1:9" ht="15" x14ac:dyDescent="0.2">
      <c r="A63"/>
      <c r="B63" s="289">
        <v>211000</v>
      </c>
      <c r="C63" s="6" t="s">
        <v>877</v>
      </c>
      <c r="D63" s="202"/>
      <c r="E63" s="202"/>
      <c r="F63" s="202"/>
      <c r="G63" s="202"/>
      <c r="H63" s="210">
        <f t="shared" si="3"/>
        <v>0</v>
      </c>
    </row>
    <row r="64" spans="1:9" ht="15" x14ac:dyDescent="0.2">
      <c r="A64"/>
      <c r="B64" s="289">
        <v>212000</v>
      </c>
      <c r="C64" s="6" t="s">
        <v>885</v>
      </c>
      <c r="D64" s="202"/>
      <c r="E64" s="202"/>
      <c r="F64" s="202"/>
      <c r="G64" s="202"/>
      <c r="H64" s="210">
        <f t="shared" si="3"/>
        <v>0</v>
      </c>
    </row>
    <row r="65" spans="1:8" ht="15" x14ac:dyDescent="0.2">
      <c r="A65"/>
      <c r="B65" s="289">
        <v>214000</v>
      </c>
      <c r="C65" s="6" t="s">
        <v>591</v>
      </c>
      <c r="D65" s="202"/>
      <c r="E65" s="202"/>
      <c r="F65" s="202"/>
      <c r="G65" s="202"/>
      <c r="H65" s="210">
        <f t="shared" si="3"/>
        <v>0</v>
      </c>
    </row>
    <row r="66" spans="1:8" ht="15.75" thickBot="1" x14ac:dyDescent="0.25">
      <c r="A66"/>
      <c r="B66" s="289">
        <v>216000</v>
      </c>
      <c r="C66" s="6" t="s">
        <v>1405</v>
      </c>
      <c r="D66" s="202"/>
      <c r="E66" s="202"/>
      <c r="F66" s="202"/>
      <c r="G66" s="202"/>
      <c r="H66" s="210">
        <f t="shared" si="3"/>
        <v>0</v>
      </c>
    </row>
    <row r="67" spans="1:8" customFormat="1" ht="16.5" thickBot="1" x14ac:dyDescent="0.3">
      <c r="B67" s="289"/>
      <c r="C67" s="9" t="s">
        <v>597</v>
      </c>
      <c r="D67" s="212">
        <f>SUM(D55:D65)</f>
        <v>0</v>
      </c>
      <c r="E67" s="212">
        <f>SUM(E55:E65)</f>
        <v>0</v>
      </c>
      <c r="F67" s="212">
        <f>SUM(F55:F65)</f>
        <v>0</v>
      </c>
      <c r="G67" s="212">
        <f>SUM(G55:G65)</f>
        <v>0</v>
      </c>
      <c r="H67" s="212">
        <f>SUM(H55:H66)</f>
        <v>0</v>
      </c>
    </row>
    <row r="68" spans="1:8" customFormat="1" ht="15.75" x14ac:dyDescent="0.25">
      <c r="B68" s="289"/>
      <c r="C68" s="8" t="s">
        <v>876</v>
      </c>
      <c r="D68" s="210"/>
      <c r="E68" s="210"/>
      <c r="F68" s="210"/>
      <c r="G68" s="210"/>
      <c r="H68" s="210"/>
    </row>
    <row r="69" spans="1:8" ht="15" x14ac:dyDescent="0.2">
      <c r="A69"/>
      <c r="B69" s="289">
        <v>231000</v>
      </c>
      <c r="C69" s="6" t="s">
        <v>592</v>
      </c>
      <c r="D69" s="202"/>
      <c r="E69" s="202"/>
      <c r="F69" s="202"/>
      <c r="G69" s="202"/>
      <c r="H69" s="210">
        <f t="shared" ref="H69:H77" si="4">SUM(D69:G69)</f>
        <v>0</v>
      </c>
    </row>
    <row r="70" spans="1:8" ht="15" x14ac:dyDescent="0.2">
      <c r="A70"/>
      <c r="B70" s="289">
        <v>233000</v>
      </c>
      <c r="C70" s="6" t="s">
        <v>593</v>
      </c>
      <c r="D70" s="202"/>
      <c r="E70" s="202"/>
      <c r="F70" s="202"/>
      <c r="G70" s="202"/>
      <c r="H70" s="210">
        <f t="shared" si="4"/>
        <v>0</v>
      </c>
    </row>
    <row r="71" spans="1:8" ht="15" x14ac:dyDescent="0.2">
      <c r="A71"/>
      <c r="B71" s="289">
        <v>234000</v>
      </c>
      <c r="C71" s="6" t="s">
        <v>215</v>
      </c>
      <c r="D71" s="202"/>
      <c r="E71" s="202"/>
      <c r="F71" s="202"/>
      <c r="G71" s="202"/>
      <c r="H71" s="210">
        <f t="shared" si="4"/>
        <v>0</v>
      </c>
    </row>
    <row r="72" spans="1:8" ht="15" x14ac:dyDescent="0.2">
      <c r="A72"/>
      <c r="B72" s="289">
        <v>235000</v>
      </c>
      <c r="C72" s="6" t="s">
        <v>594</v>
      </c>
      <c r="D72" s="202"/>
      <c r="E72" s="202"/>
      <c r="F72" s="202"/>
      <c r="G72" s="202"/>
      <c r="H72" s="210">
        <f t="shared" si="4"/>
        <v>0</v>
      </c>
    </row>
    <row r="73" spans="1:8" ht="15" x14ac:dyDescent="0.2">
      <c r="A73"/>
      <c r="B73" s="289">
        <v>235500</v>
      </c>
      <c r="C73" s="6" t="s">
        <v>2515</v>
      </c>
      <c r="D73" s="202"/>
      <c r="E73" s="202"/>
      <c r="F73" s="202"/>
      <c r="G73" s="202"/>
      <c r="H73" s="210">
        <f t="shared" si="4"/>
        <v>0</v>
      </c>
    </row>
    <row r="74" spans="1:8" ht="15" x14ac:dyDescent="0.2">
      <c r="A74"/>
      <c r="B74" s="289">
        <v>236000</v>
      </c>
      <c r="C74" s="6" t="s">
        <v>596</v>
      </c>
      <c r="D74" s="202"/>
      <c r="E74" s="202"/>
      <c r="F74" s="202"/>
      <c r="G74" s="202"/>
      <c r="H74" s="210">
        <f t="shared" si="4"/>
        <v>0</v>
      </c>
    </row>
    <row r="75" spans="1:8" ht="15" x14ac:dyDescent="0.2">
      <c r="A75"/>
      <c r="B75" s="289">
        <v>237000</v>
      </c>
      <c r="C75" s="6" t="s">
        <v>1479</v>
      </c>
      <c r="D75" s="202"/>
      <c r="E75" s="202"/>
      <c r="F75" s="202"/>
      <c r="G75" s="202"/>
      <c r="H75" s="210">
        <f t="shared" si="4"/>
        <v>0</v>
      </c>
    </row>
    <row r="76" spans="1:8" ht="15" x14ac:dyDescent="0.2">
      <c r="A76"/>
      <c r="B76" s="289">
        <v>238000</v>
      </c>
      <c r="C76" s="6" t="s">
        <v>1033</v>
      </c>
      <c r="D76" s="202"/>
      <c r="E76" s="202"/>
      <c r="F76" s="202"/>
      <c r="G76" s="202"/>
      <c r="H76" s="210">
        <f t="shared" si="4"/>
        <v>0</v>
      </c>
    </row>
    <row r="77" spans="1:8" ht="15.75" thickBot="1" x14ac:dyDescent="0.25">
      <c r="A77"/>
      <c r="B77" s="289">
        <v>239000</v>
      </c>
      <c r="C77" s="6" t="s">
        <v>595</v>
      </c>
      <c r="D77" s="204"/>
      <c r="E77" s="204"/>
      <c r="F77" s="204"/>
      <c r="G77" s="204"/>
      <c r="H77" s="210">
        <f t="shared" si="4"/>
        <v>0</v>
      </c>
    </row>
    <row r="78" spans="1:8" customFormat="1" ht="16.5" thickBot="1" x14ac:dyDescent="0.3">
      <c r="B78" s="289"/>
      <c r="C78" s="9" t="s">
        <v>598</v>
      </c>
      <c r="D78" s="212">
        <f>SUM(D69:D77)</f>
        <v>0</v>
      </c>
      <c r="E78" s="212">
        <f>SUM(E69:E77)</f>
        <v>0</v>
      </c>
      <c r="F78" s="212">
        <f>SUM(F69:F77)</f>
        <v>0</v>
      </c>
      <c r="G78" s="212">
        <f>SUM(G69:G77)</f>
        <v>0</v>
      </c>
      <c r="H78" s="212">
        <f>SUM(H69:H77)</f>
        <v>0</v>
      </c>
    </row>
    <row r="79" spans="1:8" customFormat="1" ht="15" x14ac:dyDescent="0.2">
      <c r="B79" s="289"/>
      <c r="C79" s="6"/>
      <c r="D79" s="210"/>
      <c r="E79" s="210"/>
      <c r="F79" s="210"/>
      <c r="G79" s="210"/>
      <c r="H79" s="210"/>
    </row>
    <row r="80" spans="1:8" customFormat="1" ht="16.5" thickBot="1" x14ac:dyDescent="0.3">
      <c r="B80" s="289"/>
      <c r="C80" s="455" t="s">
        <v>801</v>
      </c>
      <c r="D80" s="211">
        <f>+D67+D78</f>
        <v>0</v>
      </c>
      <c r="E80" s="211">
        <f>+E67+E78</f>
        <v>0</v>
      </c>
      <c r="F80" s="211">
        <f>+F67+F78</f>
        <v>0</v>
      </c>
      <c r="G80" s="211">
        <f>+G67+G78</f>
        <v>0</v>
      </c>
      <c r="H80" s="211">
        <f>+H67+H78</f>
        <v>0</v>
      </c>
    </row>
    <row r="81" spans="2:8" customFormat="1" ht="15.75" x14ac:dyDescent="0.25">
      <c r="B81" s="289"/>
      <c r="C81" s="455"/>
      <c r="D81" s="210"/>
      <c r="E81" s="210"/>
      <c r="F81" s="210"/>
      <c r="G81" s="210"/>
      <c r="H81" s="210"/>
    </row>
    <row r="82" spans="2:8" customFormat="1" ht="15.75" x14ac:dyDescent="0.25">
      <c r="B82" s="289"/>
      <c r="C82" s="455" t="s">
        <v>1346</v>
      </c>
      <c r="D82" s="210"/>
      <c r="E82" s="210"/>
      <c r="F82" s="210"/>
      <c r="G82" s="210"/>
      <c r="H82" s="210"/>
    </row>
    <row r="83" spans="2:8" ht="15" x14ac:dyDescent="0.2">
      <c r="B83" s="228">
        <v>220000</v>
      </c>
      <c r="C83" s="196" t="s">
        <v>2013</v>
      </c>
      <c r="D83" s="202"/>
      <c r="E83" s="202"/>
      <c r="F83" s="202"/>
      <c r="G83" s="202"/>
      <c r="H83" s="210">
        <f>SUM(D83:G83)</f>
        <v>0</v>
      </c>
    </row>
    <row r="84" spans="2:8" ht="15" x14ac:dyDescent="0.2">
      <c r="B84" s="228" t="s">
        <v>1409</v>
      </c>
      <c r="C84" s="196" t="s">
        <v>2008</v>
      </c>
      <c r="D84" s="202"/>
      <c r="E84" s="202"/>
      <c r="F84" s="202"/>
      <c r="G84" s="202"/>
      <c r="H84" s="210">
        <f>SUM(D84:G84)</f>
        <v>0</v>
      </c>
    </row>
    <row r="85" spans="2:8" ht="15" x14ac:dyDescent="0.2">
      <c r="B85" s="228">
        <v>225000</v>
      </c>
      <c r="C85" s="196" t="s">
        <v>2517</v>
      </c>
      <c r="D85" s="202"/>
      <c r="E85" s="202"/>
      <c r="F85" s="202"/>
      <c r="G85" s="202"/>
      <c r="H85" s="210">
        <f>SUM(D85:G85)</f>
        <v>0</v>
      </c>
    </row>
    <row r="86" spans="2:8" ht="15.75" thickBot="1" x14ac:dyDescent="0.25">
      <c r="B86" s="228">
        <v>223000</v>
      </c>
      <c r="C86" s="196" t="s">
        <v>1348</v>
      </c>
      <c r="D86" s="204"/>
      <c r="E86" s="204"/>
      <c r="F86" s="204"/>
      <c r="G86" s="204"/>
      <c r="H86" s="211">
        <f>SUM(D86:G86)</f>
        <v>0</v>
      </c>
    </row>
    <row r="87" spans="2:8" customFormat="1" ht="16.5" thickBot="1" x14ac:dyDescent="0.3">
      <c r="B87" s="289"/>
      <c r="C87" s="9" t="s">
        <v>1349</v>
      </c>
      <c r="D87" s="227">
        <f>SUM(D83:D86)</f>
        <v>0</v>
      </c>
      <c r="E87" s="227">
        <f>SUM(E83:E86)</f>
        <v>0</v>
      </c>
      <c r="F87" s="227">
        <f>SUM(F83:F86)</f>
        <v>0</v>
      </c>
      <c r="G87" s="227">
        <f>SUM(G83:G86)</f>
        <v>0</v>
      </c>
      <c r="H87" s="227">
        <f>SUM(H83:H86)</f>
        <v>0</v>
      </c>
    </row>
    <row r="88" spans="2:8" customFormat="1" ht="16.5" thickTop="1" x14ac:dyDescent="0.25">
      <c r="B88" s="289"/>
      <c r="C88" s="455"/>
      <c r="D88" s="210"/>
      <c r="E88" s="210"/>
      <c r="F88" s="210"/>
      <c r="G88" s="210"/>
      <c r="H88" s="210"/>
    </row>
    <row r="89" spans="2:8" customFormat="1" ht="15.75" x14ac:dyDescent="0.25">
      <c r="B89" s="289"/>
      <c r="C89" s="8" t="s">
        <v>1281</v>
      </c>
      <c r="D89" s="210"/>
      <c r="E89" s="210"/>
      <c r="F89" s="210"/>
      <c r="G89" s="210"/>
      <c r="H89" s="210"/>
    </row>
    <row r="90" spans="2:8" customFormat="1" ht="15" x14ac:dyDescent="0.2">
      <c r="B90" s="289"/>
      <c r="C90" s="6" t="s">
        <v>1316</v>
      </c>
      <c r="D90" s="210">
        <f>D42-D57-D58-D59-D69-D72-D73</f>
        <v>0</v>
      </c>
      <c r="E90" s="210">
        <f t="shared" ref="E90:G90" si="5">E42-E57-E58-E59-E69-E72-E73</f>
        <v>0</v>
      </c>
      <c r="F90" s="210">
        <f t="shared" si="5"/>
        <v>0</v>
      </c>
      <c r="G90" s="210">
        <f t="shared" si="5"/>
        <v>0</v>
      </c>
      <c r="H90" s="210">
        <f>SUM(D90:G90)</f>
        <v>0</v>
      </c>
    </row>
    <row r="91" spans="2:8" ht="15" x14ac:dyDescent="0.2">
      <c r="B91" s="229"/>
      <c r="C91" s="196" t="s">
        <v>979</v>
      </c>
      <c r="D91" s="210"/>
      <c r="E91" s="210"/>
      <c r="F91" s="210"/>
      <c r="G91" s="210"/>
      <c r="H91" s="210"/>
    </row>
    <row r="92" spans="2:8" ht="15" x14ac:dyDescent="0.2">
      <c r="B92" s="229"/>
      <c r="C92" s="196"/>
      <c r="D92" s="202"/>
      <c r="E92" s="202"/>
      <c r="F92" s="202"/>
      <c r="G92" s="202"/>
      <c r="H92" s="210">
        <f>SUM(D92:G92)</f>
        <v>0</v>
      </c>
    </row>
    <row r="93" spans="2:8" ht="15" x14ac:dyDescent="0.2">
      <c r="B93" s="229"/>
      <c r="C93" s="196"/>
      <c r="D93" s="202"/>
      <c r="E93" s="202"/>
      <c r="F93" s="202"/>
      <c r="G93" s="202"/>
      <c r="H93" s="210">
        <f>SUM(D93:G93)</f>
        <v>0</v>
      </c>
    </row>
    <row r="94" spans="2:8" ht="15" x14ac:dyDescent="0.2">
      <c r="B94" s="229"/>
      <c r="C94" s="196"/>
      <c r="D94" s="202"/>
      <c r="E94" s="202"/>
      <c r="F94" s="202"/>
      <c r="G94" s="202"/>
      <c r="H94" s="210">
        <f>SUM(D94:G94)</f>
        <v>0</v>
      </c>
    </row>
    <row r="95" spans="2:8" ht="15" x14ac:dyDescent="0.2">
      <c r="B95" s="229"/>
      <c r="C95" s="196"/>
      <c r="D95" s="202"/>
      <c r="E95" s="202"/>
      <c r="F95" s="202"/>
      <c r="G95" s="202"/>
      <c r="H95" s="210">
        <f>SUM(D95:G95)</f>
        <v>0</v>
      </c>
    </row>
    <row r="96" spans="2:8" customFormat="1" ht="15.75" thickBot="1" x14ac:dyDescent="0.25">
      <c r="B96" s="289"/>
      <c r="C96" s="6" t="s">
        <v>980</v>
      </c>
      <c r="D96" s="211">
        <f>D44+D51-D80-D87-D90-D92-D93-D94-D95</f>
        <v>0</v>
      </c>
      <c r="E96" s="211">
        <f>E44+E51-E80-E87-E90-E92-E93-E94-E95</f>
        <v>0</v>
      </c>
      <c r="F96" s="211">
        <f>F44+F51-F80-F87-F90-F92-F93-F94-F95</f>
        <v>0</v>
      </c>
      <c r="G96" s="211">
        <f>G44+G51-G80-G87-G90-G92-G93-G94-G95</f>
        <v>0</v>
      </c>
      <c r="H96" s="210">
        <f>SUM(D96:G96)</f>
        <v>0</v>
      </c>
    </row>
    <row r="97" spans="1:8" customFormat="1" ht="16.5" thickBot="1" x14ac:dyDescent="0.3">
      <c r="B97" s="289"/>
      <c r="C97" s="476" t="s">
        <v>1275</v>
      </c>
      <c r="D97" s="213">
        <f>SUM(D89:D96)</f>
        <v>0</v>
      </c>
      <c r="E97" s="213">
        <f>SUM(E89:E96)</f>
        <v>0</v>
      </c>
      <c r="F97" s="213">
        <f>SUM(F89:F96)</f>
        <v>0</v>
      </c>
      <c r="G97" s="213">
        <f>SUM(G89:G96)</f>
        <v>0</v>
      </c>
      <c r="H97" s="213">
        <f>SUM(H89:H96)</f>
        <v>0</v>
      </c>
    </row>
    <row r="98" spans="1:8" ht="15.75" thickTop="1" x14ac:dyDescent="0.2">
      <c r="B98" s="229"/>
      <c r="C98" s="196"/>
      <c r="D98" s="196"/>
      <c r="E98" s="196"/>
      <c r="F98" s="196"/>
      <c r="G98" s="196"/>
      <c r="H98" s="196"/>
    </row>
    <row r="99" spans="1:8" ht="15.75" x14ac:dyDescent="0.25">
      <c r="A99" s="207" t="s">
        <v>1567</v>
      </c>
      <c r="B99" s="295"/>
      <c r="C99" s="215"/>
      <c r="D99" s="215"/>
      <c r="E99" s="215"/>
      <c r="F99" s="215"/>
      <c r="G99" s="215"/>
      <c r="H99" s="215"/>
    </row>
    <row r="100" spans="1:8" ht="15" x14ac:dyDescent="0.2">
      <c r="B100" s="229"/>
      <c r="C100" s="196"/>
      <c r="D100" s="196"/>
      <c r="E100" s="196"/>
      <c r="F100" s="196"/>
      <c r="G100" s="196"/>
      <c r="H100" s="196"/>
    </row>
    <row r="101" spans="1:8" ht="15" x14ac:dyDescent="0.2">
      <c r="B101" s="229"/>
      <c r="C101" s="196"/>
      <c r="D101" s="196"/>
      <c r="E101" s="196"/>
      <c r="F101" s="196"/>
      <c r="G101" s="210"/>
      <c r="H101" s="196"/>
    </row>
    <row r="102" spans="1:8" ht="15" x14ac:dyDescent="0.2">
      <c r="B102" s="229"/>
      <c r="C102" s="196"/>
      <c r="D102" s="196"/>
      <c r="E102" s="196"/>
      <c r="F102" s="196"/>
      <c r="G102" s="196"/>
      <c r="H102" s="196"/>
    </row>
    <row r="103" spans="1:8" ht="15" x14ac:dyDescent="0.2">
      <c r="B103" s="229"/>
      <c r="C103" s="196"/>
      <c r="D103" s="196"/>
      <c r="E103" s="196"/>
      <c r="F103" s="196"/>
      <c r="G103" s="196"/>
      <c r="H103" s="196"/>
    </row>
    <row r="104" spans="1:8" ht="15" x14ac:dyDescent="0.2">
      <c r="B104" s="229"/>
      <c r="C104" s="196"/>
      <c r="D104" s="196"/>
      <c r="E104" s="196"/>
      <c r="F104" s="196"/>
      <c r="G104" s="196"/>
      <c r="H104" s="196"/>
    </row>
    <row r="105" spans="1:8" ht="15" x14ac:dyDescent="0.2">
      <c r="B105" s="229"/>
      <c r="C105" s="196"/>
      <c r="D105" s="196"/>
      <c r="E105" s="196"/>
      <c r="F105" s="196"/>
      <c r="G105" s="196"/>
      <c r="H105" s="196"/>
    </row>
    <row r="106" spans="1:8" ht="15" x14ac:dyDescent="0.2">
      <c r="B106" s="229"/>
      <c r="C106" s="196"/>
      <c r="D106" s="196"/>
      <c r="E106" s="196"/>
      <c r="F106" s="196"/>
      <c r="G106" s="196"/>
      <c r="H106" s="196"/>
    </row>
    <row r="107" spans="1:8" ht="15" x14ac:dyDescent="0.2">
      <c r="B107" s="229"/>
      <c r="C107" s="196"/>
      <c r="D107" s="196"/>
      <c r="E107" s="196"/>
      <c r="F107" s="196"/>
      <c r="G107" s="196"/>
      <c r="H107" s="196"/>
    </row>
    <row r="108" spans="1:8" ht="15" x14ac:dyDescent="0.2">
      <c r="B108" s="229"/>
      <c r="C108" s="196"/>
      <c r="D108" s="196"/>
      <c r="E108" s="196"/>
      <c r="F108" s="196"/>
      <c r="G108" s="196"/>
      <c r="H108" s="196"/>
    </row>
    <row r="109" spans="1:8" ht="15" x14ac:dyDescent="0.2">
      <c r="B109" s="229"/>
      <c r="C109" s="196"/>
      <c r="D109" s="196"/>
      <c r="E109" s="196"/>
      <c r="F109" s="196"/>
      <c r="G109" s="196"/>
      <c r="H109" s="196"/>
    </row>
    <row r="110" spans="1:8" ht="15" x14ac:dyDescent="0.2">
      <c r="B110" s="229"/>
      <c r="C110" s="196"/>
      <c r="D110" s="196"/>
      <c r="E110" s="196"/>
      <c r="F110" s="196"/>
      <c r="G110" s="196"/>
      <c r="H110" s="196"/>
    </row>
    <row r="111" spans="1:8" ht="15" x14ac:dyDescent="0.2">
      <c r="B111" s="229"/>
      <c r="C111" s="196"/>
      <c r="D111" s="196"/>
      <c r="E111" s="196"/>
      <c r="F111" s="196"/>
      <c r="G111" s="196"/>
      <c r="H111" s="196"/>
    </row>
    <row r="112" spans="1:8" ht="15" x14ac:dyDescent="0.2">
      <c r="B112" s="229"/>
      <c r="C112" s="196"/>
      <c r="D112" s="196"/>
      <c r="E112" s="196"/>
      <c r="F112" s="196"/>
      <c r="G112" s="196"/>
      <c r="H112" s="196"/>
    </row>
    <row r="113" spans="2:8" ht="15" x14ac:dyDescent="0.2">
      <c r="B113" s="229"/>
      <c r="C113" s="196"/>
      <c r="D113" s="196"/>
      <c r="E113" s="196"/>
      <c r="F113" s="196"/>
      <c r="G113" s="196"/>
      <c r="H113" s="196"/>
    </row>
    <row r="114" spans="2:8" ht="15" x14ac:dyDescent="0.2">
      <c r="B114" s="229"/>
      <c r="C114" s="196"/>
      <c r="D114" s="196"/>
      <c r="E114" s="196"/>
      <c r="F114" s="196"/>
      <c r="G114" s="196"/>
      <c r="H114" s="196"/>
    </row>
    <row r="115" spans="2:8" ht="15" x14ac:dyDescent="0.2">
      <c r="B115" s="229"/>
      <c r="C115" s="196"/>
      <c r="D115" s="196"/>
      <c r="E115" s="196"/>
      <c r="F115" s="196"/>
      <c r="G115" s="196"/>
      <c r="H115" s="196"/>
    </row>
    <row r="116" spans="2:8" ht="15" x14ac:dyDescent="0.2">
      <c r="B116" s="229"/>
      <c r="C116" s="196"/>
      <c r="D116" s="196"/>
      <c r="E116" s="196"/>
      <c r="F116" s="196"/>
      <c r="G116" s="196"/>
      <c r="H116" s="196"/>
    </row>
    <row r="117" spans="2:8" ht="15" x14ac:dyDescent="0.2">
      <c r="B117" s="229"/>
      <c r="C117" s="196"/>
      <c r="D117" s="196"/>
      <c r="E117" s="196"/>
      <c r="F117" s="196"/>
      <c r="G117" s="196"/>
      <c r="H117" s="196"/>
    </row>
    <row r="118" spans="2:8" ht="15" x14ac:dyDescent="0.2">
      <c r="B118" s="229"/>
      <c r="C118" s="196"/>
      <c r="D118" s="196"/>
      <c r="E118" s="196"/>
      <c r="F118" s="196"/>
      <c r="G118" s="196"/>
      <c r="H118" s="196"/>
    </row>
    <row r="119" spans="2:8" ht="15" x14ac:dyDescent="0.2">
      <c r="B119" s="229"/>
      <c r="C119" s="196"/>
      <c r="D119" s="196"/>
      <c r="E119" s="196"/>
      <c r="F119" s="196"/>
      <c r="G119" s="196"/>
      <c r="H119" s="196"/>
    </row>
    <row r="120" spans="2:8" ht="15" x14ac:dyDescent="0.2">
      <c r="B120" s="229"/>
      <c r="C120" s="196"/>
      <c r="D120" s="196"/>
      <c r="E120" s="196"/>
      <c r="F120" s="196"/>
      <c r="G120" s="196"/>
      <c r="H120" s="196"/>
    </row>
    <row r="121" spans="2:8" ht="15" x14ac:dyDescent="0.2">
      <c r="B121" s="229"/>
      <c r="C121" s="196"/>
      <c r="D121" s="196"/>
      <c r="E121" s="196"/>
      <c r="F121" s="196"/>
      <c r="G121" s="196"/>
      <c r="H121" s="196"/>
    </row>
    <row r="122" spans="2:8" ht="15" x14ac:dyDescent="0.2">
      <c r="B122" s="229"/>
      <c r="C122" s="196"/>
      <c r="D122" s="196"/>
      <c r="E122" s="196"/>
      <c r="F122" s="196"/>
      <c r="G122" s="196"/>
      <c r="H122" s="196"/>
    </row>
    <row r="123" spans="2:8" ht="15" x14ac:dyDescent="0.2">
      <c r="B123" s="229"/>
      <c r="C123" s="196"/>
      <c r="D123" s="196"/>
      <c r="E123" s="196"/>
      <c r="F123" s="196"/>
      <c r="G123" s="196"/>
      <c r="H123" s="196"/>
    </row>
    <row r="124" spans="2:8" ht="15" x14ac:dyDescent="0.2">
      <c r="B124" s="229"/>
      <c r="C124" s="196"/>
      <c r="D124" s="196"/>
      <c r="E124" s="196"/>
      <c r="F124" s="196"/>
      <c r="G124" s="196"/>
      <c r="H124" s="196"/>
    </row>
    <row r="125" spans="2:8" ht="15" x14ac:dyDescent="0.2">
      <c r="B125" s="229"/>
      <c r="C125" s="196"/>
      <c r="D125" s="196"/>
      <c r="E125" s="196"/>
      <c r="F125" s="196"/>
      <c r="G125" s="196"/>
      <c r="H125" s="196"/>
    </row>
    <row r="126" spans="2:8" ht="15" x14ac:dyDescent="0.2">
      <c r="B126" s="229"/>
      <c r="C126" s="196"/>
      <c r="D126" s="196"/>
      <c r="E126" s="196"/>
      <c r="F126" s="196"/>
      <c r="G126" s="196"/>
      <c r="H126" s="196"/>
    </row>
    <row r="127" spans="2:8" ht="15" x14ac:dyDescent="0.2">
      <c r="B127" s="229"/>
      <c r="C127" s="196"/>
      <c r="D127" s="196"/>
      <c r="E127" s="196"/>
      <c r="F127" s="196"/>
      <c r="G127" s="196"/>
      <c r="H127" s="196"/>
    </row>
    <row r="128" spans="2:8" ht="15" x14ac:dyDescent="0.2">
      <c r="B128" s="229"/>
      <c r="C128" s="196"/>
      <c r="D128" s="196"/>
      <c r="E128" s="196"/>
      <c r="F128" s="196"/>
      <c r="G128" s="196"/>
      <c r="H128" s="196"/>
    </row>
    <row r="129" spans="2:8" ht="15" x14ac:dyDescent="0.2">
      <c r="B129" s="229"/>
      <c r="C129" s="196"/>
      <c r="D129" s="196"/>
      <c r="E129" s="196"/>
      <c r="F129" s="196"/>
      <c r="G129" s="196"/>
      <c r="H129" s="196"/>
    </row>
    <row r="130" spans="2:8" ht="15" x14ac:dyDescent="0.2">
      <c r="B130" s="229"/>
      <c r="C130" s="196"/>
      <c r="D130" s="196"/>
      <c r="E130" s="196"/>
      <c r="F130" s="196"/>
      <c r="G130" s="196"/>
      <c r="H130" s="196"/>
    </row>
    <row r="131" spans="2:8" ht="15" x14ac:dyDescent="0.2">
      <c r="B131" s="229"/>
      <c r="C131" s="196"/>
      <c r="D131" s="196"/>
      <c r="E131" s="196"/>
      <c r="F131" s="196"/>
      <c r="G131" s="196"/>
      <c r="H131" s="196"/>
    </row>
    <row r="132" spans="2:8" ht="15" x14ac:dyDescent="0.2">
      <c r="B132" s="229"/>
      <c r="C132" s="196"/>
      <c r="D132" s="196"/>
      <c r="E132" s="196"/>
      <c r="F132" s="196"/>
      <c r="G132" s="196"/>
      <c r="H132" s="196"/>
    </row>
    <row r="133" spans="2:8" ht="15" x14ac:dyDescent="0.2">
      <c r="B133" s="229"/>
      <c r="C133" s="196"/>
      <c r="D133" s="196"/>
      <c r="E133" s="196"/>
      <c r="F133" s="196"/>
      <c r="G133" s="196"/>
      <c r="H133" s="196"/>
    </row>
    <row r="134" spans="2:8" ht="15" x14ac:dyDescent="0.2">
      <c r="B134" s="229"/>
      <c r="C134" s="196"/>
      <c r="D134" s="196"/>
      <c r="E134" s="196"/>
      <c r="F134" s="196"/>
      <c r="G134" s="196"/>
      <c r="H134" s="196"/>
    </row>
    <row r="135" spans="2:8" ht="15" x14ac:dyDescent="0.2">
      <c r="B135" s="229"/>
      <c r="C135" s="196"/>
      <c r="D135" s="196"/>
      <c r="E135" s="196"/>
      <c r="F135" s="196"/>
      <c r="G135" s="196"/>
      <c r="H135" s="196"/>
    </row>
    <row r="136" spans="2:8" ht="15" x14ac:dyDescent="0.2">
      <c r="B136" s="229"/>
      <c r="C136" s="196"/>
      <c r="D136" s="196"/>
      <c r="E136" s="196"/>
      <c r="F136" s="196"/>
      <c r="G136" s="196"/>
      <c r="H136" s="196"/>
    </row>
    <row r="137" spans="2:8" ht="15" x14ac:dyDescent="0.2">
      <c r="B137" s="229"/>
      <c r="C137" s="196"/>
      <c r="D137" s="196"/>
      <c r="E137" s="196"/>
      <c r="F137" s="196"/>
      <c r="G137" s="196"/>
      <c r="H137" s="196"/>
    </row>
    <row r="138" spans="2:8" ht="15" x14ac:dyDescent="0.2">
      <c r="B138" s="229"/>
      <c r="C138" s="196"/>
      <c r="D138" s="196"/>
      <c r="E138" s="196"/>
      <c r="F138" s="196"/>
      <c r="G138" s="196"/>
      <c r="H138" s="196"/>
    </row>
    <row r="139" spans="2:8" ht="15" x14ac:dyDescent="0.2">
      <c r="B139" s="229"/>
      <c r="C139" s="196"/>
      <c r="D139" s="196"/>
      <c r="E139" s="196"/>
      <c r="F139" s="196"/>
      <c r="G139" s="196"/>
      <c r="H139" s="196"/>
    </row>
    <row r="140" spans="2:8" ht="15" x14ac:dyDescent="0.2">
      <c r="B140" s="229"/>
      <c r="C140" s="196"/>
      <c r="D140" s="196"/>
      <c r="E140" s="196"/>
      <c r="F140" s="196"/>
      <c r="G140" s="196"/>
      <c r="H140" s="196"/>
    </row>
    <row r="141" spans="2:8" ht="15" x14ac:dyDescent="0.2">
      <c r="B141" s="229"/>
      <c r="C141" s="196"/>
      <c r="D141" s="196"/>
      <c r="E141" s="196"/>
      <c r="F141" s="196"/>
      <c r="G141" s="196"/>
      <c r="H141" s="196"/>
    </row>
    <row r="142" spans="2:8" ht="15" x14ac:dyDescent="0.2">
      <c r="B142" s="229"/>
      <c r="C142" s="196"/>
      <c r="D142" s="196"/>
      <c r="E142" s="196"/>
      <c r="F142" s="196"/>
      <c r="G142" s="196"/>
      <c r="H142" s="196"/>
    </row>
    <row r="143" spans="2:8" ht="15" x14ac:dyDescent="0.2">
      <c r="B143" s="229"/>
      <c r="C143" s="196"/>
      <c r="D143" s="196"/>
      <c r="E143" s="196"/>
      <c r="F143" s="196"/>
      <c r="G143" s="196"/>
      <c r="H143" s="196"/>
    </row>
    <row r="144" spans="2:8" ht="15" x14ac:dyDescent="0.2">
      <c r="B144" s="229"/>
      <c r="C144" s="196"/>
      <c r="D144" s="196"/>
      <c r="E144" s="196"/>
      <c r="F144" s="196"/>
      <c r="G144" s="196"/>
      <c r="H144" s="196"/>
    </row>
    <row r="145" spans="2:8" ht="15" x14ac:dyDescent="0.2">
      <c r="B145" s="229"/>
      <c r="C145" s="196"/>
      <c r="D145" s="196"/>
      <c r="E145" s="196"/>
      <c r="F145" s="196"/>
      <c r="G145" s="196"/>
      <c r="H145" s="196"/>
    </row>
    <row r="146" spans="2:8" ht="15" x14ac:dyDescent="0.2">
      <c r="B146" s="229"/>
      <c r="C146" s="196"/>
      <c r="D146" s="196"/>
      <c r="E146" s="196"/>
      <c r="F146" s="196"/>
      <c r="G146" s="196"/>
      <c r="H146" s="196"/>
    </row>
    <row r="147" spans="2:8" ht="15" x14ac:dyDescent="0.2">
      <c r="B147" s="229"/>
      <c r="C147" s="196"/>
      <c r="D147" s="196"/>
      <c r="E147" s="196"/>
      <c r="F147" s="196"/>
      <c r="G147" s="196"/>
      <c r="H147" s="196"/>
    </row>
    <row r="148" spans="2:8" ht="15" x14ac:dyDescent="0.2">
      <c r="B148" s="229"/>
      <c r="C148" s="196"/>
      <c r="D148" s="196"/>
      <c r="E148" s="196"/>
      <c r="F148" s="196"/>
      <c r="G148" s="196"/>
      <c r="H148" s="196"/>
    </row>
    <row r="149" spans="2:8" ht="15" x14ac:dyDescent="0.2">
      <c r="B149" s="229"/>
      <c r="C149" s="196"/>
      <c r="D149" s="196"/>
      <c r="E149" s="196"/>
      <c r="F149" s="196"/>
      <c r="G149" s="196"/>
      <c r="H149" s="196"/>
    </row>
    <row r="150" spans="2:8" ht="15" x14ac:dyDescent="0.2">
      <c r="B150" s="229"/>
      <c r="C150" s="196"/>
      <c r="D150" s="196"/>
      <c r="E150" s="196"/>
      <c r="F150" s="196"/>
      <c r="G150" s="196"/>
      <c r="H150" s="196"/>
    </row>
    <row r="151" spans="2:8" ht="15" x14ac:dyDescent="0.2">
      <c r="B151" s="229"/>
      <c r="C151" s="196"/>
      <c r="D151" s="196"/>
      <c r="E151" s="196"/>
      <c r="F151" s="196"/>
      <c r="G151" s="196"/>
      <c r="H151" s="196"/>
    </row>
    <row r="152" spans="2:8" ht="15" x14ac:dyDescent="0.2">
      <c r="B152" s="229"/>
      <c r="C152" s="196"/>
      <c r="D152" s="196"/>
      <c r="E152" s="196"/>
      <c r="F152" s="196"/>
      <c r="G152" s="196"/>
      <c r="H152" s="196"/>
    </row>
    <row r="153" spans="2:8" ht="15" x14ac:dyDescent="0.2">
      <c r="B153" s="229"/>
      <c r="C153" s="196"/>
      <c r="D153" s="196"/>
      <c r="E153" s="196"/>
      <c r="F153" s="196"/>
      <c r="G153" s="196"/>
      <c r="H153" s="196"/>
    </row>
    <row r="154" spans="2:8" ht="15" x14ac:dyDescent="0.2">
      <c r="B154" s="229"/>
      <c r="C154" s="196"/>
      <c r="D154" s="196"/>
      <c r="E154" s="196"/>
      <c r="F154" s="196"/>
      <c r="G154" s="196"/>
      <c r="H154" s="196"/>
    </row>
    <row r="155" spans="2:8" ht="15" x14ac:dyDescent="0.2">
      <c r="B155" s="229"/>
      <c r="C155" s="196"/>
      <c r="D155" s="196"/>
      <c r="E155" s="196"/>
      <c r="F155" s="196"/>
      <c r="G155" s="196"/>
      <c r="H155" s="196"/>
    </row>
    <row r="156" spans="2:8" ht="15" x14ac:dyDescent="0.2">
      <c r="B156" s="229"/>
      <c r="C156" s="196"/>
      <c r="D156" s="196"/>
      <c r="E156" s="196"/>
      <c r="F156" s="196"/>
      <c r="G156" s="196"/>
      <c r="H156" s="196"/>
    </row>
    <row r="157" spans="2:8" ht="15" x14ac:dyDescent="0.2">
      <c r="B157" s="229"/>
      <c r="C157" s="196"/>
      <c r="D157" s="196"/>
      <c r="E157" s="196"/>
      <c r="F157" s="196"/>
      <c r="G157" s="196"/>
      <c r="H157" s="196"/>
    </row>
    <row r="158" spans="2:8" ht="15" x14ac:dyDescent="0.2">
      <c r="B158" s="196"/>
      <c r="C158" s="196"/>
      <c r="D158" s="196"/>
      <c r="E158" s="196"/>
      <c r="F158" s="196"/>
      <c r="G158" s="196"/>
      <c r="H158" s="196"/>
    </row>
    <row r="159" spans="2:8" ht="15" x14ac:dyDescent="0.2">
      <c r="B159" s="196"/>
      <c r="C159" s="196"/>
      <c r="D159" s="196"/>
      <c r="E159" s="196"/>
      <c r="F159" s="196"/>
      <c r="G159" s="196"/>
      <c r="H159" s="196"/>
    </row>
    <row r="160" spans="2:8" ht="15" x14ac:dyDescent="0.2">
      <c r="B160" s="196"/>
      <c r="C160" s="196"/>
      <c r="D160" s="196"/>
      <c r="E160" s="196"/>
      <c r="F160" s="196"/>
      <c r="G160" s="196"/>
      <c r="H160" s="196"/>
    </row>
    <row r="161" spans="2:8" ht="15" x14ac:dyDescent="0.2">
      <c r="B161" s="196"/>
      <c r="C161" s="196"/>
      <c r="D161" s="196"/>
      <c r="E161" s="196"/>
      <c r="F161" s="196"/>
      <c r="G161" s="196"/>
      <c r="H161" s="196"/>
    </row>
    <row r="162" spans="2:8" ht="15" x14ac:dyDescent="0.2">
      <c r="B162" s="196"/>
      <c r="C162" s="196"/>
      <c r="D162" s="196"/>
      <c r="E162" s="196"/>
      <c r="F162" s="196"/>
      <c r="G162" s="196"/>
      <c r="H162" s="196"/>
    </row>
    <row r="163" spans="2:8" ht="15" x14ac:dyDescent="0.2">
      <c r="B163" s="196"/>
      <c r="C163" s="196"/>
      <c r="D163" s="196"/>
      <c r="E163" s="196"/>
      <c r="F163" s="196"/>
      <c r="G163" s="196"/>
      <c r="H163" s="196"/>
    </row>
    <row r="164" spans="2:8" ht="15" x14ac:dyDescent="0.2">
      <c r="B164" s="196"/>
      <c r="C164" s="196"/>
      <c r="D164" s="196"/>
      <c r="E164" s="196"/>
      <c r="F164" s="196"/>
      <c r="G164" s="196"/>
      <c r="H164" s="196"/>
    </row>
    <row r="165" spans="2:8" ht="15" x14ac:dyDescent="0.2">
      <c r="B165" s="196"/>
      <c r="C165" s="196"/>
      <c r="D165" s="196"/>
      <c r="E165" s="196"/>
      <c r="F165" s="196"/>
      <c r="G165" s="196"/>
      <c r="H165" s="196"/>
    </row>
    <row r="166" spans="2:8" ht="15" x14ac:dyDescent="0.2">
      <c r="B166" s="196"/>
      <c r="C166" s="196"/>
      <c r="D166" s="196"/>
      <c r="E166" s="196"/>
      <c r="F166" s="196"/>
      <c r="G166" s="196"/>
      <c r="H166" s="196"/>
    </row>
    <row r="167" spans="2:8" ht="15" x14ac:dyDescent="0.2">
      <c r="B167" s="196"/>
      <c r="C167" s="196"/>
      <c r="D167" s="196"/>
      <c r="E167" s="196"/>
      <c r="F167" s="196"/>
      <c r="G167" s="196"/>
      <c r="H167" s="196"/>
    </row>
    <row r="168" spans="2:8" ht="15" x14ac:dyDescent="0.2">
      <c r="B168" s="196"/>
      <c r="C168" s="196"/>
      <c r="D168" s="196"/>
      <c r="E168" s="196"/>
      <c r="F168" s="196"/>
      <c r="G168" s="196"/>
      <c r="H168" s="196"/>
    </row>
    <row r="169" spans="2:8" ht="15" x14ac:dyDescent="0.2">
      <c r="B169" s="196"/>
      <c r="C169" s="196"/>
      <c r="D169" s="196"/>
      <c r="E169" s="196"/>
      <c r="F169" s="196"/>
      <c r="G169" s="196"/>
      <c r="H169" s="196"/>
    </row>
    <row r="170" spans="2:8" ht="15" x14ac:dyDescent="0.2">
      <c r="B170" s="196"/>
      <c r="C170" s="196"/>
      <c r="D170" s="196"/>
      <c r="E170" s="196"/>
      <c r="F170" s="196"/>
      <c r="G170" s="196"/>
      <c r="H170" s="196"/>
    </row>
    <row r="171" spans="2:8" ht="15" x14ac:dyDescent="0.2">
      <c r="B171" s="196"/>
      <c r="C171" s="196"/>
      <c r="D171" s="196"/>
      <c r="E171" s="196"/>
      <c r="F171" s="196"/>
      <c r="G171" s="196"/>
      <c r="H171" s="196"/>
    </row>
    <row r="172" spans="2:8" ht="15" x14ac:dyDescent="0.2">
      <c r="B172" s="196"/>
      <c r="C172" s="196"/>
      <c r="D172" s="196"/>
      <c r="E172" s="196"/>
      <c r="F172" s="196"/>
      <c r="G172" s="196"/>
      <c r="H172" s="196"/>
    </row>
    <row r="173" spans="2:8" ht="15" x14ac:dyDescent="0.2">
      <c r="B173" s="196"/>
      <c r="C173" s="196"/>
      <c r="D173" s="196"/>
      <c r="E173" s="196"/>
      <c r="F173" s="196"/>
      <c r="G173" s="196"/>
      <c r="H173" s="196"/>
    </row>
    <row r="174" spans="2:8" ht="15" x14ac:dyDescent="0.2">
      <c r="B174" s="196"/>
      <c r="C174" s="196"/>
      <c r="D174" s="196"/>
      <c r="E174" s="196"/>
      <c r="F174" s="196"/>
      <c r="G174" s="196"/>
      <c r="H174" s="196"/>
    </row>
    <row r="175" spans="2:8" ht="15" x14ac:dyDescent="0.2">
      <c r="B175" s="196"/>
      <c r="C175" s="196"/>
      <c r="D175" s="196"/>
      <c r="E175" s="196"/>
      <c r="F175" s="196"/>
      <c r="G175" s="196"/>
      <c r="H175" s="196"/>
    </row>
    <row r="176" spans="2:8" ht="15" x14ac:dyDescent="0.2">
      <c r="B176" s="196"/>
      <c r="C176" s="196"/>
      <c r="D176" s="196"/>
      <c r="E176" s="196"/>
      <c r="F176" s="196"/>
      <c r="G176" s="196"/>
      <c r="H176" s="196"/>
    </row>
    <row r="177" spans="2:8" ht="15" x14ac:dyDescent="0.2">
      <c r="B177" s="196"/>
      <c r="C177" s="196"/>
      <c r="D177" s="196"/>
      <c r="E177" s="196"/>
      <c r="F177" s="196"/>
      <c r="G177" s="196"/>
      <c r="H177" s="196"/>
    </row>
    <row r="178" spans="2:8" ht="15" x14ac:dyDescent="0.2">
      <c r="B178" s="196"/>
      <c r="C178" s="196"/>
      <c r="D178" s="196"/>
      <c r="E178" s="196"/>
      <c r="F178" s="196"/>
      <c r="G178" s="196"/>
      <c r="H178" s="196"/>
    </row>
    <row r="179" spans="2:8" ht="15" x14ac:dyDescent="0.2">
      <c r="B179" s="196"/>
      <c r="C179" s="196"/>
      <c r="D179" s="196"/>
      <c r="E179" s="196"/>
      <c r="F179" s="196"/>
      <c r="G179" s="196"/>
      <c r="H179" s="196"/>
    </row>
    <row r="180" spans="2:8" ht="15" x14ac:dyDescent="0.2">
      <c r="B180" s="196"/>
      <c r="C180" s="196"/>
      <c r="D180" s="196"/>
      <c r="E180" s="196"/>
      <c r="F180" s="196"/>
      <c r="G180" s="196"/>
      <c r="H180" s="196"/>
    </row>
    <row r="181" spans="2:8" ht="15" x14ac:dyDescent="0.2">
      <c r="B181" s="196"/>
      <c r="C181" s="196"/>
      <c r="D181" s="196"/>
      <c r="E181" s="196"/>
      <c r="F181" s="196"/>
      <c r="G181" s="196"/>
      <c r="H181" s="196"/>
    </row>
    <row r="182" spans="2:8" ht="15" x14ac:dyDescent="0.2">
      <c r="B182" s="196"/>
      <c r="C182" s="196"/>
      <c r="D182" s="196"/>
      <c r="E182" s="196"/>
      <c r="F182" s="196"/>
      <c r="G182" s="196"/>
      <c r="H182" s="196"/>
    </row>
    <row r="183" spans="2:8" ht="15" x14ac:dyDescent="0.2">
      <c r="B183" s="196"/>
      <c r="C183" s="196"/>
      <c r="D183" s="196"/>
      <c r="E183" s="196"/>
      <c r="F183" s="196"/>
      <c r="G183" s="196"/>
      <c r="H183" s="196"/>
    </row>
    <row r="184" spans="2:8" ht="15" x14ac:dyDescent="0.2">
      <c r="B184" s="196"/>
      <c r="C184" s="196"/>
      <c r="D184" s="196"/>
      <c r="E184" s="196"/>
      <c r="F184" s="196"/>
      <c r="G184" s="196"/>
      <c r="H184" s="196"/>
    </row>
    <row r="185" spans="2:8" ht="15" x14ac:dyDescent="0.2">
      <c r="B185" s="196"/>
      <c r="C185" s="196"/>
      <c r="D185" s="196"/>
      <c r="E185" s="196"/>
      <c r="F185" s="196"/>
      <c r="G185" s="196"/>
      <c r="H185" s="196"/>
    </row>
    <row r="186" spans="2:8" ht="15" x14ac:dyDescent="0.2">
      <c r="B186" s="196"/>
      <c r="C186" s="196"/>
      <c r="D186" s="196"/>
      <c r="E186" s="196"/>
      <c r="F186" s="196"/>
      <c r="G186" s="196"/>
      <c r="H186" s="196"/>
    </row>
    <row r="187" spans="2:8" ht="15" x14ac:dyDescent="0.2">
      <c r="B187" s="196"/>
      <c r="C187" s="196"/>
      <c r="D187" s="196"/>
      <c r="E187" s="196"/>
      <c r="F187" s="196"/>
      <c r="G187" s="196"/>
      <c r="H187" s="196"/>
    </row>
    <row r="188" spans="2:8" ht="15" x14ac:dyDescent="0.2">
      <c r="B188" s="196"/>
      <c r="C188" s="196"/>
      <c r="D188" s="196"/>
      <c r="E188" s="196"/>
      <c r="F188" s="196"/>
      <c r="G188" s="196"/>
      <c r="H188" s="196"/>
    </row>
    <row r="189" spans="2:8" ht="15" x14ac:dyDescent="0.2">
      <c r="B189" s="196"/>
      <c r="C189" s="196"/>
      <c r="D189" s="196"/>
      <c r="E189" s="196"/>
      <c r="F189" s="196"/>
      <c r="G189" s="196"/>
      <c r="H189" s="196"/>
    </row>
    <row r="190" spans="2:8" ht="15" x14ac:dyDescent="0.2">
      <c r="B190" s="196"/>
      <c r="C190" s="196"/>
      <c r="D190" s="196"/>
      <c r="E190" s="196"/>
      <c r="F190" s="196"/>
      <c r="G190" s="196"/>
      <c r="H190" s="196"/>
    </row>
    <row r="191" spans="2:8" ht="15" x14ac:dyDescent="0.2">
      <c r="B191" s="196"/>
      <c r="C191" s="196"/>
      <c r="D191" s="196"/>
      <c r="E191" s="196"/>
      <c r="F191" s="196"/>
      <c r="G191" s="196"/>
      <c r="H191" s="196"/>
    </row>
    <row r="192" spans="2:8" ht="15" x14ac:dyDescent="0.2">
      <c r="B192" s="196"/>
      <c r="C192" s="196"/>
      <c r="D192" s="196"/>
      <c r="E192" s="196"/>
      <c r="F192" s="196"/>
      <c r="G192" s="196"/>
      <c r="H192" s="196"/>
    </row>
  </sheetData>
  <sheetProtection algorithmName="SHA-512" hashValue="Td2L/Z1EuRlQO6kYz/N7xkhnfPr8Gu9dQxeGuPjEaFHpQVoXFM3s7LD4S7H7V4U/Cn3AzR0wY0r4gAhS04oWrA==" saltValue="ZxstFg+nDYAHy/7og91nuw==" spinCount="100000" sheet="1" formatCells="0" formatColumns="0" formatRows="0"/>
  <customSheetViews>
    <customSheetView guid="{FC3B3501-CA52-40D7-B049-0E027A15B235}">
      <pane xSplit="3" ySplit="10" topLeftCell="D50" activePane="bottomRight" state="frozen"/>
      <selection pane="bottomRight" activeCell="D83" sqref="D83"/>
      <pageMargins left="0.25" right="0.25" top="0.25" bottom="0.25" header="0.5" footer="0.5"/>
      <printOptions horizontalCentered="1" verticalCentered="1" gridLines="1"/>
      <pageSetup scale="57" orientation="portrait" horizontalDpi="360" verticalDpi="360" r:id="rId1"/>
      <headerFooter alignWithMargins="0"/>
    </customSheetView>
  </customSheetViews>
  <phoneticPr fontId="0" type="noConversion"/>
  <printOptions horizontalCentered="1" verticalCentered="1" gridLines="1"/>
  <pageMargins left="0.25" right="0.25" top="0.25" bottom="0.25" header="0.5" footer="0.5"/>
  <pageSetup scale="55" orientation="portrait" horizontalDpi="360" verticalDpi="360" r:id="rId2"/>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55">
    <pageSetUpPr fitToPage="1"/>
  </sheetPr>
  <dimension ref="A1:H87"/>
  <sheetViews>
    <sheetView zoomScaleNormal="100" workbookViewId="0">
      <pane xSplit="3" ySplit="10" topLeftCell="D11" activePane="bottomRight" state="frozen"/>
      <selection pane="topRight" activeCell="D1" sqref="D1"/>
      <selection pane="bottomLeft" activeCell="A11" sqref="A11"/>
      <selection pane="bottomRight" activeCell="C5" sqref="C5"/>
    </sheetView>
  </sheetViews>
  <sheetFormatPr defaultColWidth="8.85546875" defaultRowHeight="12.75" x14ac:dyDescent="0.2"/>
  <cols>
    <col min="1" max="1" width="4.7109375" style="194" customWidth="1"/>
    <col min="2" max="2" width="12.7109375" style="194" customWidth="1"/>
    <col min="3" max="3" width="55.7109375" style="194" customWidth="1"/>
    <col min="4" max="8" width="20.7109375" style="194" customWidth="1"/>
    <col min="9" max="16384" width="8.85546875" style="194"/>
  </cols>
  <sheetData>
    <row r="1" spans="1:8" ht="18" x14ac:dyDescent="0.25">
      <c r="B1" s="209"/>
      <c r="C1" s="192" t="str">
        <f>'COVER PAGE'!A9</f>
        <v>LOCAL GOVERNMENT NAME:</v>
      </c>
      <c r="D1" s="209"/>
      <c r="E1" s="209"/>
      <c r="F1" s="209"/>
      <c r="G1" s="209"/>
      <c r="H1" s="209"/>
    </row>
    <row r="2" spans="1:8" ht="18" x14ac:dyDescent="0.25">
      <c r="B2" s="209"/>
      <c r="C2" s="192" t="s">
        <v>1284</v>
      </c>
      <c r="D2" s="209"/>
      <c r="E2" s="209"/>
      <c r="F2" s="209"/>
      <c r="G2" s="209"/>
      <c r="H2" s="209"/>
    </row>
    <row r="3" spans="1:8" ht="18" x14ac:dyDescent="0.25">
      <c r="B3" s="209"/>
      <c r="C3" s="192" t="s">
        <v>675</v>
      </c>
      <c r="D3" s="209"/>
      <c r="E3" s="209"/>
      <c r="F3" s="209"/>
      <c r="G3" s="209"/>
      <c r="H3" s="209"/>
    </row>
    <row r="4" spans="1:8" ht="18" x14ac:dyDescent="0.25">
      <c r="B4" s="209"/>
      <c r="C4" s="195" t="str">
        <f>'COVER PAGE'!A30</f>
        <v>FISCAL YEAR ENDING JUNE 30, 2025</v>
      </c>
      <c r="D4" s="209"/>
      <c r="E4" s="209"/>
      <c r="F4" s="209"/>
      <c r="G4" s="209"/>
      <c r="H4" s="209"/>
    </row>
    <row r="5" spans="1:8" ht="18" x14ac:dyDescent="0.25">
      <c r="C5" s="195"/>
    </row>
    <row r="6" spans="1:8" ht="18.75" thickBot="1" x14ac:dyDescent="0.3">
      <c r="C6" s="195"/>
      <c r="D6" s="197"/>
      <c r="E6" s="241"/>
      <c r="F6" s="241"/>
      <c r="G6" s="241"/>
      <c r="H6" s="241"/>
    </row>
    <row r="8" spans="1:8" ht="16.5" thickBot="1" x14ac:dyDescent="0.3">
      <c r="B8" s="196"/>
      <c r="C8" s="196"/>
      <c r="D8" s="197" t="str">
        <f>+'NET POSIT-NONMAJOR ENTERPR(79)'!D7</f>
        <v>NonMajor Enterprise Funds</v>
      </c>
      <c r="E8" s="198"/>
      <c r="F8" s="198"/>
      <c r="G8" s="197"/>
      <c r="H8" s="196"/>
    </row>
    <row r="9" spans="1:8" ht="15.75" x14ac:dyDescent="0.25">
      <c r="B9" s="199" t="s">
        <v>123</v>
      </c>
      <c r="C9" s="199"/>
      <c r="D9" s="199" t="str">
        <f>'NET POSIT-NONMAJOR ENTERPR(79)'!D8</f>
        <v>FUND #</v>
      </c>
      <c r="E9" s="199" t="str">
        <f>'NET POSIT-NONMAJOR ENTERPR(79)'!E8</f>
        <v>FUND #</v>
      </c>
      <c r="F9" s="199" t="str">
        <f>'NET POSIT-NONMAJOR ENTERPR(79)'!F8</f>
        <v>FUND #</v>
      </c>
      <c r="G9" s="199" t="str">
        <f>'NET POSIT-NONMAJOR ENTERPR(79)'!G8</f>
        <v>FUND #</v>
      </c>
      <c r="H9" s="6"/>
    </row>
    <row r="10" spans="1:8" ht="16.5" thickBot="1" x14ac:dyDescent="0.3">
      <c r="B10" s="200" t="s">
        <v>124</v>
      </c>
      <c r="C10" s="200" t="s">
        <v>125</v>
      </c>
      <c r="D10" s="200" t="str">
        <f>'NET POSIT-NONMAJOR ENTERPR(79)'!D9</f>
        <v>NAME</v>
      </c>
      <c r="E10" s="200" t="str">
        <f>'NET POSIT-NONMAJOR ENTERPR(79)'!E9</f>
        <v>NAME</v>
      </c>
      <c r="F10" s="200" t="str">
        <f>'NET POSIT-NONMAJOR ENTERPR(79)'!F9</f>
        <v>NAME</v>
      </c>
      <c r="G10" s="200" t="str">
        <f>'NET POSIT-NONMAJOR ENTERPR(79)'!G9</f>
        <v>NAME</v>
      </c>
      <c r="H10" s="454" t="s">
        <v>142</v>
      </c>
    </row>
    <row r="11" spans="1:8" ht="20.100000000000001" customHeight="1" x14ac:dyDescent="0.25">
      <c r="A11"/>
      <c r="B11" s="289"/>
      <c r="C11" s="8" t="s">
        <v>602</v>
      </c>
      <c r="D11" s="218"/>
      <c r="E11" s="218"/>
      <c r="F11" s="218"/>
      <c r="G11" s="218"/>
      <c r="H11" s="249"/>
    </row>
    <row r="12" spans="1:8" ht="20.100000000000001" customHeight="1" x14ac:dyDescent="0.2">
      <c r="A12"/>
      <c r="B12" s="289">
        <v>340000</v>
      </c>
      <c r="C12" s="6" t="s">
        <v>603</v>
      </c>
      <c r="D12" s="202"/>
      <c r="E12" s="202"/>
      <c r="F12" s="202"/>
      <c r="G12" s="202"/>
      <c r="H12" s="210">
        <f>SUM(D12:G12)</f>
        <v>0</v>
      </c>
    </row>
    <row r="13" spans="1:8" ht="20.100000000000001" customHeight="1" x14ac:dyDescent="0.2">
      <c r="A13"/>
      <c r="B13" s="289">
        <v>360000</v>
      </c>
      <c r="C13" s="6" t="s">
        <v>604</v>
      </c>
      <c r="D13" s="202"/>
      <c r="E13" s="202"/>
      <c r="F13" s="202"/>
      <c r="G13" s="202"/>
      <c r="H13" s="210">
        <f>SUM(D13:G13)</f>
        <v>0</v>
      </c>
    </row>
    <row r="14" spans="1:8" ht="20.100000000000001" customHeight="1" x14ac:dyDescent="0.2">
      <c r="A14"/>
      <c r="B14" s="289">
        <v>363000</v>
      </c>
      <c r="C14" s="6" t="s">
        <v>605</v>
      </c>
      <c r="D14" s="202"/>
      <c r="E14" s="202"/>
      <c r="F14" s="202"/>
      <c r="G14" s="202"/>
      <c r="H14" s="210">
        <f>SUM(D14:G14)</f>
        <v>0</v>
      </c>
    </row>
    <row r="15" spans="1:8" customFormat="1" ht="20.100000000000001" customHeight="1" thickBot="1" x14ac:dyDescent="0.25">
      <c r="B15" s="289"/>
      <c r="C15" s="6"/>
      <c r="D15" s="211"/>
      <c r="E15" s="211"/>
      <c r="F15" s="211"/>
      <c r="G15" s="211"/>
      <c r="H15" s="211">
        <f>SUM(D15:G15)</f>
        <v>0</v>
      </c>
    </row>
    <row r="16" spans="1:8" customFormat="1" ht="20.100000000000001" customHeight="1" thickBot="1" x14ac:dyDescent="0.3">
      <c r="B16" s="289"/>
      <c r="C16" s="9" t="s">
        <v>606</v>
      </c>
      <c r="D16" s="211">
        <f>SUM(D12:D15)</f>
        <v>0</v>
      </c>
      <c r="E16" s="211">
        <f>SUM(E12:E15)</f>
        <v>0</v>
      </c>
      <c r="F16" s="211">
        <f>SUM(F12:F15)</f>
        <v>0</v>
      </c>
      <c r="G16" s="211">
        <f>SUM(G12:G15)</f>
        <v>0</v>
      </c>
      <c r="H16" s="211">
        <f>SUM(H12:H15)</f>
        <v>0</v>
      </c>
    </row>
    <row r="17" spans="1:8" customFormat="1" ht="20.100000000000001" customHeight="1" x14ac:dyDescent="0.2">
      <c r="B17" s="289"/>
      <c r="C17" s="6"/>
      <c r="D17" s="210"/>
      <c r="E17" s="210"/>
      <c r="F17" s="210"/>
      <c r="G17" s="210"/>
      <c r="H17" s="210"/>
    </row>
    <row r="18" spans="1:8" customFormat="1" ht="20.100000000000001" customHeight="1" x14ac:dyDescent="0.25">
      <c r="B18" s="289"/>
      <c r="C18" s="8" t="s">
        <v>607</v>
      </c>
      <c r="D18" s="210"/>
      <c r="E18" s="210"/>
      <c r="F18" s="210"/>
      <c r="G18" s="210"/>
      <c r="H18" s="210"/>
    </row>
    <row r="19" spans="1:8" ht="20.100000000000001" customHeight="1" x14ac:dyDescent="0.2">
      <c r="A19"/>
      <c r="B19" s="289">
        <v>100</v>
      </c>
      <c r="C19" s="6" t="s">
        <v>608</v>
      </c>
      <c r="D19" s="202"/>
      <c r="E19" s="202"/>
      <c r="F19" s="202"/>
      <c r="G19" s="202"/>
      <c r="H19" s="210">
        <f t="shared" ref="H19:H26" si="0">SUM(D19:G19)</f>
        <v>0</v>
      </c>
    </row>
    <row r="20" spans="1:8" ht="20.100000000000001" customHeight="1" x14ac:dyDescent="0.2">
      <c r="A20"/>
      <c r="B20" s="289">
        <v>200</v>
      </c>
      <c r="C20" s="6" t="s">
        <v>609</v>
      </c>
      <c r="D20" s="202"/>
      <c r="E20" s="202"/>
      <c r="F20" s="202"/>
      <c r="G20" s="202"/>
      <c r="H20" s="210">
        <f t="shared" si="0"/>
        <v>0</v>
      </c>
    </row>
    <row r="21" spans="1:8" ht="20.100000000000001" customHeight="1" x14ac:dyDescent="0.2">
      <c r="A21"/>
      <c r="B21" s="289">
        <v>300</v>
      </c>
      <c r="C21" s="6" t="s">
        <v>610</v>
      </c>
      <c r="D21" s="202"/>
      <c r="E21" s="202"/>
      <c r="F21" s="202"/>
      <c r="G21" s="202"/>
      <c r="H21" s="210">
        <f t="shared" si="0"/>
        <v>0</v>
      </c>
    </row>
    <row r="22" spans="1:8" ht="20.100000000000001" customHeight="1" x14ac:dyDescent="0.2">
      <c r="A22"/>
      <c r="B22" s="289">
        <v>400</v>
      </c>
      <c r="C22" s="6" t="s">
        <v>611</v>
      </c>
      <c r="D22" s="202"/>
      <c r="E22" s="202"/>
      <c r="F22" s="202"/>
      <c r="G22" s="202"/>
      <c r="H22" s="210">
        <f t="shared" si="0"/>
        <v>0</v>
      </c>
    </row>
    <row r="23" spans="1:8" ht="20.100000000000001" customHeight="1" x14ac:dyDescent="0.2">
      <c r="A23"/>
      <c r="B23" s="289">
        <v>500</v>
      </c>
      <c r="C23" s="6" t="s">
        <v>612</v>
      </c>
      <c r="D23" s="202"/>
      <c r="E23" s="202"/>
      <c r="F23" s="202"/>
      <c r="G23" s="202"/>
      <c r="H23" s="210">
        <f t="shared" si="0"/>
        <v>0</v>
      </c>
    </row>
    <row r="24" spans="1:8" ht="20.100000000000001" customHeight="1" x14ac:dyDescent="0.2">
      <c r="A24"/>
      <c r="B24" s="289">
        <v>810</v>
      </c>
      <c r="C24" s="6" t="s">
        <v>613</v>
      </c>
      <c r="D24" s="202"/>
      <c r="E24" s="202"/>
      <c r="F24" s="202"/>
      <c r="G24" s="202"/>
      <c r="H24" s="210">
        <f t="shared" si="0"/>
        <v>0</v>
      </c>
    </row>
    <row r="25" spans="1:8" ht="20.100000000000001" customHeight="1" x14ac:dyDescent="0.2">
      <c r="A25"/>
      <c r="B25" s="289">
        <v>830</v>
      </c>
      <c r="C25" s="6" t="s">
        <v>2530</v>
      </c>
      <c r="D25" s="202"/>
      <c r="E25" s="202"/>
      <c r="F25" s="202"/>
      <c r="G25" s="202"/>
      <c r="H25" s="210">
        <f t="shared" si="0"/>
        <v>0</v>
      </c>
    </row>
    <row r="26" spans="1:8" customFormat="1" ht="26.1" customHeight="1" thickBot="1" x14ac:dyDescent="0.25">
      <c r="A26" s="477"/>
      <c r="B26" s="289"/>
      <c r="C26" s="6"/>
      <c r="D26" s="211"/>
      <c r="E26" s="211"/>
      <c r="F26" s="211"/>
      <c r="G26" s="211"/>
      <c r="H26" s="211">
        <f t="shared" si="0"/>
        <v>0</v>
      </c>
    </row>
    <row r="27" spans="1:8" customFormat="1" ht="20.100000000000001" customHeight="1" thickBot="1" x14ac:dyDescent="0.3">
      <c r="B27" s="289"/>
      <c r="C27" s="9" t="s">
        <v>281</v>
      </c>
      <c r="D27" s="211">
        <f>SUM(D18:D26)</f>
        <v>0</v>
      </c>
      <c r="E27" s="211">
        <f>SUM(E18:E26)</f>
        <v>0</v>
      </c>
      <c r="F27" s="211">
        <f>SUM(F18:F26)</f>
        <v>0</v>
      </c>
      <c r="G27" s="211">
        <f>SUM(G18:G26)</f>
        <v>0</v>
      </c>
      <c r="H27" s="211">
        <f>SUM(H18:H26)</f>
        <v>0</v>
      </c>
    </row>
    <row r="28" spans="1:8" customFormat="1" ht="20.100000000000001" customHeight="1" thickBot="1" x14ac:dyDescent="0.25">
      <c r="B28" s="289"/>
      <c r="C28" s="6" t="s">
        <v>911</v>
      </c>
      <c r="D28" s="211">
        <f>+D16-D27</f>
        <v>0</v>
      </c>
      <c r="E28" s="211">
        <f>+E16-E27</f>
        <v>0</v>
      </c>
      <c r="F28" s="211">
        <f>+F16-F27</f>
        <v>0</v>
      </c>
      <c r="G28" s="211">
        <f>+G16-G27</f>
        <v>0</v>
      </c>
      <c r="H28" s="211">
        <f>+H16-H27</f>
        <v>0</v>
      </c>
    </row>
    <row r="29" spans="1:8" customFormat="1" ht="20.100000000000001" customHeight="1" x14ac:dyDescent="0.25">
      <c r="B29" s="289"/>
      <c r="C29" s="8" t="s">
        <v>614</v>
      </c>
      <c r="D29" s="210"/>
      <c r="E29" s="210"/>
      <c r="F29" s="210"/>
      <c r="G29" s="210"/>
      <c r="H29" s="210"/>
    </row>
    <row r="30" spans="1:8" ht="20.100000000000001" customHeight="1" x14ac:dyDescent="0.2">
      <c r="A30"/>
      <c r="B30" s="289">
        <v>310000</v>
      </c>
      <c r="C30" s="6" t="s">
        <v>615</v>
      </c>
      <c r="D30" s="202"/>
      <c r="E30" s="202"/>
      <c r="F30" s="202"/>
      <c r="G30" s="202"/>
      <c r="H30" s="210">
        <f t="shared" ref="H30:H40" si="1">SUM(D30:G30)</f>
        <v>0</v>
      </c>
    </row>
    <row r="31" spans="1:8" ht="20.100000000000001" customHeight="1" x14ac:dyDescent="0.2">
      <c r="A31"/>
      <c r="B31" s="289">
        <v>320000</v>
      </c>
      <c r="C31" s="6" t="s">
        <v>616</v>
      </c>
      <c r="D31" s="202"/>
      <c r="E31" s="202"/>
      <c r="F31" s="202"/>
      <c r="G31" s="202"/>
      <c r="H31" s="210">
        <f t="shared" si="1"/>
        <v>0</v>
      </c>
    </row>
    <row r="32" spans="1:8" ht="20.100000000000001" customHeight="1" x14ac:dyDescent="0.2">
      <c r="A32"/>
      <c r="B32" s="289">
        <v>330000</v>
      </c>
      <c r="C32" s="6" t="s">
        <v>913</v>
      </c>
      <c r="D32" s="202"/>
      <c r="E32" s="202"/>
      <c r="F32" s="202"/>
      <c r="G32" s="202"/>
      <c r="H32" s="210">
        <f t="shared" si="1"/>
        <v>0</v>
      </c>
    </row>
    <row r="33" spans="1:8" ht="20.100000000000001" customHeight="1" x14ac:dyDescent="0.2">
      <c r="A33"/>
      <c r="B33" s="289">
        <v>371000</v>
      </c>
      <c r="C33" s="6" t="s">
        <v>914</v>
      </c>
      <c r="D33" s="202"/>
      <c r="E33" s="202"/>
      <c r="F33" s="202"/>
      <c r="G33" s="202"/>
      <c r="H33" s="210">
        <f t="shared" si="1"/>
        <v>0</v>
      </c>
    </row>
    <row r="34" spans="1:8" ht="20.100000000000001" customHeight="1" x14ac:dyDescent="0.2">
      <c r="A34"/>
      <c r="B34" s="289">
        <v>382030</v>
      </c>
      <c r="C34" s="6" t="s">
        <v>1255</v>
      </c>
      <c r="D34" s="202"/>
      <c r="E34" s="202"/>
      <c r="F34" s="202"/>
      <c r="G34" s="202"/>
      <c r="H34" s="210">
        <f t="shared" si="1"/>
        <v>0</v>
      </c>
    </row>
    <row r="35" spans="1:8" ht="20.100000000000001" customHeight="1" x14ac:dyDescent="0.2">
      <c r="A35"/>
      <c r="B35" s="289">
        <v>490000</v>
      </c>
      <c r="C35" s="6" t="s">
        <v>1272</v>
      </c>
      <c r="D35" s="202"/>
      <c r="E35" s="202"/>
      <c r="F35" s="202"/>
      <c r="G35" s="202"/>
      <c r="H35" s="210">
        <f t="shared" si="1"/>
        <v>0</v>
      </c>
    </row>
    <row r="36" spans="1:8" ht="20.100000000000001" customHeight="1" x14ac:dyDescent="0.2">
      <c r="A36"/>
      <c r="B36" s="289">
        <v>490500</v>
      </c>
      <c r="C36" s="6" t="s">
        <v>2719</v>
      </c>
      <c r="D36" s="202"/>
      <c r="E36" s="202"/>
      <c r="F36" s="202"/>
      <c r="G36" s="202"/>
      <c r="H36" s="210">
        <f t="shared" si="1"/>
        <v>0</v>
      </c>
    </row>
    <row r="37" spans="1:8" ht="20.100000000000001" customHeight="1" x14ac:dyDescent="0.2">
      <c r="A37"/>
      <c r="B37" s="289">
        <v>384000</v>
      </c>
      <c r="C37" s="6" t="s">
        <v>1248</v>
      </c>
      <c r="D37" s="202"/>
      <c r="E37" s="202"/>
      <c r="F37" s="202"/>
      <c r="G37" s="202"/>
      <c r="H37" s="210">
        <f t="shared" si="1"/>
        <v>0</v>
      </c>
    </row>
    <row r="38" spans="1:8" ht="20.100000000000001" customHeight="1" x14ac:dyDescent="0.2">
      <c r="A38"/>
      <c r="B38" s="289">
        <v>385000</v>
      </c>
      <c r="C38" s="6" t="s">
        <v>1249</v>
      </c>
      <c r="D38" s="202"/>
      <c r="E38" s="202"/>
      <c r="F38" s="202"/>
      <c r="G38" s="202"/>
      <c r="H38" s="210">
        <f t="shared" si="1"/>
        <v>0</v>
      </c>
    </row>
    <row r="39" spans="1:8" ht="20.100000000000001" customHeight="1" x14ac:dyDescent="0.2">
      <c r="A39"/>
      <c r="B39" s="289">
        <v>524000</v>
      </c>
      <c r="C39" s="6" t="s">
        <v>1250</v>
      </c>
      <c r="D39" s="202"/>
      <c r="E39" s="202"/>
      <c r="F39" s="202"/>
      <c r="G39" s="202"/>
      <c r="H39" s="210">
        <f t="shared" si="1"/>
        <v>0</v>
      </c>
    </row>
    <row r="40" spans="1:8" ht="20.100000000000001" customHeight="1" thickBot="1" x14ac:dyDescent="0.25">
      <c r="A40"/>
      <c r="B40" s="289">
        <v>525000</v>
      </c>
      <c r="C40" s="6" t="s">
        <v>1251</v>
      </c>
      <c r="D40" s="211"/>
      <c r="E40" s="211"/>
      <c r="F40" s="211"/>
      <c r="G40" s="211"/>
      <c r="H40" s="211">
        <f t="shared" si="1"/>
        <v>0</v>
      </c>
    </row>
    <row r="41" spans="1:8" customFormat="1" ht="20.25" customHeight="1" thickBot="1" x14ac:dyDescent="0.3">
      <c r="B41" s="289"/>
      <c r="C41" s="9" t="s">
        <v>833</v>
      </c>
      <c r="D41" s="211">
        <f>SUM(D29:D40)</f>
        <v>0</v>
      </c>
      <c r="E41" s="211">
        <f>SUM(E29:E40)</f>
        <v>0</v>
      </c>
      <c r="F41" s="211">
        <f>SUM(F29:F40)</f>
        <v>0</v>
      </c>
      <c r="G41" s="211">
        <f>SUM(G29:G40)</f>
        <v>0</v>
      </c>
      <c r="H41" s="211">
        <f>SUM(H29:H40)</f>
        <v>0</v>
      </c>
    </row>
    <row r="42" spans="1:8" customFormat="1" ht="20.100000000000001" customHeight="1" x14ac:dyDescent="0.2">
      <c r="B42" s="289"/>
      <c r="C42" s="6" t="s">
        <v>10</v>
      </c>
      <c r="D42" s="232">
        <f>+D28+D41</f>
        <v>0</v>
      </c>
      <c r="E42" s="232">
        <f>+E28+E41</f>
        <v>0</v>
      </c>
      <c r="F42" s="232">
        <f>+F28+F41</f>
        <v>0</v>
      </c>
      <c r="G42" s="232">
        <f>+G28+G41</f>
        <v>0</v>
      </c>
      <c r="H42" s="232">
        <f>+H28+H41</f>
        <v>0</v>
      </c>
    </row>
    <row r="43" spans="1:8" ht="20.100000000000001" customHeight="1" x14ac:dyDescent="0.2">
      <c r="A43"/>
      <c r="B43" s="289"/>
      <c r="C43" s="6" t="s">
        <v>621</v>
      </c>
      <c r="D43" s="202"/>
      <c r="E43" s="202"/>
      <c r="F43" s="202"/>
      <c r="G43" s="202"/>
      <c r="H43" s="210">
        <f>SUM(D43:G43)</f>
        <v>0</v>
      </c>
    </row>
    <row r="44" spans="1:8" ht="20.100000000000001" customHeight="1" thickBot="1" x14ac:dyDescent="0.25">
      <c r="A44"/>
      <c r="B44" s="289"/>
      <c r="C44" s="6" t="s">
        <v>316</v>
      </c>
      <c r="D44" s="204"/>
      <c r="E44" s="204"/>
      <c r="F44" s="204"/>
      <c r="G44" s="204"/>
      <c r="H44" s="211">
        <f>SUM(D44:G44)</f>
        <v>0</v>
      </c>
    </row>
    <row r="45" spans="1:8" customFormat="1" ht="20.100000000000001" customHeight="1" x14ac:dyDescent="0.2">
      <c r="B45" s="289"/>
      <c r="C45" s="6" t="s">
        <v>1285</v>
      </c>
      <c r="D45" s="210">
        <f>+D42+D43+D44</f>
        <v>0</v>
      </c>
      <c r="E45" s="210">
        <f>+E42+E43+E44</f>
        <v>0</v>
      </c>
      <c r="F45" s="210">
        <f>+F42+F43+F44</f>
        <v>0</v>
      </c>
      <c r="G45" s="210">
        <f>+G42+G43+G44</f>
        <v>0</v>
      </c>
      <c r="H45" s="210">
        <f>+H42+H43+H44</f>
        <v>0</v>
      </c>
    </row>
    <row r="46" spans="1:8" ht="20.100000000000001" customHeight="1" x14ac:dyDescent="0.2">
      <c r="B46" s="229"/>
      <c r="C46" s="196" t="str">
        <f>+'CHANGE NET POSITION-PROP.(19)'!B46</f>
        <v>Total net position - July 1, 2024 as previously reported</v>
      </c>
      <c r="D46" s="202"/>
      <c r="E46" s="202"/>
      <c r="F46" s="202"/>
      <c r="G46" s="202"/>
      <c r="H46" s="210">
        <f>SUM(D46:G46)</f>
        <v>0</v>
      </c>
    </row>
    <row r="47" spans="1:8" ht="31.5" customHeight="1" x14ac:dyDescent="0.2">
      <c r="B47" s="229"/>
      <c r="C47" s="1189" t="str">
        <f>+'CHANGE NET POSITION-PROP.(19)'!B47</f>
        <v>Change within financial reporting entity (major to nonmajor fund)</v>
      </c>
      <c r="D47" s="202"/>
      <c r="E47" s="202"/>
      <c r="F47" s="202"/>
      <c r="G47" s="202"/>
      <c r="H47" s="210">
        <f>SUM(D47:G47)</f>
        <v>0</v>
      </c>
    </row>
    <row r="48" spans="1:8" ht="33.75" customHeight="1" x14ac:dyDescent="0.2">
      <c r="B48" s="229"/>
      <c r="C48" s="1189" t="str">
        <f>+'CHANGE NET POSITION-PROP.(19)'!B48</f>
        <v>Change within financial reporting entity (nonmajor to major fund)</v>
      </c>
      <c r="D48" s="202"/>
      <c r="E48" s="202"/>
      <c r="F48" s="202"/>
      <c r="G48" s="202"/>
      <c r="H48" s="210">
        <f>SUM(D48:G48)</f>
        <v>0</v>
      </c>
    </row>
    <row r="49" spans="1:8" ht="20.100000000000001" customHeight="1" thickBot="1" x14ac:dyDescent="0.25">
      <c r="B49" s="229"/>
      <c r="C49" s="196" t="str">
        <f>+'CHANGE NET POSITION-PROP.(19)'!B49</f>
        <v>Error Correction(s)</v>
      </c>
      <c r="D49" s="204"/>
      <c r="E49" s="204"/>
      <c r="F49" s="204"/>
      <c r="G49" s="204"/>
      <c r="H49" s="211">
        <f>SUM(D49:G49)</f>
        <v>0</v>
      </c>
    </row>
    <row r="50" spans="1:8" ht="20.100000000000001" customHeight="1" thickBot="1" x14ac:dyDescent="0.25">
      <c r="B50" s="229"/>
      <c r="C50" s="196" t="str">
        <f>+'CHANGE NET POSITION-PROP.(19)'!B50</f>
        <v>Fund Balances, July 1, 2024 as adjusted or restated</v>
      </c>
      <c r="D50" s="210">
        <f>+D47+D49+D46+D48</f>
        <v>0</v>
      </c>
      <c r="E50" s="210">
        <f>+E47+E49+E46+E48</f>
        <v>0</v>
      </c>
      <c r="F50" s="210">
        <f>+F47+F49+F46+F48</f>
        <v>0</v>
      </c>
      <c r="G50" s="210">
        <f>+G47+G49+G46+G48</f>
        <v>0</v>
      </c>
      <c r="H50" s="210">
        <f>+H47+H49+H46+H48</f>
        <v>0</v>
      </c>
    </row>
    <row r="51" spans="1:8" ht="20.100000000000001" customHeight="1" thickBot="1" x14ac:dyDescent="0.25">
      <c r="B51" s="229"/>
      <c r="C51" s="196" t="str">
        <f>+'CHANGE NET POSITION-PROP.(19)'!B51</f>
        <v>Total net position - June 30, 2025</v>
      </c>
      <c r="D51" s="213">
        <f>+D45+D50</f>
        <v>0</v>
      </c>
      <c r="E51" s="213">
        <f>+E45+E50</f>
        <v>0</v>
      </c>
      <c r="F51" s="213">
        <f>+F45+F50</f>
        <v>0</v>
      </c>
      <c r="G51" s="213">
        <f>+G45+G50</f>
        <v>0</v>
      </c>
      <c r="H51" s="213">
        <f>+H45+H50</f>
        <v>0</v>
      </c>
    </row>
    <row r="52" spans="1:8" ht="15.75" thickTop="1" x14ac:dyDescent="0.2">
      <c r="B52" s="229"/>
      <c r="C52" s="196"/>
      <c r="D52" s="196"/>
      <c r="E52" s="196"/>
      <c r="F52" s="196"/>
      <c r="G52" s="196"/>
      <c r="H52" s="196"/>
    </row>
    <row r="53" spans="1:8" ht="15.75" x14ac:dyDescent="0.25">
      <c r="A53" s="207" t="s">
        <v>1568</v>
      </c>
      <c r="B53" s="295"/>
      <c r="C53" s="215"/>
      <c r="D53" s="215"/>
      <c r="E53" s="215"/>
      <c r="F53" s="215"/>
      <c r="G53" s="215"/>
      <c r="H53" s="215"/>
    </row>
    <row r="54" spans="1:8" ht="15" x14ac:dyDescent="0.2">
      <c r="B54" s="229"/>
      <c r="C54" s="196"/>
      <c r="D54" s="196"/>
      <c r="E54" s="196"/>
      <c r="F54" s="196"/>
      <c r="G54" s="196"/>
      <c r="H54" s="196"/>
    </row>
    <row r="55" spans="1:8" ht="15" x14ac:dyDescent="0.2">
      <c r="B55" s="229"/>
      <c r="C55" s="196"/>
      <c r="D55" s="196"/>
      <c r="E55" s="196"/>
      <c r="F55" s="196"/>
      <c r="G55" s="196"/>
      <c r="H55" s="196"/>
    </row>
    <row r="56" spans="1:8" ht="15" x14ac:dyDescent="0.2">
      <c r="B56" s="229"/>
      <c r="C56" s="196"/>
      <c r="D56" s="196"/>
      <c r="E56" s="196"/>
      <c r="F56" s="196"/>
      <c r="G56" s="196"/>
      <c r="H56" s="196"/>
    </row>
    <row r="57" spans="1:8" ht="15" x14ac:dyDescent="0.2">
      <c r="B57" s="229"/>
      <c r="C57" s="196"/>
      <c r="D57" s="196"/>
      <c r="E57" s="196"/>
      <c r="F57" s="196"/>
      <c r="G57" s="196"/>
      <c r="H57" s="196"/>
    </row>
    <row r="58" spans="1:8" ht="15" x14ac:dyDescent="0.2">
      <c r="B58" s="229"/>
      <c r="C58" s="196"/>
      <c r="D58" s="196"/>
      <c r="E58" s="196"/>
      <c r="F58" s="196"/>
      <c r="G58" s="196"/>
      <c r="H58" s="196"/>
    </row>
    <row r="59" spans="1:8" ht="15" x14ac:dyDescent="0.2">
      <c r="B59" s="229"/>
      <c r="C59" s="196"/>
      <c r="D59" s="196"/>
      <c r="E59" s="196"/>
      <c r="F59" s="196"/>
      <c r="G59" s="196"/>
      <c r="H59" s="196"/>
    </row>
    <row r="60" spans="1:8" ht="15" x14ac:dyDescent="0.2">
      <c r="B60" s="229"/>
      <c r="C60" s="196"/>
      <c r="D60" s="196"/>
      <c r="E60" s="196"/>
      <c r="F60" s="196"/>
      <c r="G60" s="196"/>
      <c r="H60" s="196"/>
    </row>
    <row r="61" spans="1:8" ht="15" x14ac:dyDescent="0.2">
      <c r="B61" s="229"/>
      <c r="C61" s="196"/>
      <c r="D61" s="196"/>
      <c r="E61" s="196"/>
      <c r="F61" s="196"/>
      <c r="G61" s="196"/>
      <c r="H61" s="196"/>
    </row>
    <row r="62" spans="1:8" ht="15" x14ac:dyDescent="0.2">
      <c r="B62" s="229"/>
      <c r="C62" s="196"/>
      <c r="D62" s="196"/>
      <c r="E62" s="196"/>
      <c r="F62" s="196"/>
      <c r="G62" s="196"/>
      <c r="H62" s="196"/>
    </row>
    <row r="63" spans="1:8" ht="15" x14ac:dyDescent="0.2">
      <c r="B63" s="229"/>
      <c r="C63" s="196"/>
      <c r="D63" s="196"/>
      <c r="E63" s="196"/>
      <c r="F63" s="196"/>
      <c r="G63" s="196"/>
      <c r="H63" s="196"/>
    </row>
    <row r="64" spans="1:8" ht="15" x14ac:dyDescent="0.2">
      <c r="B64" s="229"/>
      <c r="C64" s="196"/>
      <c r="D64" s="196"/>
      <c r="E64" s="196"/>
      <c r="F64" s="196"/>
      <c r="G64" s="196"/>
      <c r="H64" s="196"/>
    </row>
    <row r="65" spans="2:8" ht="15" x14ac:dyDescent="0.2">
      <c r="B65" s="229"/>
      <c r="C65" s="196"/>
      <c r="D65" s="196"/>
      <c r="E65" s="196"/>
      <c r="F65" s="196"/>
      <c r="G65" s="196"/>
      <c r="H65" s="196"/>
    </row>
    <row r="66" spans="2:8" ht="15" x14ac:dyDescent="0.2">
      <c r="B66" s="229"/>
      <c r="C66" s="196"/>
      <c r="D66" s="196"/>
      <c r="E66" s="196"/>
      <c r="F66" s="196"/>
      <c r="G66" s="196"/>
      <c r="H66" s="196"/>
    </row>
    <row r="67" spans="2:8" ht="15" x14ac:dyDescent="0.2">
      <c r="B67" s="229"/>
      <c r="C67" s="196"/>
      <c r="D67" s="196"/>
      <c r="E67" s="196"/>
      <c r="F67" s="196"/>
      <c r="G67" s="196"/>
      <c r="H67" s="196"/>
    </row>
    <row r="68" spans="2:8" ht="15" x14ac:dyDescent="0.2">
      <c r="B68" s="229"/>
      <c r="C68" s="196"/>
      <c r="D68" s="196"/>
      <c r="E68" s="196"/>
      <c r="F68" s="196"/>
      <c r="G68" s="196"/>
      <c r="H68" s="196"/>
    </row>
    <row r="69" spans="2:8" ht="15" x14ac:dyDescent="0.2">
      <c r="B69" s="229"/>
      <c r="C69" s="196"/>
      <c r="D69" s="196"/>
      <c r="E69" s="196"/>
      <c r="F69" s="196"/>
      <c r="G69" s="196"/>
      <c r="H69" s="196"/>
    </row>
    <row r="70" spans="2:8" ht="15" x14ac:dyDescent="0.2">
      <c r="B70" s="229"/>
      <c r="C70" s="196"/>
      <c r="D70" s="196"/>
      <c r="E70" s="196"/>
      <c r="F70" s="196"/>
      <c r="G70" s="196"/>
      <c r="H70" s="196"/>
    </row>
    <row r="71" spans="2:8" ht="15" x14ac:dyDescent="0.2">
      <c r="B71" s="229"/>
      <c r="C71" s="196"/>
      <c r="D71" s="196"/>
      <c r="E71" s="196"/>
      <c r="F71" s="196"/>
      <c r="G71" s="196"/>
      <c r="H71" s="196"/>
    </row>
    <row r="72" spans="2:8" ht="15" x14ac:dyDescent="0.2">
      <c r="B72" s="229"/>
      <c r="C72" s="196"/>
      <c r="D72" s="196"/>
      <c r="E72" s="196"/>
      <c r="F72" s="196"/>
      <c r="G72" s="196"/>
      <c r="H72" s="196"/>
    </row>
    <row r="73" spans="2:8" ht="15" x14ac:dyDescent="0.2">
      <c r="B73" s="229"/>
      <c r="C73" s="196"/>
      <c r="D73" s="196"/>
      <c r="E73" s="196"/>
      <c r="F73" s="196"/>
      <c r="G73" s="196"/>
      <c r="H73" s="196"/>
    </row>
    <row r="74" spans="2:8" ht="15" x14ac:dyDescent="0.2">
      <c r="B74" s="229"/>
      <c r="C74" s="196"/>
      <c r="D74" s="196"/>
      <c r="E74" s="196"/>
      <c r="F74" s="196"/>
      <c r="G74" s="196"/>
      <c r="H74" s="196"/>
    </row>
    <row r="75" spans="2:8" ht="15" x14ac:dyDescent="0.2">
      <c r="B75" s="229"/>
      <c r="C75" s="196"/>
      <c r="D75" s="196"/>
      <c r="E75" s="196"/>
      <c r="F75" s="196"/>
      <c r="G75" s="196"/>
      <c r="H75" s="196"/>
    </row>
    <row r="76" spans="2:8" ht="15" x14ac:dyDescent="0.2">
      <c r="B76" s="229"/>
      <c r="C76" s="196"/>
      <c r="D76" s="196"/>
      <c r="E76" s="196"/>
      <c r="F76" s="196"/>
      <c r="G76" s="196"/>
      <c r="H76" s="196"/>
    </row>
    <row r="77" spans="2:8" ht="15" x14ac:dyDescent="0.2">
      <c r="B77" s="229"/>
      <c r="C77" s="196"/>
      <c r="D77" s="196"/>
      <c r="E77" s="196"/>
      <c r="F77" s="196"/>
      <c r="G77" s="196"/>
      <c r="H77" s="196"/>
    </row>
    <row r="78" spans="2:8" ht="15" x14ac:dyDescent="0.2">
      <c r="B78" s="229"/>
      <c r="C78" s="196"/>
      <c r="D78" s="196"/>
      <c r="E78" s="196"/>
      <c r="F78" s="196"/>
      <c r="G78" s="196"/>
      <c r="H78" s="196"/>
    </row>
    <row r="79" spans="2:8" ht="15" x14ac:dyDescent="0.2">
      <c r="B79" s="196"/>
      <c r="C79" s="196"/>
      <c r="D79" s="196"/>
      <c r="E79" s="196"/>
      <c r="F79" s="196"/>
      <c r="G79" s="196"/>
      <c r="H79" s="196"/>
    </row>
    <row r="80" spans="2:8" ht="15" x14ac:dyDescent="0.2">
      <c r="B80" s="196"/>
      <c r="C80" s="196"/>
      <c r="D80" s="196"/>
      <c r="E80" s="196"/>
      <c r="F80" s="196"/>
      <c r="G80" s="196"/>
      <c r="H80" s="196"/>
    </row>
    <row r="81" spans="2:8" ht="15" x14ac:dyDescent="0.2">
      <c r="B81" s="196"/>
      <c r="C81" s="196"/>
      <c r="D81" s="196"/>
      <c r="E81" s="196"/>
      <c r="F81" s="196"/>
      <c r="G81" s="196"/>
      <c r="H81" s="196"/>
    </row>
    <row r="82" spans="2:8" ht="15" x14ac:dyDescent="0.2">
      <c r="B82" s="196"/>
      <c r="C82" s="196"/>
      <c r="D82" s="196"/>
      <c r="E82" s="196"/>
      <c r="F82" s="196"/>
      <c r="G82" s="196"/>
      <c r="H82" s="196"/>
    </row>
    <row r="83" spans="2:8" ht="15" x14ac:dyDescent="0.2">
      <c r="B83" s="196"/>
      <c r="C83" s="196"/>
      <c r="D83" s="196"/>
      <c r="E83" s="196"/>
      <c r="F83" s="196"/>
      <c r="G83" s="196"/>
      <c r="H83" s="196"/>
    </row>
    <row r="84" spans="2:8" ht="15" x14ac:dyDescent="0.2">
      <c r="B84" s="196"/>
      <c r="C84" s="196"/>
      <c r="D84" s="196"/>
      <c r="E84" s="196"/>
      <c r="F84" s="196"/>
      <c r="G84" s="196"/>
      <c r="H84" s="196"/>
    </row>
    <row r="85" spans="2:8" ht="15" x14ac:dyDescent="0.2">
      <c r="B85" s="196"/>
      <c r="C85" s="196"/>
      <c r="D85" s="196"/>
      <c r="E85" s="196"/>
      <c r="F85" s="196"/>
      <c r="G85" s="196"/>
      <c r="H85" s="196"/>
    </row>
    <row r="86" spans="2:8" ht="15" x14ac:dyDescent="0.2">
      <c r="B86" s="196"/>
      <c r="C86" s="196"/>
      <c r="D86" s="196"/>
      <c r="E86" s="196"/>
      <c r="F86" s="196"/>
      <c r="G86" s="196"/>
      <c r="H86" s="196"/>
    </row>
    <row r="87" spans="2:8" ht="15" x14ac:dyDescent="0.2">
      <c r="B87" s="196"/>
      <c r="C87" s="196"/>
      <c r="D87" s="196"/>
      <c r="E87" s="196"/>
      <c r="F87" s="196"/>
      <c r="G87" s="196"/>
      <c r="H87" s="196"/>
    </row>
  </sheetData>
  <sheetProtection algorithmName="SHA-512" hashValue="WL4aLRbpJYbhxwtDCjT06Ywy+EYtNOzpAe9Rq8HbsNyH0lFc9pUIKwd4RS07sl9TqpYyoeUEE/EonlbOAMZgww==" saltValue="HEhUZm5X5eT8OXSYHxJzfw==" spinCount="100000" sheet="1" formatCells="0" formatColumns="0" formatRows="0"/>
  <customSheetViews>
    <customSheetView guid="{FC3B3501-CA52-40D7-B049-0E027A15B235}">
      <pane xSplit="3" ySplit="10" topLeftCell="D38" activePane="bottomRight" state="frozen"/>
      <selection pane="bottomRight" activeCell="D10" sqref="D10"/>
      <pageMargins left="0.25" right="0.25" top="0.52" bottom="0.51" header="0.5" footer="0.5"/>
      <printOptions horizontalCentered="1" verticalCentered="1" gridLines="1"/>
      <pageSetup scale="60" orientation="landscape" horizontalDpi="360" verticalDpi="360" r:id="rId1"/>
      <headerFooter alignWithMargins="0"/>
    </customSheetView>
  </customSheetViews>
  <phoneticPr fontId="0" type="noConversion"/>
  <printOptions horizontalCentered="1" verticalCentered="1" gridLines="1"/>
  <pageMargins left="0.25" right="0.25" top="0.75" bottom="0.75" header="0.3" footer="0.3"/>
  <pageSetup scale="58" orientation="portrait" horizontalDpi="360" verticalDpi="360"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3:A34"/>
  <sheetViews>
    <sheetView zoomScale="110" zoomScaleNormal="110" workbookViewId="0"/>
  </sheetViews>
  <sheetFormatPr defaultRowHeight="12.75" x14ac:dyDescent="0.2"/>
  <cols>
    <col min="1" max="1" width="120.7109375" customWidth="1"/>
  </cols>
  <sheetData>
    <row r="3" spans="1:1" ht="18" x14ac:dyDescent="0.25">
      <c r="A3" s="7" t="s">
        <v>504</v>
      </c>
    </row>
    <row r="5" spans="1:1" ht="408.95" customHeight="1" x14ac:dyDescent="0.2"/>
    <row r="6" spans="1:1" ht="12.75" customHeight="1" x14ac:dyDescent="0.2"/>
    <row r="16" spans="1:1" ht="15.75" x14ac:dyDescent="0.25">
      <c r="A16" s="84" t="s">
        <v>505</v>
      </c>
    </row>
    <row r="20" spans="1:1" ht="18" x14ac:dyDescent="0.25">
      <c r="A20" s="7" t="s">
        <v>506</v>
      </c>
    </row>
    <row r="22" spans="1:1" ht="408.95" customHeight="1" x14ac:dyDescent="0.2"/>
    <row r="34" spans="1:1" ht="15.75" x14ac:dyDescent="0.25">
      <c r="A34" s="84" t="s">
        <v>507</v>
      </c>
    </row>
  </sheetData>
  <customSheetViews>
    <customSheetView guid="{FC3B3501-CA52-40D7-B049-0E027A15B235}" scale="110">
      <selection activeCell="A5" sqref="A5"/>
      <pageMargins left="0.75" right="0.75" top="1" bottom="1" header="0.5" footer="0.5"/>
      <pageSetup orientation="portrait" horizontalDpi="360" verticalDpi="360" r:id="rId1"/>
      <headerFooter alignWithMargins="0"/>
    </customSheetView>
  </customSheetViews>
  <phoneticPr fontId="0" type="noConversion"/>
  <pageMargins left="0.75" right="0.75" top="1" bottom="1" header="0.5" footer="0.5"/>
  <pageSetup orientation="portrait" horizontalDpi="360" verticalDpi="360" r:id="rId2"/>
  <headerFooter alignWithMargins="0"/>
  <rowBreaks count="1" manualBreakCount="1">
    <brk id="18" max="16383" man="1"/>
  </rowBreak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56"/>
  <dimension ref="A1:F73"/>
  <sheetViews>
    <sheetView zoomScaleNormal="100" workbookViewId="0">
      <pane xSplit="1" ySplit="8" topLeftCell="B9" activePane="bottomRight" state="frozen"/>
      <selection activeCell="A53" sqref="A53:K53"/>
      <selection pane="topRight" activeCell="A53" sqref="A53:K53"/>
      <selection pane="bottomLeft" activeCell="A53" sqref="A53:K53"/>
      <selection pane="bottomRight" activeCell="A5" sqref="A5"/>
    </sheetView>
  </sheetViews>
  <sheetFormatPr defaultColWidth="8.85546875" defaultRowHeight="12.75" x14ac:dyDescent="0.2"/>
  <cols>
    <col min="1" max="1" width="55.7109375" style="194" customWidth="1"/>
    <col min="2" max="6" width="24.7109375" style="194" customWidth="1"/>
    <col min="7" max="16384" width="8.85546875" style="194"/>
  </cols>
  <sheetData>
    <row r="1" spans="1:6" ht="18" x14ac:dyDescent="0.25">
      <c r="A1" s="192" t="str">
        <f>'COVER PAGE'!A9</f>
        <v>LOCAL GOVERNMENT NAME:</v>
      </c>
      <c r="B1" s="209"/>
      <c r="C1" s="209"/>
      <c r="D1" s="209"/>
      <c r="E1" s="209"/>
      <c r="F1" s="209"/>
    </row>
    <row r="2" spans="1:6" ht="18" x14ac:dyDescent="0.25">
      <c r="A2" s="192" t="s">
        <v>4</v>
      </c>
      <c r="B2" s="209"/>
      <c r="C2" s="209"/>
      <c r="D2" s="209"/>
      <c r="E2" s="209"/>
      <c r="F2" s="209"/>
    </row>
    <row r="3" spans="1:6" ht="18" x14ac:dyDescent="0.25">
      <c r="A3" s="192" t="s">
        <v>675</v>
      </c>
      <c r="B3" s="209"/>
      <c r="C3" s="209"/>
      <c r="D3" s="209"/>
      <c r="E3" s="209"/>
      <c r="F3" s="209"/>
    </row>
    <row r="4" spans="1:6" ht="18" x14ac:dyDescent="0.25">
      <c r="A4" s="195" t="str">
        <f>'COVER PAGE'!A30</f>
        <v>FISCAL YEAR ENDING JUNE 30, 2025</v>
      </c>
      <c r="B4" s="209"/>
      <c r="C4" s="209"/>
      <c r="D4" s="209"/>
      <c r="E4" s="209"/>
      <c r="F4" s="209"/>
    </row>
    <row r="5" spans="1:6" ht="18" x14ac:dyDescent="0.25">
      <c r="A5" s="195"/>
    </row>
    <row r="6" spans="1:6" ht="16.5" thickBot="1" x14ac:dyDescent="0.3">
      <c r="A6" s="196"/>
      <c r="B6" s="200"/>
      <c r="C6" s="200"/>
      <c r="D6" s="200"/>
      <c r="E6" s="200"/>
      <c r="F6" s="198"/>
    </row>
    <row r="7" spans="1:6" ht="15.75" x14ac:dyDescent="0.25">
      <c r="A7" s="199"/>
      <c r="B7" s="199" t="str">
        <f>'CHG. IN NP-NONMAJOR ENTERPR(80)'!D9</f>
        <v>FUND #</v>
      </c>
      <c r="C7" s="199" t="str">
        <f>'CHG. IN NP-NONMAJOR ENTERPR(80)'!E9</f>
        <v>FUND #</v>
      </c>
      <c r="D7" s="199" t="str">
        <f>'CHG. IN NP-NONMAJOR ENTERPR(80)'!F9</f>
        <v>FUND #</v>
      </c>
      <c r="E7" s="199" t="str">
        <f>'CHG. IN NP-NONMAJOR ENTERPR(80)'!G9</f>
        <v>FUND #</v>
      </c>
      <c r="F7" s="6"/>
    </row>
    <row r="8" spans="1:6" ht="16.5" thickBot="1" x14ac:dyDescent="0.3">
      <c r="A8" s="200" t="s">
        <v>125</v>
      </c>
      <c r="B8" s="200" t="str">
        <f>'CHG. IN NP-NONMAJOR ENTERPR(80)'!D10</f>
        <v>NAME</v>
      </c>
      <c r="C8" s="200" t="str">
        <f>'CHG. IN NP-NONMAJOR ENTERPR(80)'!E10</f>
        <v>NAME</v>
      </c>
      <c r="D8" s="200" t="str">
        <f>'CHG. IN NP-NONMAJOR ENTERPR(80)'!F10</f>
        <v>NAME</v>
      </c>
      <c r="E8" s="200" t="str">
        <f>'CHG. IN NP-NONMAJOR ENTERPR(80)'!G10</f>
        <v>NAME</v>
      </c>
      <c r="F8" s="454" t="s">
        <v>84</v>
      </c>
    </row>
    <row r="9" spans="1:6" ht="20.100000000000001" customHeight="1" x14ac:dyDescent="0.25">
      <c r="A9" s="201" t="s">
        <v>22</v>
      </c>
      <c r="B9" s="218"/>
      <c r="C9" s="218"/>
      <c r="D9" s="218"/>
      <c r="E9" s="218"/>
      <c r="F9" s="249"/>
    </row>
    <row r="10" spans="1:6" ht="20.100000000000001" customHeight="1" x14ac:dyDescent="0.2">
      <c r="A10" s="196" t="s">
        <v>17</v>
      </c>
      <c r="B10" s="202">
        <f>'CHG. IN NP-NONMAJOR ENTERPR(80)'!D16</f>
        <v>0</v>
      </c>
      <c r="C10" s="202">
        <f>'CHG. IN NP-NONMAJOR ENTERPR(80)'!E16</f>
        <v>0</v>
      </c>
      <c r="D10" s="202">
        <f>'CHG. IN NP-NONMAJOR ENTERPR(80)'!F16</f>
        <v>0</v>
      </c>
      <c r="E10" s="202">
        <f>'CHG. IN NP-NONMAJOR ENTERPR(80)'!G16</f>
        <v>0</v>
      </c>
      <c r="F10" s="210">
        <f>+B10+C10+D10+E10</f>
        <v>0</v>
      </c>
    </row>
    <row r="11" spans="1:6" ht="20.100000000000001" customHeight="1" x14ac:dyDescent="0.2">
      <c r="A11" s="196" t="s">
        <v>18</v>
      </c>
      <c r="B11" s="202">
        <f>-'CHG. IN NP-NONMAJOR ENTERPR(80)'!D20-'CHG. IN NP-NONMAJOR ENTERPR(80)'!D21-'CHG. IN NP-NONMAJOR ENTERPR(80)'!D22-'CHG. IN NP-NONMAJOR ENTERPR(80)'!D23-'CHG. IN NP-NONMAJOR ENTERPR(80)'!D24</f>
        <v>0</v>
      </c>
      <c r="C11" s="202">
        <f>-'CHG. IN NP-NONMAJOR ENTERPR(80)'!E20-'CHG. IN NP-NONMAJOR ENTERPR(80)'!E21-'CHG. IN NP-NONMAJOR ENTERPR(80)'!E22-'CHG. IN NP-NONMAJOR ENTERPR(80)'!E23-'CHG. IN NP-NONMAJOR ENTERPR(80)'!E24</f>
        <v>0</v>
      </c>
      <c r="D11" s="202">
        <f>-'CHG. IN NP-NONMAJOR ENTERPR(80)'!F20-'CHG. IN NP-NONMAJOR ENTERPR(80)'!F21-'CHG. IN NP-NONMAJOR ENTERPR(80)'!F22-'CHG. IN NP-NONMAJOR ENTERPR(80)'!F23-'CHG. IN NP-NONMAJOR ENTERPR(80)'!F24</f>
        <v>0</v>
      </c>
      <c r="E11" s="202">
        <f>-'CHG. IN NP-NONMAJOR ENTERPR(80)'!G20-'CHG. IN NP-NONMAJOR ENTERPR(80)'!G21-'CHG. IN NP-NONMAJOR ENTERPR(80)'!G22-'CHG. IN NP-NONMAJOR ENTERPR(80)'!G23-'CHG. IN NP-NONMAJOR ENTERPR(80)'!G24</f>
        <v>0</v>
      </c>
      <c r="F11" s="210">
        <f>+B11+C11+D11+E11</f>
        <v>0</v>
      </c>
    </row>
    <row r="12" spans="1:6" ht="20.100000000000001" customHeight="1" x14ac:dyDescent="0.2">
      <c r="A12" s="196" t="s">
        <v>19</v>
      </c>
      <c r="B12" s="202">
        <f>-'CHG. IN NP-NONMAJOR ENTERPR(80)'!D19</f>
        <v>0</v>
      </c>
      <c r="C12" s="202">
        <f>-'CHG. IN NP-NONMAJOR ENTERPR(80)'!E19</f>
        <v>0</v>
      </c>
      <c r="D12" s="202">
        <f>-'CHG. IN NP-NONMAJOR ENTERPR(80)'!F19</f>
        <v>0</v>
      </c>
      <c r="E12" s="202">
        <f>-'CHG. IN NP-NONMAJOR ENTERPR(80)'!G19</f>
        <v>0</v>
      </c>
      <c r="F12" s="210">
        <f>+B12+C12+D12+E12</f>
        <v>0</v>
      </c>
    </row>
    <row r="13" spans="1:6" ht="20.100000000000001" customHeight="1" x14ac:dyDescent="0.2">
      <c r="A13" s="196" t="s">
        <v>20</v>
      </c>
      <c r="B13" s="202"/>
      <c r="C13" s="202"/>
      <c r="D13" s="202"/>
      <c r="E13" s="202"/>
      <c r="F13" s="210">
        <f>+B13+C13+D13+E13</f>
        <v>0</v>
      </c>
    </row>
    <row r="14" spans="1:6" ht="20.100000000000001" customHeight="1" thickBot="1" x14ac:dyDescent="0.25">
      <c r="A14" s="240" t="s">
        <v>21</v>
      </c>
      <c r="B14" s="204"/>
      <c r="C14" s="204"/>
      <c r="D14" s="204"/>
      <c r="E14" s="204"/>
      <c r="F14" s="211">
        <f>+B14+C14+D14</f>
        <v>0</v>
      </c>
    </row>
    <row r="15" spans="1:6" customFormat="1" ht="20.100000000000001" customHeight="1" thickBot="1" x14ac:dyDescent="0.25">
      <c r="A15" s="6" t="s">
        <v>629</v>
      </c>
      <c r="B15" s="211">
        <f>SUM(B9:B14)</f>
        <v>0</v>
      </c>
      <c r="C15" s="211">
        <f>SUM(C9:C14)</f>
        <v>0</v>
      </c>
      <c r="D15" s="211">
        <f>SUM(D9:D14)</f>
        <v>0</v>
      </c>
      <c r="E15" s="211">
        <f>SUM(E10:E14)</f>
        <v>0</v>
      </c>
      <c r="F15" s="211">
        <f>SUM(F9:F14)</f>
        <v>0</v>
      </c>
    </row>
    <row r="16" spans="1:6" customFormat="1" ht="30" customHeight="1" x14ac:dyDescent="0.25">
      <c r="A16" s="362" t="s">
        <v>23</v>
      </c>
      <c r="B16" s="210"/>
      <c r="C16" s="210"/>
      <c r="D16" s="210"/>
      <c r="E16" s="210"/>
      <c r="F16" s="210"/>
    </row>
    <row r="17" spans="1:6" ht="20.100000000000001" customHeight="1" x14ac:dyDescent="0.2">
      <c r="A17" s="196" t="s">
        <v>24</v>
      </c>
      <c r="B17" s="202">
        <f>'CHG. IN NP-NONMAJOR ENTERPR(80)'!D44</f>
        <v>0</v>
      </c>
      <c r="C17" s="202">
        <f>'CHG. IN NP-NONMAJOR ENTERPR(80)'!E44</f>
        <v>0</v>
      </c>
      <c r="D17" s="202">
        <f>'CHG. IN NP-NONMAJOR ENTERPR(80)'!F44</f>
        <v>0</v>
      </c>
      <c r="E17" s="202">
        <f>'CHG. IN NP-NONMAJOR ENTERPR(80)'!G44</f>
        <v>0</v>
      </c>
      <c r="F17" s="210">
        <f>+B17+C17+D17+E17</f>
        <v>0</v>
      </c>
    </row>
    <row r="18" spans="1:6" ht="20.100000000000001" customHeight="1" x14ac:dyDescent="0.2">
      <c r="A18" s="196" t="s">
        <v>25</v>
      </c>
      <c r="B18" s="202"/>
      <c r="C18" s="202"/>
      <c r="D18" s="202"/>
      <c r="E18" s="202"/>
      <c r="F18" s="210">
        <f>+B18+C18+D18+E18</f>
        <v>0</v>
      </c>
    </row>
    <row r="19" spans="1:6" ht="20.100000000000001" customHeight="1" thickBot="1" x14ac:dyDescent="0.25">
      <c r="A19" s="196" t="s">
        <v>313</v>
      </c>
      <c r="B19" s="204">
        <f>'CHG. IN NP-NONMAJOR ENTERPR(80)'!D32</f>
        <v>0</v>
      </c>
      <c r="C19" s="204">
        <f>'CHG. IN NP-NONMAJOR ENTERPR(80)'!E32</f>
        <v>0</v>
      </c>
      <c r="D19" s="204">
        <f>'CHG. IN NP-NONMAJOR ENTERPR(80)'!F32</f>
        <v>0</v>
      </c>
      <c r="E19" s="204">
        <f>'CHG. IN NP-NONMAJOR ENTERPR(80)'!G32</f>
        <v>0</v>
      </c>
      <c r="F19" s="211">
        <f>+B19+C19+D19+E19</f>
        <v>0</v>
      </c>
    </row>
    <row r="20" spans="1:6" customFormat="1" ht="30" customHeight="1" thickBot="1" x14ac:dyDescent="0.25">
      <c r="A20" s="478" t="s">
        <v>26</v>
      </c>
      <c r="B20" s="211">
        <f>SUM(B16:B19)</f>
        <v>0</v>
      </c>
      <c r="C20" s="211">
        <f>SUM(C16:C19)</f>
        <v>0</v>
      </c>
      <c r="D20" s="211">
        <f>SUM(D16:D19)</f>
        <v>0</v>
      </c>
      <c r="E20" s="211">
        <f>SUM(E16:E19)</f>
        <v>0</v>
      </c>
      <c r="F20" s="211">
        <f>SUM(F16:F19)</f>
        <v>0</v>
      </c>
    </row>
    <row r="21" spans="1:6" customFormat="1" ht="30" customHeight="1" x14ac:dyDescent="0.25">
      <c r="A21" s="362" t="s">
        <v>626</v>
      </c>
      <c r="B21" s="210"/>
      <c r="C21" s="210"/>
      <c r="D21" s="210"/>
      <c r="E21" s="210"/>
      <c r="F21" s="210"/>
    </row>
    <row r="22" spans="1:6" ht="20.100000000000001" customHeight="1" x14ac:dyDescent="0.2">
      <c r="A22" s="196" t="s">
        <v>2722</v>
      </c>
      <c r="B22" s="202"/>
      <c r="C22" s="202"/>
      <c r="D22" s="202"/>
      <c r="E22" s="202"/>
      <c r="F22" s="210">
        <f t="shared" ref="F22:F28" si="0">+B22+C22+D22+E22</f>
        <v>0</v>
      </c>
    </row>
    <row r="23" spans="1:6" ht="20.100000000000001" customHeight="1" x14ac:dyDescent="0.2">
      <c r="A23" s="196" t="s">
        <v>27</v>
      </c>
      <c r="B23" s="202">
        <f>'CHG. IN NP-NONMAJOR ENTERPR(80)'!D43</f>
        <v>0</v>
      </c>
      <c r="C23" s="202">
        <f>'CHG. IN NP-NONMAJOR ENTERPR(80)'!E43</f>
        <v>0</v>
      </c>
      <c r="D23" s="202">
        <f>'CHG. IN NP-NONMAJOR ENTERPR(80)'!F43</f>
        <v>0</v>
      </c>
      <c r="E23" s="202">
        <f>'CHG. IN NP-NONMAJOR ENTERPR(80)'!G43</f>
        <v>0</v>
      </c>
      <c r="F23" s="210">
        <f t="shared" si="0"/>
        <v>0</v>
      </c>
    </row>
    <row r="24" spans="1:6" ht="20.100000000000001" customHeight="1" x14ac:dyDescent="0.2">
      <c r="A24" s="196" t="s">
        <v>28</v>
      </c>
      <c r="B24" s="202"/>
      <c r="C24" s="202"/>
      <c r="D24" s="202"/>
      <c r="E24" s="202"/>
      <c r="F24" s="210">
        <f t="shared" si="0"/>
        <v>0</v>
      </c>
    </row>
    <row r="25" spans="1:6" ht="20.100000000000001" customHeight="1" x14ac:dyDescent="0.2">
      <c r="A25" s="240" t="s">
        <v>2720</v>
      </c>
      <c r="B25" s="202"/>
      <c r="C25" s="202"/>
      <c r="D25" s="202"/>
      <c r="E25" s="202"/>
      <c r="F25" s="210">
        <f t="shared" si="0"/>
        <v>0</v>
      </c>
    </row>
    <row r="26" spans="1:6" ht="20.100000000000001" customHeight="1" x14ac:dyDescent="0.2">
      <c r="A26" s="196" t="s">
        <v>2721</v>
      </c>
      <c r="B26" s="202">
        <f>'CHG. IN NP-NONMAJOR ENTERPR(80)'!D35+'CHG. IN NP-NONMAJOR ENTERPR(80)'!D36</f>
        <v>0</v>
      </c>
      <c r="C26" s="202">
        <f>'CHG. IN NP-NONMAJOR ENTERPR(80)'!E35+'CHG. IN NP-NONMAJOR ENTERPR(80)'!E36</f>
        <v>0</v>
      </c>
      <c r="D26" s="202">
        <f>'CHG. IN NP-NONMAJOR ENTERPR(80)'!F35+'CHG. IN NP-NONMAJOR ENTERPR(80)'!F36</f>
        <v>0</v>
      </c>
      <c r="E26" s="202">
        <f>'CHG. IN NP-NONMAJOR ENTERPR(80)'!G35+'CHG. IN NP-NONMAJOR ENTERPR(80)'!G36</f>
        <v>0</v>
      </c>
      <c r="F26" s="210">
        <f t="shared" si="0"/>
        <v>0</v>
      </c>
    </row>
    <row r="27" spans="1:6" ht="20.100000000000001" customHeight="1" x14ac:dyDescent="0.2">
      <c r="A27" s="196" t="s">
        <v>29</v>
      </c>
      <c r="B27" s="202"/>
      <c r="C27" s="202"/>
      <c r="D27" s="202"/>
      <c r="E27" s="202"/>
      <c r="F27" s="210">
        <f t="shared" si="0"/>
        <v>0</v>
      </c>
    </row>
    <row r="28" spans="1:6" ht="20.100000000000001" customHeight="1" thickBot="1" x14ac:dyDescent="0.25">
      <c r="A28" s="196" t="s">
        <v>30</v>
      </c>
      <c r="B28" s="204"/>
      <c r="C28" s="204"/>
      <c r="D28" s="204"/>
      <c r="E28" s="204"/>
      <c r="F28" s="211">
        <f t="shared" si="0"/>
        <v>0</v>
      </c>
    </row>
    <row r="29" spans="1:6" customFormat="1" ht="30" customHeight="1" thickBot="1" x14ac:dyDescent="0.25">
      <c r="A29" s="478" t="s">
        <v>26</v>
      </c>
      <c r="B29" s="211">
        <f>SUM(B21:B28)</f>
        <v>0</v>
      </c>
      <c r="C29" s="211">
        <f>SUM(C21:C28)</f>
        <v>0</v>
      </c>
      <c r="D29" s="211">
        <f>SUM(D21:D28)</f>
        <v>0</v>
      </c>
      <c r="E29" s="211">
        <f>SUM(E21:E28)</f>
        <v>0</v>
      </c>
      <c r="F29" s="211">
        <f>SUM(F21:F28)</f>
        <v>0</v>
      </c>
    </row>
    <row r="30" spans="1:6" customFormat="1" ht="20.100000000000001" customHeight="1" x14ac:dyDescent="0.25">
      <c r="A30" s="8" t="s">
        <v>31</v>
      </c>
      <c r="B30" s="210"/>
      <c r="C30" s="210"/>
      <c r="D30" s="210"/>
      <c r="E30" s="210"/>
      <c r="F30" s="210"/>
    </row>
    <row r="31" spans="1:6" ht="20.100000000000001" customHeight="1" x14ac:dyDescent="0.2">
      <c r="A31" s="196" t="s">
        <v>32</v>
      </c>
      <c r="B31" s="202"/>
      <c r="C31" s="202"/>
      <c r="D31" s="202"/>
      <c r="E31" s="202"/>
      <c r="F31" s="210">
        <f>+B31+C31+D31+E31</f>
        <v>0</v>
      </c>
    </row>
    <row r="32" spans="1:6" ht="20.100000000000001" customHeight="1" x14ac:dyDescent="0.2">
      <c r="A32" s="196" t="s">
        <v>638</v>
      </c>
      <c r="B32" s="202"/>
      <c r="C32" s="202"/>
      <c r="D32" s="202"/>
      <c r="E32" s="202"/>
      <c r="F32" s="210">
        <f>+B32+C32+D32+E32</f>
        <v>0</v>
      </c>
    </row>
    <row r="33" spans="1:6" ht="20.100000000000001" customHeight="1" thickBot="1" x14ac:dyDescent="0.25">
      <c r="A33" s="196" t="s">
        <v>639</v>
      </c>
      <c r="B33" s="204">
        <f>'CHG. IN NP-NONMAJOR ENTERPR(80)'!D33</f>
        <v>0</v>
      </c>
      <c r="C33" s="204">
        <f>'CHG. IN NP-NONMAJOR ENTERPR(80)'!E33</f>
        <v>0</v>
      </c>
      <c r="D33" s="204">
        <f>'CHG. IN NP-NONMAJOR ENTERPR(80)'!F33</f>
        <v>0</v>
      </c>
      <c r="E33" s="204">
        <f>'CHG. IN NP-NONMAJOR ENTERPR(80)'!G33</f>
        <v>0</v>
      </c>
      <c r="F33" s="211">
        <f>+B33+C33+D33+E33</f>
        <v>0</v>
      </c>
    </row>
    <row r="34" spans="1:6" customFormat="1" ht="20.100000000000001" customHeight="1" thickBot="1" x14ac:dyDescent="0.25">
      <c r="A34" s="288" t="s">
        <v>640</v>
      </c>
      <c r="B34" s="211">
        <f>SUM(B30:B33)</f>
        <v>0</v>
      </c>
      <c r="C34" s="211">
        <f>SUM(C30:C33)</f>
        <v>0</v>
      </c>
      <c r="D34" s="211">
        <f>SUM(D30:D33)</f>
        <v>0</v>
      </c>
      <c r="E34" s="211">
        <f>SUM(E30:E33)</f>
        <v>0</v>
      </c>
      <c r="F34" s="211">
        <f>SUM(F30:F33)</f>
        <v>0</v>
      </c>
    </row>
    <row r="35" spans="1:6" customFormat="1" ht="20.100000000000001" customHeight="1" x14ac:dyDescent="0.2">
      <c r="A35" s="288" t="s">
        <v>628</v>
      </c>
      <c r="B35" s="210">
        <f>+B15+B20+B29+B34</f>
        <v>0</v>
      </c>
      <c r="C35" s="210">
        <f>+C15+C20+C29+C34</f>
        <v>0</v>
      </c>
      <c r="D35" s="210">
        <f>+D15+D20+D29+D34</f>
        <v>0</v>
      </c>
      <c r="E35" s="210">
        <f>+E15+E20+E29+E34</f>
        <v>0</v>
      </c>
      <c r="F35" s="210">
        <f>+F15+F20+F29+F34</f>
        <v>0</v>
      </c>
    </row>
    <row r="36" spans="1:6" ht="20.100000000000001" customHeight="1" thickBot="1" x14ac:dyDescent="0.25">
      <c r="A36" s="196" t="str">
        <f>+'ST. OF CASH FLOWS-PROP.(20)'!A38</f>
        <v>Cash and cash equivalents - July 1, 2024</v>
      </c>
      <c r="B36" s="204"/>
      <c r="C36" s="204"/>
      <c r="D36" s="204"/>
      <c r="E36" s="202"/>
      <c r="F36" s="210">
        <f>+B36+C36+D36+E36</f>
        <v>0</v>
      </c>
    </row>
    <row r="37" spans="1:6" ht="20.100000000000001" customHeight="1" thickBot="1" x14ac:dyDescent="0.25">
      <c r="A37" s="196" t="str">
        <f>+'ST. OF CASH FLOWS-PROP.(20)'!A39</f>
        <v>Cash and cash equivalents - June 30, 2025</v>
      </c>
      <c r="B37" s="213">
        <f>+B35+B36</f>
        <v>0</v>
      </c>
      <c r="C37" s="213">
        <f>+C35+C36</f>
        <v>0</v>
      </c>
      <c r="D37" s="213">
        <f>+D35+D36</f>
        <v>0</v>
      </c>
      <c r="E37" s="213">
        <f>+E35+E36</f>
        <v>0</v>
      </c>
      <c r="F37" s="213">
        <f>+F35+F36</f>
        <v>0</v>
      </c>
    </row>
    <row r="38" spans="1:6" ht="20.100000000000001" customHeight="1" thickTop="1" x14ac:dyDescent="0.2">
      <c r="A38" s="196"/>
      <c r="B38" s="202"/>
      <c r="C38" s="202"/>
      <c r="D38" s="202"/>
      <c r="E38" s="202"/>
      <c r="F38" s="210"/>
    </row>
    <row r="39" spans="1:6" ht="30" customHeight="1" x14ac:dyDescent="0.25">
      <c r="A39" s="235" t="s">
        <v>416</v>
      </c>
      <c r="B39" s="202"/>
      <c r="C39" s="202"/>
      <c r="D39" s="202"/>
      <c r="E39" s="202"/>
      <c r="F39" s="210"/>
    </row>
    <row r="40" spans="1:6" ht="20.100000000000001" customHeight="1" x14ac:dyDescent="0.2">
      <c r="A40" s="196" t="s">
        <v>417</v>
      </c>
      <c r="B40" s="202">
        <f>'CHG. IN NP-NONMAJOR ENTERPR(80)'!D28</f>
        <v>0</v>
      </c>
      <c r="C40" s="202">
        <f>'CHG. IN NP-NONMAJOR ENTERPR(80)'!E28</f>
        <v>0</v>
      </c>
      <c r="D40" s="202">
        <f>'CHG. IN NP-NONMAJOR ENTERPR(80)'!F28</f>
        <v>0</v>
      </c>
      <c r="E40" s="202">
        <f>'CHG. IN NP-NONMAJOR ENTERPR(80)'!G28</f>
        <v>0</v>
      </c>
      <c r="F40" s="210">
        <f>+B40+C40+D40+E40</f>
        <v>0</v>
      </c>
    </row>
    <row r="41" spans="1:6" ht="30" customHeight="1" x14ac:dyDescent="0.2">
      <c r="A41" s="203" t="s">
        <v>418</v>
      </c>
      <c r="B41" s="202"/>
      <c r="C41" s="202"/>
      <c r="D41" s="202"/>
      <c r="E41" s="202"/>
      <c r="F41" s="210"/>
    </row>
    <row r="42" spans="1:6" ht="20.100000000000001" customHeight="1" x14ac:dyDescent="0.2">
      <c r="A42" s="196" t="s">
        <v>419</v>
      </c>
      <c r="B42" s="202">
        <f>'CHG. IN NP-NONMAJOR ENTERPR(80)'!D25</f>
        <v>0</v>
      </c>
      <c r="C42" s="202">
        <f>'CHG. IN NP-NONMAJOR ENTERPR(80)'!E25</f>
        <v>0</v>
      </c>
      <c r="D42" s="202">
        <f>'CHG. IN NP-NONMAJOR ENTERPR(80)'!F25</f>
        <v>0</v>
      </c>
      <c r="E42" s="202">
        <f>'CHG. IN NP-NONMAJOR ENTERPR(80)'!G25</f>
        <v>0</v>
      </c>
      <c r="F42" s="210">
        <f t="shared" ref="F42:F52" si="1">+B42+C42+D42+E42</f>
        <v>0</v>
      </c>
    </row>
    <row r="43" spans="1:6" ht="20.100000000000001" customHeight="1" x14ac:dyDescent="0.2">
      <c r="A43" s="196" t="s">
        <v>0</v>
      </c>
      <c r="B43" s="202"/>
      <c r="C43" s="202"/>
      <c r="D43" s="202"/>
      <c r="E43" s="202"/>
      <c r="F43" s="210">
        <f t="shared" si="1"/>
        <v>0</v>
      </c>
    </row>
    <row r="44" spans="1:6" ht="20.100000000000001" customHeight="1" x14ac:dyDescent="0.2">
      <c r="A44" s="196" t="s">
        <v>1</v>
      </c>
      <c r="B44" s="202"/>
      <c r="C44" s="202"/>
      <c r="D44" s="202"/>
      <c r="E44" s="202"/>
      <c r="F44" s="210">
        <f t="shared" si="1"/>
        <v>0</v>
      </c>
    </row>
    <row r="45" spans="1:6" ht="20.100000000000001" customHeight="1" x14ac:dyDescent="0.2">
      <c r="A45" s="196" t="s">
        <v>2</v>
      </c>
      <c r="B45" s="202"/>
      <c r="C45" s="202"/>
      <c r="D45" s="202"/>
      <c r="E45" s="202"/>
      <c r="F45" s="210">
        <f t="shared" si="1"/>
        <v>0</v>
      </c>
    </row>
    <row r="46" spans="1:6" ht="20.100000000000001" customHeight="1" x14ac:dyDescent="0.2">
      <c r="A46" s="196" t="s">
        <v>422</v>
      </c>
      <c r="B46" s="202"/>
      <c r="C46" s="202"/>
      <c r="D46" s="202"/>
      <c r="E46" s="202"/>
      <c r="F46" s="210">
        <f t="shared" si="1"/>
        <v>0</v>
      </c>
    </row>
    <row r="47" spans="1:6" ht="20.100000000000001" customHeight="1" x14ac:dyDescent="0.2">
      <c r="A47" s="196" t="s">
        <v>423</v>
      </c>
      <c r="B47" s="202"/>
      <c r="C47" s="202"/>
      <c r="D47" s="202"/>
      <c r="E47" s="202"/>
      <c r="F47" s="210">
        <f t="shared" si="1"/>
        <v>0</v>
      </c>
    </row>
    <row r="48" spans="1:6" ht="20.100000000000001" customHeight="1" x14ac:dyDescent="0.2">
      <c r="A48" s="196" t="s">
        <v>424</v>
      </c>
      <c r="B48" s="202"/>
      <c r="C48" s="202"/>
      <c r="D48" s="202"/>
      <c r="E48" s="202"/>
      <c r="F48" s="210">
        <f t="shared" si="1"/>
        <v>0</v>
      </c>
    </row>
    <row r="49" spans="1:6" ht="20.100000000000001" customHeight="1" x14ac:dyDescent="0.2">
      <c r="A49" s="196" t="s">
        <v>425</v>
      </c>
      <c r="B49" s="202"/>
      <c r="C49" s="202"/>
      <c r="D49" s="202"/>
      <c r="E49" s="202"/>
      <c r="F49" s="210">
        <f t="shared" si="1"/>
        <v>0</v>
      </c>
    </row>
    <row r="50" spans="1:6" ht="20.100000000000001" customHeight="1" x14ac:dyDescent="0.2">
      <c r="A50" s="196" t="s">
        <v>426</v>
      </c>
      <c r="B50" s="202"/>
      <c r="C50" s="202"/>
      <c r="D50" s="202"/>
      <c r="E50" s="202"/>
      <c r="F50" s="210">
        <f t="shared" si="1"/>
        <v>0</v>
      </c>
    </row>
    <row r="51" spans="1:6" ht="20.100000000000001" customHeight="1" x14ac:dyDescent="0.2">
      <c r="A51" s="196" t="s">
        <v>427</v>
      </c>
      <c r="B51" s="202"/>
      <c r="C51" s="202"/>
      <c r="D51" s="202"/>
      <c r="E51" s="202"/>
      <c r="F51" s="210">
        <f t="shared" si="1"/>
        <v>0</v>
      </c>
    </row>
    <row r="52" spans="1:6" ht="20.100000000000001" customHeight="1" x14ac:dyDescent="0.2">
      <c r="A52" s="196" t="s">
        <v>428</v>
      </c>
      <c r="B52" s="202"/>
      <c r="C52" s="202"/>
      <c r="D52" s="202"/>
      <c r="E52" s="202"/>
      <c r="F52" s="210">
        <f t="shared" si="1"/>
        <v>0</v>
      </c>
    </row>
    <row r="53" spans="1:6" ht="20.100000000000001" customHeight="1" thickBot="1" x14ac:dyDescent="0.25">
      <c r="A53" s="196" t="s">
        <v>450</v>
      </c>
      <c r="B53" s="204"/>
      <c r="C53" s="204"/>
      <c r="D53" s="204"/>
      <c r="E53" s="202"/>
      <c r="F53" s="210">
        <f>+B53+C53+D53+E53</f>
        <v>0</v>
      </c>
    </row>
    <row r="54" spans="1:6" customFormat="1" ht="20.100000000000001" customHeight="1" thickBot="1" x14ac:dyDescent="0.25">
      <c r="A54" s="6" t="s">
        <v>451</v>
      </c>
      <c r="B54" s="212">
        <f>SUM(B42:B53)</f>
        <v>0</v>
      </c>
      <c r="C54" s="212">
        <f>SUM(C42:C53)</f>
        <v>0</v>
      </c>
      <c r="D54" s="212">
        <f>SUM(D42:D53)</f>
        <v>0</v>
      </c>
      <c r="E54" s="212">
        <f>SUM(E42:E53)</f>
        <v>0</v>
      </c>
      <c r="F54" s="212">
        <f>SUM(F42:F53)</f>
        <v>0</v>
      </c>
    </row>
    <row r="55" spans="1:6" customFormat="1" ht="20.100000000000001" customHeight="1" thickBot="1" x14ac:dyDescent="0.25">
      <c r="A55" s="6" t="s">
        <v>627</v>
      </c>
      <c r="B55" s="213">
        <f>+B40+B54</f>
        <v>0</v>
      </c>
      <c r="C55" s="213">
        <f>+C40+C54</f>
        <v>0</v>
      </c>
      <c r="D55" s="213">
        <f>+D40+D54</f>
        <v>0</v>
      </c>
      <c r="E55" s="213">
        <f>+E40+E54</f>
        <v>0</v>
      </c>
      <c r="F55" s="213">
        <f>+F40+F54</f>
        <v>0</v>
      </c>
    </row>
    <row r="56" spans="1:6" ht="20.100000000000001" customHeight="1" thickTop="1" x14ac:dyDescent="0.2">
      <c r="A56" s="196"/>
      <c r="B56" s="218"/>
      <c r="C56" s="218"/>
      <c r="D56" s="218"/>
      <c r="E56" s="218"/>
      <c r="F56" s="249"/>
    </row>
    <row r="57" spans="1:6" ht="20.100000000000001" customHeight="1" x14ac:dyDescent="0.25">
      <c r="A57" s="201" t="s">
        <v>630</v>
      </c>
      <c r="B57" s="218"/>
      <c r="C57" s="218"/>
      <c r="D57" s="218"/>
      <c r="E57" s="218"/>
      <c r="F57" s="249"/>
    </row>
    <row r="58" spans="1:6" ht="20.100000000000001" customHeight="1" x14ac:dyDescent="0.2">
      <c r="A58" s="196" t="s">
        <v>631</v>
      </c>
      <c r="B58" s="218"/>
      <c r="C58" s="218"/>
      <c r="D58" s="218"/>
      <c r="E58" s="218"/>
      <c r="F58" s="210">
        <f>+B58+C58+D58+E58</f>
        <v>0</v>
      </c>
    </row>
    <row r="59" spans="1:6" ht="20.100000000000001" customHeight="1" x14ac:dyDescent="0.2">
      <c r="A59" s="196" t="s">
        <v>632</v>
      </c>
      <c r="B59" s="218"/>
      <c r="C59" s="218"/>
      <c r="D59" s="218"/>
      <c r="E59" s="218"/>
      <c r="F59" s="210">
        <f>+B59+C59+D59+E59</f>
        <v>0</v>
      </c>
    </row>
    <row r="60" spans="1:6" ht="20.100000000000001" customHeight="1" x14ac:dyDescent="0.2">
      <c r="A60" s="196" t="s">
        <v>633</v>
      </c>
      <c r="B60" s="218"/>
      <c r="C60" s="218"/>
      <c r="D60" s="218"/>
      <c r="E60" s="218"/>
      <c r="F60" s="210">
        <f>+B60+C60+D60+E60</f>
        <v>0</v>
      </c>
    </row>
    <row r="61" spans="1:6" ht="20.100000000000001" customHeight="1" x14ac:dyDescent="0.2">
      <c r="A61" s="196" t="s">
        <v>634</v>
      </c>
      <c r="B61" s="218"/>
      <c r="C61" s="218"/>
      <c r="D61" s="218"/>
      <c r="E61" s="218"/>
      <c r="F61" s="210">
        <f>+B61+C61+D61+E61</f>
        <v>0</v>
      </c>
    </row>
    <row r="62" spans="1:6" ht="20.100000000000001" customHeight="1" x14ac:dyDescent="0.2">
      <c r="A62" s="196" t="s">
        <v>635</v>
      </c>
      <c r="B62" s="218"/>
      <c r="C62" s="218"/>
      <c r="D62" s="218"/>
      <c r="E62" s="218"/>
      <c r="F62" s="210">
        <f>+B62+C62+D62+E62</f>
        <v>0</v>
      </c>
    </row>
    <row r="63" spans="1:6" ht="20.100000000000001" customHeight="1" x14ac:dyDescent="0.2">
      <c r="A63" s="196"/>
      <c r="B63" s="196"/>
      <c r="C63" s="196"/>
      <c r="D63" s="196"/>
      <c r="E63" s="196"/>
      <c r="F63" s="196"/>
    </row>
    <row r="64" spans="1:6" ht="20.100000000000001" customHeight="1" x14ac:dyDescent="0.25">
      <c r="A64" s="207" t="s">
        <v>1569</v>
      </c>
      <c r="B64" s="215"/>
      <c r="C64" s="215"/>
      <c r="D64" s="215"/>
      <c r="E64" s="215"/>
      <c r="F64" s="215"/>
    </row>
    <row r="65" spans="1:6" ht="20.100000000000001" customHeight="1" x14ac:dyDescent="0.2">
      <c r="A65" s="196"/>
      <c r="B65" s="196"/>
      <c r="C65" s="196"/>
      <c r="D65" s="196"/>
      <c r="E65" s="196"/>
      <c r="F65" s="196"/>
    </row>
    <row r="66" spans="1:6" ht="20.100000000000001" customHeight="1" x14ac:dyDescent="0.2">
      <c r="A66" s="196"/>
      <c r="B66" s="196"/>
      <c r="C66" s="196"/>
      <c r="D66" s="196"/>
      <c r="E66" s="196"/>
      <c r="F66" s="196"/>
    </row>
    <row r="67" spans="1:6" ht="20.100000000000001" customHeight="1" x14ac:dyDescent="0.2">
      <c r="A67" s="196"/>
      <c r="B67" s="196"/>
      <c r="C67" s="196"/>
      <c r="D67" s="196"/>
      <c r="E67" s="196"/>
      <c r="F67" s="196"/>
    </row>
    <row r="68" spans="1:6" ht="20.100000000000001" customHeight="1" x14ac:dyDescent="0.2">
      <c r="A68" s="196"/>
      <c r="B68" s="196"/>
      <c r="C68" s="196"/>
      <c r="D68" s="196"/>
      <c r="E68" s="196"/>
      <c r="F68" s="196"/>
    </row>
    <row r="69" spans="1:6" ht="15" x14ac:dyDescent="0.2">
      <c r="A69" s="196"/>
      <c r="B69" s="196"/>
      <c r="C69" s="196"/>
      <c r="D69" s="196"/>
      <c r="E69" s="196"/>
      <c r="F69" s="196"/>
    </row>
    <row r="70" spans="1:6" ht="15" x14ac:dyDescent="0.2">
      <c r="A70" s="196"/>
      <c r="B70" s="196"/>
      <c r="C70" s="196"/>
      <c r="D70" s="196"/>
      <c r="E70" s="196"/>
      <c r="F70" s="196"/>
    </row>
    <row r="71" spans="1:6" ht="15" x14ac:dyDescent="0.2">
      <c r="A71" s="196"/>
      <c r="B71" s="196"/>
      <c r="C71" s="196"/>
      <c r="D71" s="196"/>
      <c r="E71" s="196"/>
      <c r="F71" s="196"/>
    </row>
    <row r="72" spans="1:6" ht="15" x14ac:dyDescent="0.2">
      <c r="A72" s="196"/>
      <c r="B72" s="196"/>
      <c r="C72" s="196"/>
      <c r="D72" s="196"/>
      <c r="E72" s="196"/>
      <c r="F72" s="196"/>
    </row>
    <row r="73" spans="1:6" ht="15" x14ac:dyDescent="0.2">
      <c r="A73" s="196"/>
      <c r="B73" s="196"/>
      <c r="C73" s="196"/>
      <c r="D73" s="196"/>
      <c r="E73" s="196"/>
      <c r="F73" s="196"/>
    </row>
  </sheetData>
  <sheetProtection algorithmName="SHA-512" hashValue="msfWjKSxa0tccvSHAGfwB8iehT1IwyWimQT1yh224QulZZJLtqLzubBvjW3DZMTXUfJuMDt/F80rICvGwJ4nHg==" saltValue="ZmZr9wdWHo7SdVreW60TCw==" spinCount="100000" sheet="1" formatCells="0" formatColumns="0" formatRows="0"/>
  <customSheetViews>
    <customSheetView guid="{FC3B3501-CA52-40D7-B049-0E027A15B235}">
      <pane xSplit="1" ySplit="8" topLeftCell="B21" activePane="bottomRight" state="frozen"/>
      <selection pane="bottomRight" activeCell="A36" sqref="A36"/>
      <pageMargins left="0.25" right="0.25" top="0.27" bottom="0.51" header="0.25" footer="0.5"/>
      <printOptions horizontalCentered="1" verticalCentered="1" gridLines="1"/>
      <pageSetup scale="55" orientation="portrait" horizontalDpi="360" verticalDpi="360" r:id="rId1"/>
      <headerFooter alignWithMargins="0"/>
    </customSheetView>
  </customSheetViews>
  <phoneticPr fontId="0" type="noConversion"/>
  <printOptions horizontalCentered="1" verticalCentered="1" gridLines="1"/>
  <pageMargins left="0.25" right="0.25" top="0.27" bottom="0.51" header="0.25" footer="0.5"/>
  <pageSetup scale="55" orientation="portrait" horizontalDpi="360" verticalDpi="360" r:id="rId2"/>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57"/>
  <dimension ref="A1:F190"/>
  <sheetViews>
    <sheetView zoomScaleNormal="100" workbookViewId="0">
      <pane xSplit="2" ySplit="10" topLeftCell="C77" activePane="bottomRight" state="frozen"/>
      <selection activeCell="A53" sqref="A53:K53"/>
      <selection pane="topRight" activeCell="A53" sqref="A53:K53"/>
      <selection pane="bottomLeft" activeCell="A53" sqref="A53:K53"/>
      <selection pane="bottomRight" activeCell="F12" sqref="F12"/>
    </sheetView>
  </sheetViews>
  <sheetFormatPr defaultColWidth="8.85546875" defaultRowHeight="12.75" x14ac:dyDescent="0.2"/>
  <cols>
    <col min="1" max="1" width="12.7109375" style="194" customWidth="1"/>
    <col min="2" max="2" width="55.7109375" style="194" customWidth="1"/>
    <col min="3" max="6" width="18.7109375" style="194" customWidth="1"/>
    <col min="7" max="16384" width="8.85546875" style="194"/>
  </cols>
  <sheetData>
    <row r="1" spans="1:6" ht="18" x14ac:dyDescent="0.25">
      <c r="A1" s="209"/>
      <c r="B1" s="192" t="str">
        <f>'COVER PAGE'!A9</f>
        <v>LOCAL GOVERNMENT NAME:</v>
      </c>
      <c r="C1" s="209"/>
      <c r="D1" s="209"/>
      <c r="E1" s="209"/>
      <c r="F1" s="209"/>
    </row>
    <row r="2" spans="1:6" ht="18" x14ac:dyDescent="0.25">
      <c r="A2" s="209"/>
      <c r="B2" s="192" t="s">
        <v>1289</v>
      </c>
      <c r="C2" s="209"/>
      <c r="D2" s="209"/>
      <c r="E2" s="209"/>
      <c r="F2" s="209"/>
    </row>
    <row r="3" spans="1:6" ht="18" x14ac:dyDescent="0.25">
      <c r="A3" s="209"/>
      <c r="B3" s="192" t="s">
        <v>933</v>
      </c>
      <c r="C3" s="209"/>
      <c r="D3" s="209"/>
      <c r="E3" s="209"/>
      <c r="F3" s="209"/>
    </row>
    <row r="4" spans="1:6" ht="18" x14ac:dyDescent="0.25">
      <c r="A4" s="209"/>
      <c r="B4" s="195" t="str">
        <f>'COVER PAGE'!A30</f>
        <v>FISCAL YEAR ENDING JUNE 30, 2025</v>
      </c>
      <c r="C4" s="209"/>
      <c r="D4" s="209"/>
      <c r="E4" s="209"/>
      <c r="F4" s="209"/>
    </row>
    <row r="5" spans="1:6" ht="18" x14ac:dyDescent="0.25">
      <c r="B5" s="195"/>
      <c r="C5" s="214"/>
      <c r="D5" s="209"/>
      <c r="E5" s="209"/>
      <c r="F5" s="199"/>
    </row>
    <row r="7" spans="1:6" ht="15.75" thickBot="1" x14ac:dyDescent="0.3">
      <c r="A7" s="296"/>
      <c r="B7" s="296"/>
      <c r="C7" s="297" t="s">
        <v>932</v>
      </c>
      <c r="D7" s="297" t="s">
        <v>932</v>
      </c>
      <c r="E7" s="297" t="s">
        <v>932</v>
      </c>
      <c r="F7" s="479" t="s">
        <v>760</v>
      </c>
    </row>
    <row r="8" spans="1:6" ht="15" x14ac:dyDescent="0.25">
      <c r="A8" s="298" t="s">
        <v>123</v>
      </c>
      <c r="B8" s="298"/>
      <c r="C8" s="298" t="s">
        <v>1081</v>
      </c>
      <c r="D8" s="298" t="s">
        <v>1081</v>
      </c>
      <c r="E8" s="298" t="s">
        <v>1081</v>
      </c>
      <c r="F8" s="479" t="s">
        <v>934</v>
      </c>
    </row>
    <row r="9" spans="1:6" ht="15.75" thickBot="1" x14ac:dyDescent="0.3">
      <c r="A9" s="297" t="s">
        <v>124</v>
      </c>
      <c r="B9" s="297" t="s">
        <v>125</v>
      </c>
      <c r="C9" s="297" t="s">
        <v>1081</v>
      </c>
      <c r="D9" s="297" t="s">
        <v>1081</v>
      </c>
      <c r="E9" s="297" t="s">
        <v>1081</v>
      </c>
      <c r="F9" s="480" t="s">
        <v>766</v>
      </c>
    </row>
    <row r="10" spans="1:6" ht="15" customHeight="1" x14ac:dyDescent="0.25">
      <c r="A10" s="289"/>
      <c r="B10" s="391" t="s">
        <v>787</v>
      </c>
      <c r="C10" s="301"/>
      <c r="D10" s="301"/>
      <c r="E10" s="301"/>
      <c r="F10" s="301"/>
    </row>
    <row r="11" spans="1:6" ht="15" customHeight="1" x14ac:dyDescent="0.25">
      <c r="A11" s="289"/>
      <c r="B11" s="391" t="s">
        <v>146</v>
      </c>
      <c r="C11" s="301"/>
      <c r="D11" s="301"/>
      <c r="E11" s="301"/>
      <c r="F11" s="301"/>
    </row>
    <row r="12" spans="1:6" ht="15" customHeight="1" x14ac:dyDescent="0.2">
      <c r="A12" s="229">
        <v>101000</v>
      </c>
      <c r="B12" s="296" t="s">
        <v>788</v>
      </c>
      <c r="C12" s="299"/>
      <c r="D12" s="299"/>
      <c r="E12" s="299"/>
      <c r="F12" s="302">
        <f>SUM(C12:E12)</f>
        <v>0</v>
      </c>
    </row>
    <row r="13" spans="1:6" ht="15" customHeight="1" x14ac:dyDescent="0.2">
      <c r="A13" s="229">
        <v>103000</v>
      </c>
      <c r="B13" s="296" t="s">
        <v>886</v>
      </c>
      <c r="C13" s="299"/>
      <c r="D13" s="299"/>
      <c r="E13" s="299"/>
      <c r="F13" s="302">
        <f t="shared" ref="F13:F21" si="0">SUM(C13:E13)</f>
        <v>0</v>
      </c>
    </row>
    <row r="14" spans="1:6" ht="15" customHeight="1" x14ac:dyDescent="0.2">
      <c r="A14" s="229">
        <v>101100</v>
      </c>
      <c r="B14" s="296" t="s">
        <v>625</v>
      </c>
      <c r="C14" s="299"/>
      <c r="D14" s="299"/>
      <c r="E14" s="299"/>
      <c r="F14" s="302">
        <f t="shared" si="0"/>
        <v>0</v>
      </c>
    </row>
    <row r="15" spans="1:6" ht="30.75" customHeight="1" x14ac:dyDescent="0.2">
      <c r="A15" s="229">
        <v>110000</v>
      </c>
      <c r="B15" s="300" t="s">
        <v>889</v>
      </c>
      <c r="C15" s="299"/>
      <c r="D15" s="299"/>
      <c r="E15" s="299"/>
      <c r="F15" s="302">
        <f t="shared" si="0"/>
        <v>0</v>
      </c>
    </row>
    <row r="16" spans="1:6" ht="30" customHeight="1" x14ac:dyDescent="0.2">
      <c r="A16" s="229">
        <v>120000</v>
      </c>
      <c r="B16" s="300" t="s">
        <v>465</v>
      </c>
      <c r="C16" s="299"/>
      <c r="D16" s="299"/>
      <c r="E16" s="299"/>
      <c r="F16" s="302">
        <f t="shared" si="0"/>
        <v>0</v>
      </c>
    </row>
    <row r="17" spans="1:6" ht="15" customHeight="1" x14ac:dyDescent="0.2">
      <c r="A17" s="229">
        <v>127500</v>
      </c>
      <c r="B17" s="300" t="s">
        <v>2589</v>
      </c>
      <c r="C17" s="299"/>
      <c r="D17" s="299"/>
      <c r="E17" s="299"/>
      <c r="F17" s="302">
        <f t="shared" si="0"/>
        <v>0</v>
      </c>
    </row>
    <row r="18" spans="1:6" ht="15" customHeight="1" x14ac:dyDescent="0.2">
      <c r="A18" s="229">
        <v>131000</v>
      </c>
      <c r="B18" s="296" t="s">
        <v>184</v>
      </c>
      <c r="C18" s="299"/>
      <c r="D18" s="299"/>
      <c r="E18" s="299"/>
      <c r="F18" s="302">
        <f t="shared" si="0"/>
        <v>0</v>
      </c>
    </row>
    <row r="19" spans="1:6" ht="15" customHeight="1" x14ac:dyDescent="0.2">
      <c r="A19" s="229">
        <v>132000</v>
      </c>
      <c r="B19" s="296" t="s">
        <v>185</v>
      </c>
      <c r="C19" s="299"/>
      <c r="D19" s="299"/>
      <c r="E19" s="299"/>
      <c r="F19" s="302">
        <f t="shared" si="0"/>
        <v>0</v>
      </c>
    </row>
    <row r="20" spans="1:6" ht="15" customHeight="1" x14ac:dyDescent="0.2">
      <c r="A20" s="229">
        <v>141000</v>
      </c>
      <c r="B20" s="296" t="s">
        <v>148</v>
      </c>
      <c r="C20" s="299"/>
      <c r="D20" s="299"/>
      <c r="E20" s="299"/>
      <c r="F20" s="302">
        <f t="shared" si="0"/>
        <v>0</v>
      </c>
    </row>
    <row r="21" spans="1:6" ht="15" customHeight="1" thickBot="1" x14ac:dyDescent="0.25">
      <c r="A21" s="229">
        <v>150000</v>
      </c>
      <c r="B21" s="296" t="s">
        <v>792</v>
      </c>
      <c r="C21" s="1110"/>
      <c r="D21" s="1110"/>
      <c r="E21" s="1110"/>
      <c r="F21" s="302">
        <f t="shared" si="0"/>
        <v>0</v>
      </c>
    </row>
    <row r="22" spans="1:6" ht="15" customHeight="1" thickBot="1" x14ac:dyDescent="0.3">
      <c r="A22" s="289"/>
      <c r="B22" s="479" t="s">
        <v>600</v>
      </c>
      <c r="C22" s="1111">
        <f>SUM(C11:C21)</f>
        <v>0</v>
      </c>
      <c r="D22" s="1111">
        <f>SUM(D11:D21)</f>
        <v>0</v>
      </c>
      <c r="E22" s="1111">
        <f>SUM(E11:E21)</f>
        <v>0</v>
      </c>
      <c r="F22" s="1111">
        <f>SUM(F11:F21)</f>
        <v>0</v>
      </c>
    </row>
    <row r="23" spans="1:6" ht="15" customHeight="1" x14ac:dyDescent="0.25">
      <c r="A23" s="289"/>
      <c r="B23" s="391" t="s">
        <v>147</v>
      </c>
      <c r="C23" s="302"/>
      <c r="D23" s="302"/>
      <c r="E23" s="302"/>
      <c r="F23" s="302"/>
    </row>
    <row r="24" spans="1:6" ht="15" customHeight="1" x14ac:dyDescent="0.2">
      <c r="A24" s="289"/>
      <c r="B24" s="78" t="s">
        <v>793</v>
      </c>
      <c r="C24" s="302"/>
      <c r="D24" s="302"/>
      <c r="E24" s="302"/>
      <c r="F24" s="302"/>
    </row>
    <row r="25" spans="1:6" ht="15" customHeight="1" x14ac:dyDescent="0.2">
      <c r="A25" s="229">
        <v>102200</v>
      </c>
      <c r="B25" s="296" t="s">
        <v>887</v>
      </c>
      <c r="C25" s="299"/>
      <c r="D25" s="299"/>
      <c r="E25" s="299"/>
      <c r="F25" s="302">
        <f>SUM(C25:E25)</f>
        <v>0</v>
      </c>
    </row>
    <row r="26" spans="1:6" ht="15" customHeight="1" x14ac:dyDescent="0.2">
      <c r="A26" s="229">
        <v>102300</v>
      </c>
      <c r="B26" s="296" t="s">
        <v>888</v>
      </c>
      <c r="C26" s="299"/>
      <c r="D26" s="299"/>
      <c r="E26" s="299"/>
      <c r="F26" s="302">
        <f>SUM(C26:E26)</f>
        <v>0</v>
      </c>
    </row>
    <row r="27" spans="1:6" ht="15" customHeight="1" x14ac:dyDescent="0.2">
      <c r="A27" s="229">
        <v>127500</v>
      </c>
      <c r="B27" s="300" t="s">
        <v>2590</v>
      </c>
      <c r="C27" s="299"/>
      <c r="D27" s="299"/>
      <c r="E27" s="299"/>
      <c r="F27" s="302">
        <f>SUM(C27:E27)</f>
        <v>0</v>
      </c>
    </row>
    <row r="28" spans="1:6" ht="15" customHeight="1" x14ac:dyDescent="0.2">
      <c r="A28" s="229">
        <v>133000</v>
      </c>
      <c r="B28" s="296" t="s">
        <v>890</v>
      </c>
      <c r="C28" s="299"/>
      <c r="D28" s="299"/>
      <c r="E28" s="299"/>
      <c r="F28" s="302">
        <f>SUM(C28:E28)</f>
        <v>0</v>
      </c>
    </row>
    <row r="29" spans="1:6" ht="15" customHeight="1" x14ac:dyDescent="0.2">
      <c r="A29" s="229">
        <v>170000</v>
      </c>
      <c r="B29" s="296" t="s">
        <v>126</v>
      </c>
      <c r="C29" s="299"/>
      <c r="D29" s="299"/>
      <c r="E29" s="299"/>
      <c r="F29" s="302">
        <f>SUM(C29:E29)</f>
        <v>0</v>
      </c>
    </row>
    <row r="30" spans="1:6" ht="15" customHeight="1" x14ac:dyDescent="0.2">
      <c r="A30" s="289">
        <v>180000</v>
      </c>
      <c r="B30" s="78" t="s">
        <v>460</v>
      </c>
      <c r="C30" s="302"/>
      <c r="D30" s="302"/>
      <c r="E30" s="302"/>
      <c r="F30" s="302"/>
    </row>
    <row r="31" spans="1:6" ht="15" customHeight="1" x14ac:dyDescent="0.2">
      <c r="A31" s="229"/>
      <c r="B31" s="296" t="s">
        <v>455</v>
      </c>
      <c r="C31" s="299"/>
      <c r="D31" s="299"/>
      <c r="E31" s="299"/>
      <c r="F31" s="302">
        <f t="shared" ref="F31:F41" si="1">SUM(C31:E31)</f>
        <v>0</v>
      </c>
    </row>
    <row r="32" spans="1:6" ht="15" customHeight="1" x14ac:dyDescent="0.2">
      <c r="A32" s="229"/>
      <c r="B32" s="296" t="s">
        <v>456</v>
      </c>
      <c r="C32" s="299"/>
      <c r="D32" s="299"/>
      <c r="E32" s="299"/>
      <c r="F32" s="302">
        <f t="shared" si="1"/>
        <v>0</v>
      </c>
    </row>
    <row r="33" spans="1:6" ht="15" customHeight="1" x14ac:dyDescent="0.2">
      <c r="A33" s="229"/>
      <c r="B33" s="296" t="s">
        <v>441</v>
      </c>
      <c r="C33" s="299"/>
      <c r="D33" s="299"/>
      <c r="E33" s="299"/>
      <c r="F33" s="302">
        <f t="shared" si="1"/>
        <v>0</v>
      </c>
    </row>
    <row r="34" spans="1:6" ht="15" customHeight="1" x14ac:dyDescent="0.2">
      <c r="A34" s="229"/>
      <c r="B34" s="296" t="s">
        <v>457</v>
      </c>
      <c r="C34" s="299"/>
      <c r="D34" s="299"/>
      <c r="E34" s="299"/>
      <c r="F34" s="302">
        <f t="shared" si="1"/>
        <v>0</v>
      </c>
    </row>
    <row r="35" spans="1:6" ht="15" customHeight="1" x14ac:dyDescent="0.2">
      <c r="A35" s="229"/>
      <c r="B35" s="296" t="s">
        <v>458</v>
      </c>
      <c r="C35" s="299"/>
      <c r="D35" s="299"/>
      <c r="E35" s="299"/>
      <c r="F35" s="302">
        <f t="shared" si="1"/>
        <v>0</v>
      </c>
    </row>
    <row r="36" spans="1:6" ht="15" customHeight="1" x14ac:dyDescent="0.2">
      <c r="A36" s="229"/>
      <c r="B36" s="296" t="s">
        <v>440</v>
      </c>
      <c r="C36" s="299"/>
      <c r="D36" s="299"/>
      <c r="E36" s="299"/>
      <c r="F36" s="302">
        <f t="shared" si="1"/>
        <v>0</v>
      </c>
    </row>
    <row r="37" spans="1:6" ht="15" customHeight="1" x14ac:dyDescent="0.2">
      <c r="A37" s="229"/>
      <c r="B37" s="296" t="s">
        <v>459</v>
      </c>
      <c r="C37" s="299"/>
      <c r="D37" s="299"/>
      <c r="E37" s="299"/>
      <c r="F37" s="302">
        <f t="shared" si="1"/>
        <v>0</v>
      </c>
    </row>
    <row r="38" spans="1:6" ht="15" customHeight="1" x14ac:dyDescent="0.2">
      <c r="A38" s="289" t="s">
        <v>2514</v>
      </c>
      <c r="B38" s="6" t="s">
        <v>2510</v>
      </c>
      <c r="C38" s="299"/>
      <c r="D38" s="299"/>
      <c r="E38" s="299"/>
      <c r="F38" s="302">
        <f t="shared" si="1"/>
        <v>0</v>
      </c>
    </row>
    <row r="39" spans="1:6" ht="15" customHeight="1" x14ac:dyDescent="0.2">
      <c r="A39" s="289"/>
      <c r="B39" s="6" t="s">
        <v>2511</v>
      </c>
      <c r="C39" s="299"/>
      <c r="D39" s="299"/>
      <c r="E39" s="299"/>
      <c r="F39" s="302">
        <f t="shared" si="1"/>
        <v>0</v>
      </c>
    </row>
    <row r="40" spans="1:6" ht="15" customHeight="1" x14ac:dyDescent="0.2">
      <c r="A40" s="289">
        <v>183500</v>
      </c>
      <c r="B40" s="6" t="s">
        <v>2512</v>
      </c>
      <c r="C40" s="299"/>
      <c r="D40" s="299"/>
      <c r="E40" s="299"/>
      <c r="F40" s="302">
        <f t="shared" si="1"/>
        <v>0</v>
      </c>
    </row>
    <row r="41" spans="1:6" ht="15" customHeight="1" x14ac:dyDescent="0.2">
      <c r="A41" s="289"/>
      <c r="B41" s="6" t="s">
        <v>2529</v>
      </c>
      <c r="C41" s="299"/>
      <c r="D41" s="299"/>
      <c r="E41" s="299"/>
      <c r="F41" s="302">
        <f t="shared" si="1"/>
        <v>0</v>
      </c>
    </row>
    <row r="42" spans="1:6" ht="15" customHeight="1" thickBot="1" x14ac:dyDescent="0.25">
      <c r="A42" s="229">
        <v>180000</v>
      </c>
      <c r="B42" s="296" t="s">
        <v>149</v>
      </c>
      <c r="C42" s="1112">
        <f>C31+C32+C33+C34+C35+C36+C37</f>
        <v>0</v>
      </c>
      <c r="D42" s="1112">
        <f>D31+D32+D33+D34+D35+D36+D37</f>
        <v>0</v>
      </c>
      <c r="E42" s="1112">
        <f>E31+E32+E33+E34+E35+E36+E37</f>
        <v>0</v>
      </c>
      <c r="F42" s="302">
        <f>SUM(C42:E42)</f>
        <v>0</v>
      </c>
    </row>
    <row r="43" spans="1:6" ht="15" customHeight="1" thickBot="1" x14ac:dyDescent="0.3">
      <c r="A43" s="289"/>
      <c r="B43" s="479" t="s">
        <v>599</v>
      </c>
      <c r="C43" s="1111">
        <f>SUM(C24:C37)</f>
        <v>0</v>
      </c>
      <c r="D43" s="1111">
        <f>SUM(D24:D37)</f>
        <v>0</v>
      </c>
      <c r="E43" s="1111">
        <f>SUM(E24:E37)</f>
        <v>0</v>
      </c>
      <c r="F43" s="1111">
        <f>SUM(F24:F37)</f>
        <v>0</v>
      </c>
    </row>
    <row r="44" spans="1:6" ht="15" customHeight="1" thickBot="1" x14ac:dyDescent="0.3">
      <c r="A44" s="289"/>
      <c r="B44" s="1113" t="s">
        <v>796</v>
      </c>
      <c r="C44" s="1114">
        <f>+C22+C43</f>
        <v>0</v>
      </c>
      <c r="D44" s="1114">
        <f>+D22+D43</f>
        <v>0</v>
      </c>
      <c r="E44" s="1114">
        <f>+E22+E43</f>
        <v>0</v>
      </c>
      <c r="F44" s="1114">
        <f>+F22+F43</f>
        <v>0</v>
      </c>
    </row>
    <row r="45" spans="1:6" ht="15" customHeight="1" thickTop="1" x14ac:dyDescent="0.25">
      <c r="A45" s="289"/>
      <c r="B45" s="1113"/>
      <c r="C45" s="302"/>
      <c r="D45" s="302"/>
      <c r="E45" s="302"/>
      <c r="F45" s="302"/>
    </row>
    <row r="46" spans="1:6" ht="15" customHeight="1" x14ac:dyDescent="0.25">
      <c r="A46" s="289"/>
      <c r="B46" s="1113" t="s">
        <v>1343</v>
      </c>
      <c r="C46" s="302"/>
      <c r="D46" s="302"/>
      <c r="E46" s="302"/>
      <c r="F46" s="302"/>
    </row>
    <row r="47" spans="1:6" ht="15" customHeight="1" x14ac:dyDescent="0.2">
      <c r="A47" s="229">
        <v>190000</v>
      </c>
      <c r="B47" s="296" t="s">
        <v>2014</v>
      </c>
      <c r="C47" s="299"/>
      <c r="D47" s="299"/>
      <c r="E47" s="299"/>
      <c r="F47" s="302">
        <f>SUM(C47:E47)</f>
        <v>0</v>
      </c>
    </row>
    <row r="48" spans="1:6" ht="15" customHeight="1" x14ac:dyDescent="0.2">
      <c r="A48" s="229" t="s">
        <v>1392</v>
      </c>
      <c r="B48" s="296" t="s">
        <v>2007</v>
      </c>
      <c r="C48" s="299"/>
      <c r="D48" s="299"/>
      <c r="E48" s="299"/>
      <c r="F48" s="302">
        <f>SUM(C48:E48)</f>
        <v>0</v>
      </c>
    </row>
    <row r="49" spans="1:6" ht="15" customHeight="1" x14ac:dyDescent="0.2">
      <c r="A49" s="229">
        <v>199500</v>
      </c>
      <c r="B49" s="296" t="s">
        <v>2518</v>
      </c>
      <c r="C49" s="299"/>
      <c r="D49" s="299"/>
      <c r="E49" s="299"/>
      <c r="F49" s="302">
        <f>SUM(C49:E49)</f>
        <v>0</v>
      </c>
    </row>
    <row r="50" spans="1:6" ht="15" customHeight="1" thickBot="1" x14ac:dyDescent="0.25">
      <c r="A50" s="229" t="s">
        <v>1392</v>
      </c>
      <c r="B50" s="296" t="s">
        <v>1353</v>
      </c>
      <c r="C50" s="1110"/>
      <c r="D50" s="1110"/>
      <c r="E50" s="1110"/>
      <c r="F50" s="1112">
        <f>SUM(C50:E50)</f>
        <v>0</v>
      </c>
    </row>
    <row r="51" spans="1:6" ht="15" customHeight="1" thickBot="1" x14ac:dyDescent="0.3">
      <c r="A51" s="289"/>
      <c r="B51" s="479" t="s">
        <v>1345</v>
      </c>
      <c r="C51" s="1114">
        <f>SUM(C47:C50)</f>
        <v>0</v>
      </c>
      <c r="D51" s="1114">
        <f>SUM(D47:D50)</f>
        <v>0</v>
      </c>
      <c r="E51" s="1114">
        <f>SUM(E47:E50)</f>
        <v>0</v>
      </c>
      <c r="F51" s="1114">
        <f>SUM(F47:F50)</f>
        <v>0</v>
      </c>
    </row>
    <row r="52" spans="1:6" ht="15" customHeight="1" thickTop="1" x14ac:dyDescent="0.2">
      <c r="A52" s="289"/>
      <c r="B52" s="78"/>
      <c r="C52" s="302"/>
      <c r="D52" s="302"/>
      <c r="E52" s="302"/>
      <c r="F52" s="302"/>
    </row>
    <row r="53" spans="1:6" ht="15" customHeight="1" x14ac:dyDescent="0.25">
      <c r="A53" s="289"/>
      <c r="B53" s="391" t="s">
        <v>797</v>
      </c>
      <c r="C53" s="302"/>
      <c r="D53" s="302"/>
      <c r="E53" s="302"/>
      <c r="F53" s="302"/>
    </row>
    <row r="54" spans="1:6" ht="15" customHeight="1" x14ac:dyDescent="0.25">
      <c r="A54" s="289"/>
      <c r="B54" s="391" t="s">
        <v>150</v>
      </c>
      <c r="C54" s="302"/>
      <c r="D54" s="302"/>
      <c r="E54" s="302"/>
      <c r="F54" s="302"/>
    </row>
    <row r="55" spans="1:6" ht="15" customHeight="1" x14ac:dyDescent="0.2">
      <c r="A55" s="229">
        <v>202100</v>
      </c>
      <c r="B55" s="296" t="s">
        <v>151</v>
      </c>
      <c r="C55" s="299"/>
      <c r="D55" s="299"/>
      <c r="E55" s="299"/>
      <c r="F55" s="302">
        <f t="shared" ref="F55:F66" si="2">SUM(C55:E55)</f>
        <v>0</v>
      </c>
    </row>
    <row r="56" spans="1:6" ht="15" customHeight="1" x14ac:dyDescent="0.2">
      <c r="A56" s="229">
        <v>203100</v>
      </c>
      <c r="B56" s="296" t="s">
        <v>215</v>
      </c>
      <c r="C56" s="299"/>
      <c r="D56" s="299"/>
      <c r="E56" s="299"/>
      <c r="F56" s="302">
        <f t="shared" si="2"/>
        <v>0</v>
      </c>
    </row>
    <row r="57" spans="1:6" ht="15" customHeight="1" x14ac:dyDescent="0.2">
      <c r="A57" s="229">
        <v>204100</v>
      </c>
      <c r="B57" s="296" t="s">
        <v>216</v>
      </c>
      <c r="C57" s="299"/>
      <c r="D57" s="299"/>
      <c r="E57" s="299"/>
      <c r="F57" s="302">
        <f t="shared" si="2"/>
        <v>0</v>
      </c>
    </row>
    <row r="58" spans="1:6" ht="15" customHeight="1" x14ac:dyDescent="0.2">
      <c r="A58" s="289">
        <v>204300</v>
      </c>
      <c r="B58" s="6" t="s">
        <v>2515</v>
      </c>
      <c r="C58" s="299"/>
      <c r="D58" s="299"/>
      <c r="E58" s="299"/>
      <c r="F58" s="302">
        <f t="shared" si="2"/>
        <v>0</v>
      </c>
    </row>
    <row r="59" spans="1:6" ht="15" customHeight="1" x14ac:dyDescent="0.2">
      <c r="A59" s="289">
        <v>205200</v>
      </c>
      <c r="B59" s="6" t="s">
        <v>1453</v>
      </c>
      <c r="C59" s="299"/>
      <c r="D59" s="299"/>
      <c r="E59" s="299"/>
      <c r="F59" s="302">
        <f t="shared" si="2"/>
        <v>0</v>
      </c>
    </row>
    <row r="60" spans="1:6" ht="15" customHeight="1" x14ac:dyDescent="0.2">
      <c r="A60" s="289">
        <v>205500</v>
      </c>
      <c r="B60" s="6" t="s">
        <v>2516</v>
      </c>
      <c r="C60" s="299"/>
      <c r="D60" s="299"/>
      <c r="E60" s="299"/>
      <c r="F60" s="302">
        <f t="shared" si="2"/>
        <v>0</v>
      </c>
    </row>
    <row r="61" spans="1:6" ht="15" customHeight="1" x14ac:dyDescent="0.2">
      <c r="A61" s="229">
        <v>206100</v>
      </c>
      <c r="B61" s="296" t="s">
        <v>875</v>
      </c>
      <c r="C61" s="299"/>
      <c r="D61" s="299"/>
      <c r="E61" s="299"/>
      <c r="F61" s="302">
        <f t="shared" si="2"/>
        <v>0</v>
      </c>
    </row>
    <row r="62" spans="1:6" ht="15" customHeight="1" x14ac:dyDescent="0.2">
      <c r="A62" s="229">
        <v>209100</v>
      </c>
      <c r="B62" s="296" t="s">
        <v>595</v>
      </c>
      <c r="C62" s="299"/>
      <c r="D62" s="299"/>
      <c r="E62" s="299"/>
      <c r="F62" s="302">
        <f t="shared" si="2"/>
        <v>0</v>
      </c>
    </row>
    <row r="63" spans="1:6" ht="15" customHeight="1" x14ac:dyDescent="0.2">
      <c r="A63" s="229">
        <v>211000</v>
      </c>
      <c r="B63" s="296" t="s">
        <v>877</v>
      </c>
      <c r="C63" s="299"/>
      <c r="D63" s="299"/>
      <c r="E63" s="299"/>
      <c r="F63" s="302">
        <f t="shared" si="2"/>
        <v>0</v>
      </c>
    </row>
    <row r="64" spans="1:6" ht="15" customHeight="1" x14ac:dyDescent="0.2">
      <c r="A64" s="229">
        <v>212000</v>
      </c>
      <c r="B64" s="296" t="s">
        <v>885</v>
      </c>
      <c r="C64" s="299"/>
      <c r="D64" s="299"/>
      <c r="E64" s="299"/>
      <c r="F64" s="302">
        <f t="shared" si="2"/>
        <v>0</v>
      </c>
    </row>
    <row r="65" spans="1:6" ht="15" customHeight="1" x14ac:dyDescent="0.2">
      <c r="A65" s="229">
        <v>214000</v>
      </c>
      <c r="B65" s="296" t="s">
        <v>591</v>
      </c>
      <c r="C65" s="299"/>
      <c r="D65" s="299"/>
      <c r="E65" s="299"/>
      <c r="F65" s="302">
        <f t="shared" si="2"/>
        <v>0</v>
      </c>
    </row>
    <row r="66" spans="1:6" ht="15" customHeight="1" thickBot="1" x14ac:dyDescent="0.25">
      <c r="A66" s="229">
        <v>216000</v>
      </c>
      <c r="B66" s="296" t="s">
        <v>1405</v>
      </c>
      <c r="C66" s="1110"/>
      <c r="D66" s="1110"/>
      <c r="E66" s="1110"/>
      <c r="F66" s="302">
        <f t="shared" si="2"/>
        <v>0</v>
      </c>
    </row>
    <row r="67" spans="1:6" ht="15" customHeight="1" thickBot="1" x14ac:dyDescent="0.3">
      <c r="A67" s="289"/>
      <c r="B67" s="479" t="s">
        <v>597</v>
      </c>
      <c r="C67" s="1111">
        <f>SUM(C54:C65)</f>
        <v>0</v>
      </c>
      <c r="D67" s="1111">
        <f>SUM(D54:D65)</f>
        <v>0</v>
      </c>
      <c r="E67" s="1111">
        <f>SUM(E54:E65)</f>
        <v>0</v>
      </c>
      <c r="F67" s="1111">
        <f>SUM(F54:F66)</f>
        <v>0</v>
      </c>
    </row>
    <row r="68" spans="1:6" ht="15" customHeight="1" x14ac:dyDescent="0.25">
      <c r="A68" s="289"/>
      <c r="B68" s="391" t="s">
        <v>876</v>
      </c>
      <c r="C68" s="302"/>
      <c r="D68" s="302"/>
      <c r="E68" s="302"/>
      <c r="F68" s="302"/>
    </row>
    <row r="69" spans="1:6" ht="15" customHeight="1" x14ac:dyDescent="0.2">
      <c r="A69" s="229">
        <v>231000</v>
      </c>
      <c r="B69" s="296" t="s">
        <v>592</v>
      </c>
      <c r="C69" s="299"/>
      <c r="D69" s="299"/>
      <c r="E69" s="299"/>
      <c r="F69" s="302">
        <f t="shared" ref="F69:F77" si="3">SUM(C69:E69)</f>
        <v>0</v>
      </c>
    </row>
    <row r="70" spans="1:6" ht="15" customHeight="1" x14ac:dyDescent="0.2">
      <c r="A70" s="229">
        <v>233000</v>
      </c>
      <c r="B70" s="296" t="s">
        <v>593</v>
      </c>
      <c r="C70" s="299"/>
      <c r="D70" s="299"/>
      <c r="E70" s="299"/>
      <c r="F70" s="302">
        <f t="shared" si="3"/>
        <v>0</v>
      </c>
    </row>
    <row r="71" spans="1:6" ht="15" customHeight="1" x14ac:dyDescent="0.2">
      <c r="A71" s="229">
        <v>234000</v>
      </c>
      <c r="B71" s="296" t="s">
        <v>215</v>
      </c>
      <c r="C71" s="299"/>
      <c r="D71" s="299"/>
      <c r="E71" s="299"/>
      <c r="F71" s="302">
        <f t="shared" si="3"/>
        <v>0</v>
      </c>
    </row>
    <row r="72" spans="1:6" ht="15" customHeight="1" x14ac:dyDescent="0.2">
      <c r="A72" s="289">
        <v>235000</v>
      </c>
      <c r="B72" s="6" t="s">
        <v>594</v>
      </c>
      <c r="C72" s="299"/>
      <c r="D72" s="299"/>
      <c r="E72" s="299"/>
      <c r="F72" s="302">
        <f t="shared" si="3"/>
        <v>0</v>
      </c>
    </row>
    <row r="73" spans="1:6" ht="15" customHeight="1" x14ac:dyDescent="0.2">
      <c r="A73" s="289">
        <v>235500</v>
      </c>
      <c r="B73" s="6" t="s">
        <v>2515</v>
      </c>
      <c r="C73" s="299"/>
      <c r="D73" s="299"/>
      <c r="E73" s="299"/>
      <c r="F73" s="302">
        <f t="shared" si="3"/>
        <v>0</v>
      </c>
    </row>
    <row r="74" spans="1:6" ht="15" customHeight="1" x14ac:dyDescent="0.2">
      <c r="A74" s="229">
        <v>236000</v>
      </c>
      <c r="B74" s="296" t="s">
        <v>596</v>
      </c>
      <c r="C74" s="299"/>
      <c r="D74" s="299"/>
      <c r="E74" s="299"/>
      <c r="F74" s="302">
        <f t="shared" si="3"/>
        <v>0</v>
      </c>
    </row>
    <row r="75" spans="1:6" ht="15" customHeight="1" x14ac:dyDescent="0.2">
      <c r="A75" s="229">
        <v>237000</v>
      </c>
      <c r="B75" s="296" t="s">
        <v>1479</v>
      </c>
      <c r="C75" s="299"/>
      <c r="D75" s="299"/>
      <c r="E75" s="299"/>
      <c r="F75" s="302">
        <f t="shared" si="3"/>
        <v>0</v>
      </c>
    </row>
    <row r="76" spans="1:6" ht="15" customHeight="1" x14ac:dyDescent="0.2">
      <c r="A76" s="229">
        <v>238000</v>
      </c>
      <c r="B76" s="296" t="s">
        <v>1480</v>
      </c>
      <c r="C76" s="299"/>
      <c r="D76" s="299"/>
      <c r="E76" s="299"/>
      <c r="F76" s="302">
        <f t="shared" si="3"/>
        <v>0</v>
      </c>
    </row>
    <row r="77" spans="1:6" ht="15" customHeight="1" thickBot="1" x14ac:dyDescent="0.25">
      <c r="A77" s="229">
        <v>239000</v>
      </c>
      <c r="B77" s="296" t="s">
        <v>595</v>
      </c>
      <c r="C77" s="1110"/>
      <c r="D77" s="1110"/>
      <c r="E77" s="1110"/>
      <c r="F77" s="302">
        <f t="shared" si="3"/>
        <v>0</v>
      </c>
    </row>
    <row r="78" spans="1:6" ht="15" customHeight="1" thickBot="1" x14ac:dyDescent="0.3">
      <c r="A78" s="289"/>
      <c r="B78" s="479" t="s">
        <v>598</v>
      </c>
      <c r="C78" s="1111">
        <f>SUM(C68:C77)</f>
        <v>0</v>
      </c>
      <c r="D78" s="1111">
        <f>SUM(D68:D77)</f>
        <v>0</v>
      </c>
      <c r="E78" s="1111">
        <f>SUM(E68:E77)</f>
        <v>0</v>
      </c>
      <c r="F78" s="1111">
        <f>SUM(F68:F77)</f>
        <v>0</v>
      </c>
    </row>
    <row r="79" spans="1:6" ht="15" customHeight="1" x14ac:dyDescent="0.2">
      <c r="A79" s="289"/>
      <c r="B79" s="78"/>
      <c r="C79" s="302"/>
      <c r="D79" s="302"/>
      <c r="E79" s="302"/>
      <c r="F79" s="302"/>
    </row>
    <row r="80" spans="1:6" ht="15" customHeight="1" thickBot="1" x14ac:dyDescent="0.3">
      <c r="A80" s="289"/>
      <c r="B80" s="1113" t="s">
        <v>801</v>
      </c>
      <c r="C80" s="1112">
        <f>+C67+C78</f>
        <v>0</v>
      </c>
      <c r="D80" s="1112">
        <f>+D67+D78</f>
        <v>0</v>
      </c>
      <c r="E80" s="1112">
        <f>+E67+E78</f>
        <v>0</v>
      </c>
      <c r="F80" s="1112">
        <f>+F67+F78</f>
        <v>0</v>
      </c>
    </row>
    <row r="81" spans="1:6" ht="15" customHeight="1" x14ac:dyDescent="0.25">
      <c r="A81" s="289"/>
      <c r="B81" s="1113"/>
      <c r="C81" s="302"/>
      <c r="D81" s="302"/>
      <c r="E81" s="302"/>
      <c r="F81" s="302"/>
    </row>
    <row r="82" spans="1:6" ht="15" customHeight="1" x14ac:dyDescent="0.25">
      <c r="A82" s="289"/>
      <c r="B82" s="1113" t="s">
        <v>1346</v>
      </c>
      <c r="C82" s="302"/>
      <c r="D82" s="302"/>
      <c r="E82" s="302"/>
      <c r="F82" s="302"/>
    </row>
    <row r="83" spans="1:6" ht="15" customHeight="1" x14ac:dyDescent="0.2">
      <c r="A83" s="229">
        <v>220000</v>
      </c>
      <c r="B83" s="296" t="s">
        <v>2013</v>
      </c>
      <c r="C83" s="299"/>
      <c r="D83" s="299"/>
      <c r="E83" s="299"/>
      <c r="F83" s="302">
        <f>SUM(C83:E83)</f>
        <v>0</v>
      </c>
    </row>
    <row r="84" spans="1:6" ht="15.75" customHeight="1" x14ac:dyDescent="0.2">
      <c r="A84" s="229" t="s">
        <v>1409</v>
      </c>
      <c r="B84" s="296" t="s">
        <v>2008</v>
      </c>
      <c r="C84" s="299"/>
      <c r="D84" s="299"/>
      <c r="E84" s="299"/>
      <c r="F84" s="302">
        <f>SUM(C84:E84)</f>
        <v>0</v>
      </c>
    </row>
    <row r="85" spans="1:6" ht="15.75" customHeight="1" x14ac:dyDescent="0.2">
      <c r="A85" s="228">
        <v>225000</v>
      </c>
      <c r="B85" s="196" t="s">
        <v>2517</v>
      </c>
      <c r="C85" s="299"/>
      <c r="D85" s="299"/>
      <c r="E85" s="299"/>
      <c r="F85" s="302">
        <f>SUM(C85:E85)</f>
        <v>0</v>
      </c>
    </row>
    <row r="86" spans="1:6" ht="15" customHeight="1" thickBot="1" x14ac:dyDescent="0.25">
      <c r="A86" s="229">
        <v>223000</v>
      </c>
      <c r="B86" s="296" t="s">
        <v>1348</v>
      </c>
      <c r="C86" s="1110"/>
      <c r="D86" s="1110"/>
      <c r="E86" s="1110"/>
      <c r="F86" s="1112">
        <f>SUM(C86:E86)</f>
        <v>0</v>
      </c>
    </row>
    <row r="87" spans="1:6" ht="15" customHeight="1" thickBot="1" x14ac:dyDescent="0.3">
      <c r="A87" s="289"/>
      <c r="B87" s="479" t="s">
        <v>1349</v>
      </c>
      <c r="C87" s="1114">
        <f>SUM(C83:C86)</f>
        <v>0</v>
      </c>
      <c r="D87" s="1114">
        <f>SUM(D83:D86)</f>
        <v>0</v>
      </c>
      <c r="E87" s="1114">
        <f>SUM(E83:E86)</f>
        <v>0</v>
      </c>
      <c r="F87" s="1114">
        <f>SUM(F83:F86)</f>
        <v>0</v>
      </c>
    </row>
    <row r="88" spans="1:6" ht="15" customHeight="1" thickTop="1" x14ac:dyDescent="0.25">
      <c r="A88" s="289"/>
      <c r="B88" s="1113"/>
      <c r="C88" s="302"/>
      <c r="D88" s="302"/>
      <c r="E88" s="302"/>
      <c r="F88" s="302"/>
    </row>
    <row r="89" spans="1:6" ht="15" customHeight="1" x14ac:dyDescent="0.25">
      <c r="A89" s="289"/>
      <c r="B89" s="391" t="s">
        <v>1281</v>
      </c>
      <c r="C89" s="302"/>
      <c r="D89" s="302"/>
      <c r="E89" s="302"/>
      <c r="F89" s="302"/>
    </row>
    <row r="90" spans="1:6" ht="15" customHeight="1" x14ac:dyDescent="0.2">
      <c r="A90" s="229"/>
      <c r="B90" s="296" t="s">
        <v>1316</v>
      </c>
      <c r="C90" s="302">
        <f>C42-C57-C58-C59-C72-C73-C69</f>
        <v>0</v>
      </c>
      <c r="D90" s="302">
        <f t="shared" ref="D90:E90" si="4">D42-D57-D58-D59-D72-D73-D69</f>
        <v>0</v>
      </c>
      <c r="E90" s="302">
        <f t="shared" si="4"/>
        <v>0</v>
      </c>
      <c r="F90" s="302">
        <f>SUM(C90:E90)</f>
        <v>0</v>
      </c>
    </row>
    <row r="91" spans="1:6" ht="15" customHeight="1" x14ac:dyDescent="0.2">
      <c r="A91" s="229"/>
      <c r="B91" s="78" t="s">
        <v>979</v>
      </c>
      <c r="C91" s="302"/>
      <c r="D91" s="302"/>
      <c r="E91" s="302"/>
      <c r="F91" s="302"/>
    </row>
    <row r="92" spans="1:6" ht="15" customHeight="1" x14ac:dyDescent="0.2">
      <c r="A92" s="229"/>
      <c r="B92" s="296"/>
      <c r="C92" s="299"/>
      <c r="D92" s="299"/>
      <c r="E92" s="299"/>
      <c r="F92" s="302">
        <f>SUM(C92:E92)</f>
        <v>0</v>
      </c>
    </row>
    <row r="93" spans="1:6" ht="15" customHeight="1" x14ac:dyDescent="0.2">
      <c r="A93" s="229"/>
      <c r="B93" s="296"/>
      <c r="C93" s="299"/>
      <c r="D93" s="299"/>
      <c r="E93" s="299"/>
      <c r="F93" s="302">
        <f>SUM(C93:E93)</f>
        <v>0</v>
      </c>
    </row>
    <row r="94" spans="1:6" ht="15" customHeight="1" thickBot="1" x14ac:dyDescent="0.25">
      <c r="A94" s="229"/>
      <c r="B94" s="296" t="s">
        <v>980</v>
      </c>
      <c r="C94" s="1112">
        <f>C44+C51-C80-C87-C90-C92-C93</f>
        <v>0</v>
      </c>
      <c r="D94" s="1112">
        <f>D44+D51-D80-D87-D90-D92-D93</f>
        <v>0</v>
      </c>
      <c r="E94" s="1112">
        <f>E44+E51-E80-E87-E90-E92-E93</f>
        <v>0</v>
      </c>
      <c r="F94" s="302">
        <f>SUM(C94:E94)</f>
        <v>0</v>
      </c>
    </row>
    <row r="95" spans="1:6" ht="15" customHeight="1" thickBot="1" x14ac:dyDescent="0.3">
      <c r="A95" s="229"/>
      <c r="B95" s="1113" t="s">
        <v>1275</v>
      </c>
      <c r="C95" s="1114">
        <f>SUM(C89:C94)</f>
        <v>0</v>
      </c>
      <c r="D95" s="1114">
        <f>SUM(D89:D94)</f>
        <v>0</v>
      </c>
      <c r="E95" s="1114">
        <f>SUM(E89:E94)</f>
        <v>0</v>
      </c>
      <c r="F95" s="1114">
        <f>SUM(F89:F94)</f>
        <v>0</v>
      </c>
    </row>
    <row r="96" spans="1:6" ht="15.75" thickTop="1" x14ac:dyDescent="0.2">
      <c r="A96" s="229"/>
      <c r="B96" s="196"/>
      <c r="C96" s="196"/>
      <c r="D96" s="196"/>
      <c r="E96" s="196"/>
      <c r="F96" s="6"/>
    </row>
    <row r="97" spans="1:6" ht="15.75" x14ac:dyDescent="0.25">
      <c r="A97" s="229"/>
      <c r="B97" s="196"/>
      <c r="C97" s="196"/>
      <c r="D97" s="558" t="s">
        <v>1570</v>
      </c>
      <c r="E97" s="196"/>
      <c r="F97" s="196"/>
    </row>
    <row r="98" spans="1:6" ht="15" x14ac:dyDescent="0.2">
      <c r="A98" s="229"/>
      <c r="B98" s="196"/>
      <c r="C98" s="196"/>
      <c r="D98" s="196"/>
      <c r="E98" s="196"/>
      <c r="F98" s="196"/>
    </row>
    <row r="99" spans="1:6" ht="15" x14ac:dyDescent="0.2">
      <c r="A99" s="229"/>
      <c r="B99" s="196"/>
      <c r="C99" s="196"/>
      <c r="D99" s="196"/>
      <c r="E99" s="196"/>
      <c r="F99" s="196"/>
    </row>
    <row r="100" spans="1:6" ht="15" x14ac:dyDescent="0.2">
      <c r="A100" s="229"/>
      <c r="B100" s="196"/>
      <c r="C100" s="196"/>
      <c r="D100" s="196"/>
      <c r="E100" s="196"/>
      <c r="F100" s="196"/>
    </row>
    <row r="101" spans="1:6" ht="15" x14ac:dyDescent="0.2">
      <c r="A101" s="229"/>
      <c r="B101" s="196"/>
      <c r="C101" s="196"/>
      <c r="D101" s="196"/>
      <c r="E101" s="196"/>
      <c r="F101" s="196"/>
    </row>
    <row r="102" spans="1:6" ht="15" x14ac:dyDescent="0.2">
      <c r="A102" s="229"/>
      <c r="B102" s="196"/>
      <c r="C102" s="196"/>
      <c r="D102" s="196"/>
      <c r="E102" s="196"/>
      <c r="F102" s="196"/>
    </row>
    <row r="103" spans="1:6" ht="15" x14ac:dyDescent="0.2">
      <c r="A103" s="229"/>
      <c r="B103" s="196"/>
      <c r="C103" s="196"/>
      <c r="D103" s="196"/>
      <c r="E103" s="196"/>
      <c r="F103" s="196"/>
    </row>
    <row r="104" spans="1:6" ht="15" x14ac:dyDescent="0.2">
      <c r="A104" s="229"/>
      <c r="B104" s="196"/>
      <c r="C104" s="196"/>
      <c r="D104" s="196"/>
      <c r="E104" s="196"/>
      <c r="F104" s="196"/>
    </row>
    <row r="105" spans="1:6" ht="15" x14ac:dyDescent="0.2">
      <c r="A105" s="229"/>
      <c r="B105" s="196"/>
      <c r="C105" s="196"/>
      <c r="D105" s="196"/>
      <c r="E105" s="196"/>
      <c r="F105" s="196"/>
    </row>
    <row r="106" spans="1:6" ht="15" x14ac:dyDescent="0.2">
      <c r="A106" s="229"/>
      <c r="B106" s="196"/>
      <c r="C106" s="196"/>
      <c r="D106" s="196"/>
      <c r="E106" s="196"/>
      <c r="F106" s="196"/>
    </row>
    <row r="107" spans="1:6" ht="15" x14ac:dyDescent="0.2">
      <c r="A107" s="229"/>
      <c r="B107" s="196"/>
      <c r="C107" s="196"/>
      <c r="D107" s="196"/>
      <c r="E107" s="196"/>
      <c r="F107" s="196"/>
    </row>
    <row r="108" spans="1:6" ht="15" x14ac:dyDescent="0.2">
      <c r="A108" s="229"/>
      <c r="B108" s="196"/>
      <c r="C108" s="196"/>
      <c r="D108" s="196"/>
      <c r="E108" s="196"/>
      <c r="F108" s="196"/>
    </row>
    <row r="109" spans="1:6" ht="15" x14ac:dyDescent="0.2">
      <c r="A109" s="229"/>
      <c r="B109" s="196"/>
      <c r="C109" s="196"/>
      <c r="D109" s="196"/>
      <c r="E109" s="196"/>
      <c r="F109" s="196"/>
    </row>
    <row r="110" spans="1:6" ht="15" x14ac:dyDescent="0.2">
      <c r="A110" s="229"/>
      <c r="B110" s="196"/>
      <c r="C110" s="196"/>
      <c r="D110" s="196"/>
      <c r="E110" s="196"/>
      <c r="F110" s="196"/>
    </row>
    <row r="111" spans="1:6" ht="15" x14ac:dyDescent="0.2">
      <c r="A111" s="229"/>
      <c r="B111" s="196"/>
      <c r="C111" s="196"/>
      <c r="D111" s="196"/>
      <c r="E111" s="196"/>
      <c r="F111" s="196"/>
    </row>
    <row r="112" spans="1:6" ht="15" x14ac:dyDescent="0.2">
      <c r="A112" s="229"/>
      <c r="B112" s="196"/>
      <c r="C112" s="196"/>
      <c r="D112" s="196"/>
      <c r="E112" s="196"/>
      <c r="F112" s="196"/>
    </row>
    <row r="113" spans="1:6" ht="15" x14ac:dyDescent="0.2">
      <c r="A113" s="229"/>
      <c r="B113" s="196"/>
      <c r="C113" s="196"/>
      <c r="D113" s="196"/>
      <c r="E113" s="196"/>
      <c r="F113" s="196"/>
    </row>
    <row r="114" spans="1:6" ht="15" x14ac:dyDescent="0.2">
      <c r="A114" s="229"/>
      <c r="B114" s="196"/>
      <c r="C114" s="196"/>
      <c r="D114" s="196"/>
      <c r="E114" s="196"/>
      <c r="F114" s="196"/>
    </row>
    <row r="115" spans="1:6" ht="15" x14ac:dyDescent="0.2">
      <c r="A115" s="229"/>
      <c r="B115" s="196"/>
      <c r="C115" s="196"/>
      <c r="D115" s="196"/>
      <c r="E115" s="196"/>
      <c r="F115" s="196"/>
    </row>
    <row r="116" spans="1:6" ht="15" x14ac:dyDescent="0.2">
      <c r="A116" s="229"/>
      <c r="B116" s="196"/>
      <c r="C116" s="196"/>
      <c r="D116" s="196"/>
      <c r="E116" s="196"/>
      <c r="F116" s="196"/>
    </row>
    <row r="117" spans="1:6" ht="15" x14ac:dyDescent="0.2">
      <c r="A117" s="229"/>
      <c r="B117" s="196"/>
      <c r="C117" s="196"/>
      <c r="D117" s="196"/>
      <c r="E117" s="196"/>
      <c r="F117" s="196"/>
    </row>
    <row r="118" spans="1:6" ht="15" x14ac:dyDescent="0.2">
      <c r="A118" s="229"/>
      <c r="B118" s="196"/>
      <c r="C118" s="196"/>
      <c r="D118" s="196"/>
      <c r="E118" s="196"/>
      <c r="F118" s="196"/>
    </row>
    <row r="119" spans="1:6" ht="15" x14ac:dyDescent="0.2">
      <c r="A119" s="229"/>
      <c r="B119" s="196"/>
      <c r="C119" s="196"/>
      <c r="D119" s="196"/>
      <c r="E119" s="196"/>
      <c r="F119" s="196"/>
    </row>
    <row r="120" spans="1:6" ht="15" x14ac:dyDescent="0.2">
      <c r="A120" s="229"/>
      <c r="B120" s="196"/>
      <c r="C120" s="196"/>
      <c r="D120" s="196"/>
      <c r="E120" s="196"/>
      <c r="F120" s="196"/>
    </row>
    <row r="121" spans="1:6" ht="15" x14ac:dyDescent="0.2">
      <c r="A121" s="229"/>
      <c r="B121" s="196"/>
      <c r="C121" s="196"/>
      <c r="D121" s="196"/>
      <c r="E121" s="196"/>
      <c r="F121" s="196"/>
    </row>
    <row r="122" spans="1:6" ht="15" x14ac:dyDescent="0.2">
      <c r="A122" s="229"/>
      <c r="B122" s="196"/>
      <c r="C122" s="196"/>
      <c r="D122" s="196"/>
      <c r="E122" s="196"/>
      <c r="F122" s="196"/>
    </row>
    <row r="123" spans="1:6" ht="15" x14ac:dyDescent="0.2">
      <c r="A123" s="229"/>
      <c r="B123" s="196"/>
      <c r="C123" s="196"/>
      <c r="D123" s="196"/>
      <c r="E123" s="196"/>
      <c r="F123" s="196"/>
    </row>
    <row r="124" spans="1:6" ht="15" x14ac:dyDescent="0.2">
      <c r="A124" s="229"/>
      <c r="B124" s="196"/>
      <c r="C124" s="196"/>
      <c r="D124" s="196"/>
      <c r="E124" s="196"/>
      <c r="F124" s="196"/>
    </row>
    <row r="125" spans="1:6" ht="15" x14ac:dyDescent="0.2">
      <c r="A125" s="229"/>
      <c r="B125" s="196"/>
      <c r="C125" s="196"/>
      <c r="D125" s="196"/>
      <c r="E125" s="196"/>
      <c r="F125" s="196"/>
    </row>
    <row r="126" spans="1:6" ht="15" x14ac:dyDescent="0.2">
      <c r="A126" s="229"/>
      <c r="B126" s="196"/>
      <c r="C126" s="196"/>
      <c r="D126" s="196"/>
      <c r="E126" s="196"/>
      <c r="F126" s="196"/>
    </row>
    <row r="127" spans="1:6" ht="15" x14ac:dyDescent="0.2">
      <c r="A127" s="229"/>
      <c r="B127" s="196"/>
      <c r="C127" s="196"/>
      <c r="D127" s="196"/>
      <c r="E127" s="196"/>
      <c r="F127" s="196"/>
    </row>
    <row r="128" spans="1:6" ht="15" x14ac:dyDescent="0.2">
      <c r="A128" s="229"/>
      <c r="B128" s="196"/>
      <c r="C128" s="196"/>
      <c r="D128" s="196"/>
      <c r="E128" s="196"/>
      <c r="F128" s="196"/>
    </row>
    <row r="129" spans="1:6" ht="15" x14ac:dyDescent="0.2">
      <c r="A129" s="229"/>
      <c r="B129" s="196"/>
      <c r="C129" s="196"/>
      <c r="D129" s="196"/>
      <c r="E129" s="196"/>
      <c r="F129" s="196"/>
    </row>
    <row r="130" spans="1:6" ht="15" x14ac:dyDescent="0.2">
      <c r="A130" s="229"/>
      <c r="B130" s="196"/>
      <c r="C130" s="196"/>
      <c r="D130" s="196"/>
      <c r="E130" s="196"/>
      <c r="F130" s="196"/>
    </row>
    <row r="131" spans="1:6" ht="15" x14ac:dyDescent="0.2">
      <c r="A131" s="229"/>
      <c r="B131" s="196"/>
      <c r="C131" s="196"/>
      <c r="D131" s="196"/>
      <c r="E131" s="196"/>
      <c r="F131" s="196"/>
    </row>
    <row r="132" spans="1:6" ht="15" x14ac:dyDescent="0.2">
      <c r="A132" s="229"/>
      <c r="B132" s="196"/>
      <c r="C132" s="196"/>
      <c r="D132" s="196"/>
      <c r="E132" s="196"/>
      <c r="F132" s="196"/>
    </row>
    <row r="133" spans="1:6" ht="15" x14ac:dyDescent="0.2">
      <c r="A133" s="229"/>
      <c r="B133" s="196"/>
      <c r="C133" s="196"/>
      <c r="D133" s="196"/>
      <c r="E133" s="196"/>
      <c r="F133" s="196"/>
    </row>
    <row r="134" spans="1:6" ht="15" x14ac:dyDescent="0.2">
      <c r="A134" s="229"/>
      <c r="B134" s="196"/>
      <c r="C134" s="196"/>
      <c r="D134" s="196"/>
      <c r="E134" s="196"/>
      <c r="F134" s="196"/>
    </row>
    <row r="135" spans="1:6" ht="15" x14ac:dyDescent="0.2">
      <c r="A135" s="229"/>
      <c r="B135" s="196"/>
      <c r="C135" s="196"/>
      <c r="D135" s="196"/>
      <c r="E135" s="196"/>
      <c r="F135" s="196"/>
    </row>
    <row r="136" spans="1:6" ht="15" x14ac:dyDescent="0.2">
      <c r="A136" s="229"/>
      <c r="B136" s="196"/>
      <c r="C136" s="196"/>
      <c r="D136" s="196"/>
      <c r="E136" s="196"/>
      <c r="F136" s="196"/>
    </row>
    <row r="137" spans="1:6" ht="15" x14ac:dyDescent="0.2">
      <c r="A137" s="229"/>
      <c r="B137" s="196"/>
      <c r="C137" s="196"/>
      <c r="D137" s="196"/>
      <c r="E137" s="196"/>
      <c r="F137" s="196"/>
    </row>
    <row r="138" spans="1:6" ht="15" x14ac:dyDescent="0.2">
      <c r="A138" s="229"/>
      <c r="B138" s="196"/>
      <c r="C138" s="196"/>
      <c r="D138" s="196"/>
      <c r="E138" s="196"/>
      <c r="F138" s="196"/>
    </row>
    <row r="139" spans="1:6" ht="15" x14ac:dyDescent="0.2">
      <c r="A139" s="229"/>
      <c r="B139" s="196"/>
      <c r="C139" s="196"/>
      <c r="D139" s="196"/>
      <c r="E139" s="196"/>
      <c r="F139" s="196"/>
    </row>
    <row r="140" spans="1:6" ht="15" x14ac:dyDescent="0.2">
      <c r="A140" s="229"/>
      <c r="B140" s="196"/>
      <c r="C140" s="196"/>
      <c r="D140" s="196"/>
      <c r="E140" s="196"/>
      <c r="F140" s="196"/>
    </row>
    <row r="141" spans="1:6" ht="15" x14ac:dyDescent="0.2">
      <c r="A141" s="229"/>
      <c r="B141" s="196"/>
      <c r="C141" s="196"/>
      <c r="D141" s="196"/>
      <c r="E141" s="196"/>
      <c r="F141" s="196"/>
    </row>
    <row r="142" spans="1:6" ht="15" x14ac:dyDescent="0.2">
      <c r="A142" s="229"/>
      <c r="B142" s="196"/>
      <c r="C142" s="196"/>
      <c r="D142" s="196"/>
      <c r="E142" s="196"/>
      <c r="F142" s="196"/>
    </row>
    <row r="143" spans="1:6" ht="15" x14ac:dyDescent="0.2">
      <c r="A143" s="229"/>
      <c r="B143" s="196"/>
      <c r="C143" s="196"/>
      <c r="D143" s="196"/>
      <c r="E143" s="196"/>
      <c r="F143" s="196"/>
    </row>
    <row r="144" spans="1:6" ht="15" x14ac:dyDescent="0.2">
      <c r="A144" s="229"/>
      <c r="B144" s="196"/>
      <c r="C144" s="196"/>
      <c r="D144" s="196"/>
      <c r="E144" s="196"/>
      <c r="F144" s="196"/>
    </row>
    <row r="145" spans="1:6" ht="15" x14ac:dyDescent="0.2">
      <c r="A145" s="229"/>
      <c r="B145" s="196"/>
      <c r="C145" s="196"/>
      <c r="D145" s="196"/>
      <c r="E145" s="196"/>
      <c r="F145" s="196"/>
    </row>
    <row r="146" spans="1:6" ht="15" x14ac:dyDescent="0.2">
      <c r="A146" s="229"/>
      <c r="B146" s="196"/>
      <c r="C146" s="196"/>
      <c r="D146" s="196"/>
      <c r="E146" s="196"/>
      <c r="F146" s="196"/>
    </row>
    <row r="147" spans="1:6" ht="15" x14ac:dyDescent="0.2">
      <c r="A147" s="229"/>
      <c r="B147" s="196"/>
      <c r="C147" s="196"/>
      <c r="D147" s="196"/>
      <c r="E147" s="196"/>
      <c r="F147" s="196"/>
    </row>
    <row r="148" spans="1:6" ht="15" x14ac:dyDescent="0.2">
      <c r="A148" s="229"/>
      <c r="B148" s="196"/>
      <c r="C148" s="196"/>
      <c r="D148" s="196"/>
      <c r="E148" s="196"/>
      <c r="F148" s="196"/>
    </row>
    <row r="149" spans="1:6" ht="15" x14ac:dyDescent="0.2">
      <c r="A149" s="229"/>
      <c r="B149" s="196"/>
      <c r="C149" s="196"/>
      <c r="D149" s="196"/>
      <c r="E149" s="196"/>
      <c r="F149" s="196"/>
    </row>
    <row r="150" spans="1:6" ht="15" x14ac:dyDescent="0.2">
      <c r="A150" s="229"/>
      <c r="B150" s="196"/>
      <c r="C150" s="196"/>
      <c r="D150" s="196"/>
      <c r="E150" s="196"/>
      <c r="F150" s="196"/>
    </row>
    <row r="151" spans="1:6" ht="15" x14ac:dyDescent="0.2">
      <c r="A151" s="229"/>
      <c r="B151" s="196"/>
      <c r="C151" s="196"/>
      <c r="D151" s="196"/>
      <c r="E151" s="196"/>
      <c r="F151" s="196"/>
    </row>
    <row r="152" spans="1:6" ht="15" x14ac:dyDescent="0.2">
      <c r="A152" s="229"/>
      <c r="B152" s="196"/>
      <c r="C152" s="196"/>
      <c r="D152" s="196"/>
      <c r="E152" s="196"/>
      <c r="F152" s="196"/>
    </row>
    <row r="153" spans="1:6" ht="15" x14ac:dyDescent="0.2">
      <c r="A153" s="229"/>
      <c r="B153" s="196"/>
      <c r="C153" s="196"/>
      <c r="D153" s="196"/>
      <c r="E153" s="196"/>
      <c r="F153" s="196"/>
    </row>
    <row r="154" spans="1:6" ht="15" x14ac:dyDescent="0.2">
      <c r="A154" s="229"/>
      <c r="B154" s="196"/>
      <c r="C154" s="196"/>
      <c r="D154" s="196"/>
      <c r="E154" s="196"/>
      <c r="F154" s="196"/>
    </row>
    <row r="155" spans="1:6" ht="15" x14ac:dyDescent="0.2">
      <c r="A155" s="229"/>
      <c r="B155" s="196"/>
      <c r="C155" s="196"/>
      <c r="D155" s="196"/>
      <c r="E155" s="196"/>
      <c r="F155" s="196"/>
    </row>
    <row r="156" spans="1:6" ht="15" x14ac:dyDescent="0.2">
      <c r="A156" s="196"/>
      <c r="B156" s="196"/>
      <c r="C156" s="196"/>
      <c r="D156" s="196"/>
      <c r="E156" s="196"/>
      <c r="F156" s="196"/>
    </row>
    <row r="157" spans="1:6" ht="15" x14ac:dyDescent="0.2">
      <c r="A157" s="196"/>
      <c r="B157" s="196"/>
      <c r="C157" s="196"/>
      <c r="D157" s="196"/>
      <c r="E157" s="196"/>
      <c r="F157" s="196"/>
    </row>
    <row r="158" spans="1:6" ht="15" x14ac:dyDescent="0.2">
      <c r="A158" s="196"/>
      <c r="B158" s="196"/>
      <c r="C158" s="196"/>
      <c r="D158" s="196"/>
      <c r="E158" s="196"/>
      <c r="F158" s="196"/>
    </row>
    <row r="159" spans="1:6" ht="15" x14ac:dyDescent="0.2">
      <c r="A159" s="196"/>
      <c r="B159" s="196"/>
      <c r="C159" s="196"/>
      <c r="D159" s="196"/>
      <c r="E159" s="196"/>
      <c r="F159" s="196"/>
    </row>
    <row r="160" spans="1:6" ht="15" x14ac:dyDescent="0.2">
      <c r="A160" s="196"/>
      <c r="B160" s="196"/>
      <c r="C160" s="196"/>
      <c r="D160" s="196"/>
      <c r="E160" s="196"/>
      <c r="F160" s="196"/>
    </row>
    <row r="161" spans="1:6" ht="15" x14ac:dyDescent="0.2">
      <c r="A161" s="196"/>
      <c r="B161" s="196"/>
      <c r="C161" s="196"/>
      <c r="D161" s="196"/>
      <c r="E161" s="196"/>
      <c r="F161" s="196"/>
    </row>
    <row r="162" spans="1:6" ht="15" x14ac:dyDescent="0.2">
      <c r="A162" s="196"/>
      <c r="B162" s="196"/>
      <c r="C162" s="196"/>
      <c r="D162" s="196"/>
      <c r="E162" s="196"/>
      <c r="F162" s="196"/>
    </row>
    <row r="163" spans="1:6" ht="15" x14ac:dyDescent="0.2">
      <c r="A163" s="196"/>
      <c r="B163" s="196"/>
      <c r="C163" s="196"/>
      <c r="D163" s="196"/>
      <c r="E163" s="196"/>
      <c r="F163" s="196"/>
    </row>
    <row r="164" spans="1:6" ht="15" x14ac:dyDescent="0.2">
      <c r="A164" s="196"/>
      <c r="B164" s="196"/>
      <c r="C164" s="196"/>
      <c r="D164" s="196"/>
      <c r="E164" s="196"/>
      <c r="F164" s="196"/>
    </row>
    <row r="165" spans="1:6" ht="15" x14ac:dyDescent="0.2">
      <c r="A165" s="196"/>
      <c r="B165" s="196"/>
      <c r="C165" s="196"/>
      <c r="D165" s="196"/>
      <c r="E165" s="196"/>
      <c r="F165" s="196"/>
    </row>
    <row r="166" spans="1:6" ht="15" x14ac:dyDescent="0.2">
      <c r="A166" s="196"/>
      <c r="B166" s="196"/>
      <c r="C166" s="196"/>
      <c r="D166" s="196"/>
      <c r="E166" s="196"/>
      <c r="F166" s="196"/>
    </row>
    <row r="167" spans="1:6" ht="15" x14ac:dyDescent="0.2">
      <c r="A167" s="196"/>
      <c r="B167" s="196"/>
      <c r="C167" s="196"/>
      <c r="D167" s="196"/>
      <c r="E167" s="196"/>
      <c r="F167" s="196"/>
    </row>
    <row r="168" spans="1:6" ht="15" x14ac:dyDescent="0.2">
      <c r="A168" s="196"/>
      <c r="B168" s="196"/>
      <c r="C168" s="196"/>
      <c r="D168" s="196"/>
      <c r="E168" s="196"/>
      <c r="F168" s="196"/>
    </row>
    <row r="169" spans="1:6" ht="15" x14ac:dyDescent="0.2">
      <c r="A169" s="196"/>
      <c r="B169" s="196"/>
      <c r="C169" s="196"/>
      <c r="D169" s="196"/>
      <c r="E169" s="196"/>
      <c r="F169" s="196"/>
    </row>
    <row r="170" spans="1:6" ht="15" x14ac:dyDescent="0.2">
      <c r="A170" s="196"/>
      <c r="B170" s="196"/>
      <c r="C170" s="196"/>
      <c r="D170" s="196"/>
      <c r="E170" s="196"/>
      <c r="F170" s="196"/>
    </row>
    <row r="171" spans="1:6" ht="15" x14ac:dyDescent="0.2">
      <c r="A171" s="196"/>
      <c r="B171" s="196"/>
      <c r="C171" s="196"/>
      <c r="D171" s="196"/>
      <c r="E171" s="196"/>
      <c r="F171" s="196"/>
    </row>
    <row r="172" spans="1:6" ht="15" x14ac:dyDescent="0.2">
      <c r="A172" s="196"/>
      <c r="B172" s="196"/>
      <c r="C172" s="196"/>
      <c r="D172" s="196"/>
      <c r="E172" s="196"/>
      <c r="F172" s="196"/>
    </row>
    <row r="173" spans="1:6" ht="15" x14ac:dyDescent="0.2">
      <c r="A173" s="196"/>
      <c r="B173" s="196"/>
      <c r="C173" s="196"/>
      <c r="D173" s="196"/>
      <c r="E173" s="196"/>
      <c r="F173" s="196"/>
    </row>
    <row r="174" spans="1:6" ht="15" x14ac:dyDescent="0.2">
      <c r="A174" s="196"/>
      <c r="B174" s="196"/>
      <c r="C174" s="196"/>
      <c r="D174" s="196"/>
      <c r="E174" s="196"/>
      <c r="F174" s="196"/>
    </row>
    <row r="175" spans="1:6" ht="15" x14ac:dyDescent="0.2">
      <c r="A175" s="196"/>
      <c r="B175" s="196"/>
      <c r="C175" s="196"/>
      <c r="D175" s="196"/>
      <c r="E175" s="196"/>
      <c r="F175" s="196"/>
    </row>
    <row r="176" spans="1:6" ht="15" x14ac:dyDescent="0.2">
      <c r="A176" s="196"/>
      <c r="B176" s="196"/>
      <c r="C176" s="196"/>
      <c r="D176" s="196"/>
      <c r="E176" s="196"/>
      <c r="F176" s="196"/>
    </row>
    <row r="177" spans="1:6" ht="15" x14ac:dyDescent="0.2">
      <c r="A177" s="196"/>
      <c r="B177" s="196"/>
      <c r="C177" s="196"/>
      <c r="D177" s="196"/>
      <c r="E177" s="196"/>
      <c r="F177" s="196"/>
    </row>
    <row r="178" spans="1:6" ht="15" x14ac:dyDescent="0.2">
      <c r="A178" s="196"/>
      <c r="B178" s="196"/>
      <c r="C178" s="196"/>
      <c r="D178" s="196"/>
      <c r="E178" s="196"/>
      <c r="F178" s="196"/>
    </row>
    <row r="179" spans="1:6" ht="15" x14ac:dyDescent="0.2">
      <c r="A179" s="196"/>
      <c r="B179" s="196"/>
      <c r="C179" s="196"/>
      <c r="D179" s="196"/>
      <c r="E179" s="196"/>
      <c r="F179" s="196"/>
    </row>
    <row r="180" spans="1:6" ht="15" x14ac:dyDescent="0.2">
      <c r="A180" s="196"/>
      <c r="B180" s="196"/>
      <c r="C180" s="196"/>
      <c r="D180" s="196"/>
      <c r="E180" s="196"/>
      <c r="F180" s="196"/>
    </row>
    <row r="181" spans="1:6" ht="15" x14ac:dyDescent="0.2">
      <c r="A181" s="196"/>
      <c r="B181" s="196"/>
      <c r="C181" s="196"/>
      <c r="D181" s="196"/>
      <c r="E181" s="196"/>
      <c r="F181" s="196"/>
    </row>
    <row r="182" spans="1:6" ht="15" x14ac:dyDescent="0.2">
      <c r="A182" s="196"/>
      <c r="B182" s="196"/>
      <c r="C182" s="196"/>
      <c r="D182" s="196"/>
      <c r="E182" s="196"/>
      <c r="F182" s="196"/>
    </row>
    <row r="183" spans="1:6" ht="15" x14ac:dyDescent="0.2">
      <c r="A183" s="196"/>
      <c r="B183" s="196"/>
      <c r="C183" s="196"/>
      <c r="D183" s="196"/>
      <c r="E183" s="196"/>
      <c r="F183" s="196"/>
    </row>
    <row r="184" spans="1:6" ht="15" x14ac:dyDescent="0.2">
      <c r="A184" s="196"/>
      <c r="B184" s="196"/>
      <c r="C184" s="196"/>
      <c r="D184" s="196"/>
      <c r="E184" s="196"/>
      <c r="F184" s="196"/>
    </row>
    <row r="185" spans="1:6" ht="15" x14ac:dyDescent="0.2">
      <c r="A185" s="196"/>
      <c r="B185" s="196"/>
      <c r="C185" s="196"/>
      <c r="D185" s="196"/>
      <c r="E185" s="196"/>
      <c r="F185" s="196"/>
    </row>
    <row r="186" spans="1:6" ht="15" x14ac:dyDescent="0.2">
      <c r="A186" s="196"/>
      <c r="B186" s="196"/>
      <c r="C186" s="196"/>
      <c r="D186" s="196"/>
      <c r="E186" s="196"/>
      <c r="F186" s="196"/>
    </row>
    <row r="187" spans="1:6" ht="15" x14ac:dyDescent="0.2">
      <c r="A187" s="196"/>
      <c r="B187" s="196"/>
      <c r="C187" s="196"/>
      <c r="D187" s="196"/>
      <c r="E187" s="196"/>
      <c r="F187" s="196"/>
    </row>
    <row r="188" spans="1:6" ht="15" x14ac:dyDescent="0.2">
      <c r="A188" s="196"/>
      <c r="B188" s="196"/>
      <c r="C188" s="196"/>
      <c r="D188" s="196"/>
      <c r="E188" s="196"/>
      <c r="F188" s="196"/>
    </row>
    <row r="189" spans="1:6" ht="15" x14ac:dyDescent="0.2">
      <c r="A189" s="196"/>
      <c r="B189" s="196"/>
      <c r="C189" s="196"/>
      <c r="D189" s="196"/>
      <c r="E189" s="196"/>
      <c r="F189" s="196"/>
    </row>
    <row r="190" spans="1:6" ht="15" x14ac:dyDescent="0.2">
      <c r="A190" s="196"/>
      <c r="B190" s="196"/>
      <c r="C190" s="196"/>
      <c r="D190" s="196"/>
      <c r="E190" s="196"/>
      <c r="F190" s="196"/>
    </row>
  </sheetData>
  <sheetProtection algorithmName="SHA-512" hashValue="OkDZLLozlYDwv10rAsQMFNmrBC8ZKKz80jcCe8UKN2YMV0SRtK9YMw3KyXu0fomZWaXlcLJIXDXjdQdDHkSFtw==" saltValue="A11fMxM22NFUIBQU+OPnTw==" spinCount="100000" sheet="1" formatCells="0" formatColumns="0" formatRows="0"/>
  <customSheetViews>
    <customSheetView guid="{FC3B3501-CA52-40D7-B049-0E027A15B235}">
      <pane xSplit="2" ySplit="10" topLeftCell="C75" activePane="bottomRight" state="frozen"/>
      <selection pane="bottomRight" activeCell="C80" sqref="C80"/>
      <pageMargins left="0.25" right="0.25" top="0.25" bottom="0.25" header="0.5" footer="0.5"/>
      <printOptions horizontalCentered="1" verticalCentered="1" gridLines="1"/>
      <pageSetup scale="60" orientation="portrait" horizontalDpi="360" verticalDpi="360" r:id="rId1"/>
      <headerFooter alignWithMargins="0"/>
    </customSheetView>
  </customSheetViews>
  <phoneticPr fontId="0" type="noConversion"/>
  <printOptions horizontalCentered="1" verticalCentered="1" gridLines="1"/>
  <pageMargins left="0.25" right="0.25" top="0.25" bottom="0.25" header="0.5" footer="0.5"/>
  <pageSetup scale="59" orientation="portrait" horizontalDpi="360" verticalDpi="360" r:id="rId2"/>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58"/>
  <dimension ref="A1:G87"/>
  <sheetViews>
    <sheetView zoomScaleNormal="100" workbookViewId="0">
      <pane xSplit="3" ySplit="10" topLeftCell="D11" activePane="bottomRight" state="frozen"/>
      <selection activeCell="A53" sqref="A53:K53"/>
      <selection pane="topRight" activeCell="A53" sqref="A53:K53"/>
      <selection pane="bottomLeft" activeCell="A53" sqref="A53:K53"/>
      <selection pane="bottomRight" activeCell="D11" sqref="D11"/>
    </sheetView>
  </sheetViews>
  <sheetFormatPr defaultColWidth="8.85546875" defaultRowHeight="12.75" x14ac:dyDescent="0.2"/>
  <cols>
    <col min="1" max="1" width="2.5703125" style="194" customWidth="1"/>
    <col min="2" max="2" width="12.7109375" style="194" customWidth="1"/>
    <col min="3" max="3" width="64" style="194" customWidth="1"/>
    <col min="4" max="7" width="24.7109375" style="194" customWidth="1"/>
    <col min="8" max="16384" width="8.85546875" style="194"/>
  </cols>
  <sheetData>
    <row r="1" spans="2:7" ht="18" x14ac:dyDescent="0.25">
      <c r="B1" s="209"/>
      <c r="C1" s="192" t="str">
        <f>'COVER PAGE'!A9</f>
        <v>LOCAL GOVERNMENT NAME:</v>
      </c>
      <c r="D1" s="209"/>
      <c r="E1" s="209"/>
      <c r="F1" s="209"/>
      <c r="G1" s="209"/>
    </row>
    <row r="2" spans="2:7" ht="18" x14ac:dyDescent="0.25">
      <c r="B2" s="209"/>
      <c r="C2" s="192" t="s">
        <v>1290</v>
      </c>
      <c r="D2" s="209"/>
      <c r="E2" s="209"/>
      <c r="F2" s="209"/>
      <c r="G2" s="209"/>
    </row>
    <row r="3" spans="2:7" ht="18" x14ac:dyDescent="0.25">
      <c r="B3" s="209"/>
      <c r="C3" s="192" t="s">
        <v>933</v>
      </c>
      <c r="D3" s="209"/>
      <c r="E3" s="209"/>
      <c r="F3" s="209"/>
      <c r="G3" s="209"/>
    </row>
    <row r="4" spans="2:7" ht="18" x14ac:dyDescent="0.25">
      <c r="B4" s="209"/>
      <c r="C4" s="195" t="str">
        <f>'COVER PAGE'!A30</f>
        <v>FISCAL YEAR ENDING JUNE 30, 2025</v>
      </c>
      <c r="D4" s="209"/>
      <c r="E4" s="209"/>
      <c r="F4" s="209"/>
      <c r="G4" s="209"/>
    </row>
    <row r="5" spans="2:7" ht="18" x14ac:dyDescent="0.25">
      <c r="C5" s="195"/>
      <c r="G5" s="199"/>
    </row>
    <row r="6" spans="2:7" ht="18" x14ac:dyDescent="0.25">
      <c r="C6" s="195"/>
      <c r="D6" s="214"/>
      <c r="E6" s="209"/>
      <c r="F6" s="209"/>
      <c r="G6" s="199"/>
    </row>
    <row r="8" spans="2:7" ht="16.5" thickBot="1" x14ac:dyDescent="0.3">
      <c r="B8" s="196"/>
      <c r="C8" s="196"/>
      <c r="D8" s="200" t="s">
        <v>503</v>
      </c>
      <c r="E8" s="200" t="s">
        <v>503</v>
      </c>
      <c r="F8" s="200" t="s">
        <v>503</v>
      </c>
      <c r="G8" s="9" t="s">
        <v>760</v>
      </c>
    </row>
    <row r="9" spans="2:7" ht="15.75" x14ac:dyDescent="0.25">
      <c r="B9" s="199" t="s">
        <v>123</v>
      </c>
      <c r="C9" s="199"/>
      <c r="D9" s="199" t="str">
        <f>'COMB. NET POS-IN. SER.(82)'!C8</f>
        <v>-</v>
      </c>
      <c r="E9" s="199" t="str">
        <f>'COMB. NET POS-IN. SER.(82)'!D8</f>
        <v>-</v>
      </c>
      <c r="F9" s="199" t="str">
        <f>'COMB. NET POS-IN. SER.(82)'!E8</f>
        <v>-</v>
      </c>
      <c r="G9" s="9" t="s">
        <v>934</v>
      </c>
    </row>
    <row r="10" spans="2:7" ht="16.5" thickBot="1" x14ac:dyDescent="0.3">
      <c r="B10" s="200" t="s">
        <v>124</v>
      </c>
      <c r="C10" s="200" t="s">
        <v>125</v>
      </c>
      <c r="D10" s="200" t="str">
        <f>'COMB. NET POS-IN. SER.(82)'!C9</f>
        <v>-</v>
      </c>
      <c r="E10" s="200" t="str">
        <f>'COMB. NET POS-IN. SER.(82)'!D9</f>
        <v>-</v>
      </c>
      <c r="F10" s="200" t="str">
        <f>'COMB. NET POS-IN. SER.(82)'!E9</f>
        <v>-</v>
      </c>
      <c r="G10" s="454" t="s">
        <v>766</v>
      </c>
    </row>
    <row r="11" spans="2:7" ht="20.100000000000001" customHeight="1" x14ac:dyDescent="0.25">
      <c r="B11" s="289"/>
      <c r="C11" s="8" t="s">
        <v>602</v>
      </c>
      <c r="D11" s="249"/>
      <c r="E11" s="249"/>
      <c r="F11" s="249"/>
      <c r="G11" s="249"/>
    </row>
    <row r="12" spans="2:7" ht="20.100000000000001" customHeight="1" x14ac:dyDescent="0.2">
      <c r="B12" s="229">
        <v>340000</v>
      </c>
      <c r="C12" s="196" t="s">
        <v>603</v>
      </c>
      <c r="D12" s="202"/>
      <c r="E12" s="202"/>
      <c r="F12" s="202"/>
      <c r="G12" s="210">
        <f>SUM(D12:F12)</f>
        <v>0</v>
      </c>
    </row>
    <row r="13" spans="2:7" ht="20.100000000000001" customHeight="1" x14ac:dyDescent="0.2">
      <c r="B13" s="229">
        <v>360000</v>
      </c>
      <c r="C13" s="196" t="s">
        <v>604</v>
      </c>
      <c r="D13" s="202"/>
      <c r="E13" s="202"/>
      <c r="F13" s="202"/>
      <c r="G13" s="210">
        <f>SUM(D13:F13)</f>
        <v>0</v>
      </c>
    </row>
    <row r="14" spans="2:7" ht="20.100000000000001" customHeight="1" x14ac:dyDescent="0.2">
      <c r="B14" s="229">
        <v>363000</v>
      </c>
      <c r="C14" s="196" t="s">
        <v>605</v>
      </c>
      <c r="D14" s="202"/>
      <c r="E14" s="202"/>
      <c r="F14" s="202"/>
      <c r="G14" s="210">
        <f>SUM(D14:F14)</f>
        <v>0</v>
      </c>
    </row>
    <row r="15" spans="2:7" ht="20.100000000000001" customHeight="1" thickBot="1" x14ac:dyDescent="0.25">
      <c r="B15" s="289"/>
      <c r="C15" s="6"/>
      <c r="D15" s="211"/>
      <c r="E15" s="211"/>
      <c r="F15" s="211"/>
      <c r="G15" s="211"/>
    </row>
    <row r="16" spans="2:7" ht="20.100000000000001" customHeight="1" thickBot="1" x14ac:dyDescent="0.3">
      <c r="B16" s="289"/>
      <c r="C16" s="9" t="s">
        <v>606</v>
      </c>
      <c r="D16" s="211">
        <f>SUM(D11:D15)</f>
        <v>0</v>
      </c>
      <c r="E16" s="211">
        <f>SUM(E11:E15)</f>
        <v>0</v>
      </c>
      <c r="F16" s="211">
        <f>SUM(F11:F15)</f>
        <v>0</v>
      </c>
      <c r="G16" s="211">
        <f>SUM(G11:G15)</f>
        <v>0</v>
      </c>
    </row>
    <row r="17" spans="1:7" ht="20.100000000000001" customHeight="1" x14ac:dyDescent="0.2">
      <c r="B17" s="289"/>
      <c r="C17" s="6"/>
      <c r="D17" s="210"/>
      <c r="E17" s="210"/>
      <c r="F17" s="210"/>
      <c r="G17" s="210"/>
    </row>
    <row r="18" spans="1:7" ht="20.100000000000001" customHeight="1" x14ac:dyDescent="0.25">
      <c r="B18" s="289"/>
      <c r="C18" s="8" t="s">
        <v>607</v>
      </c>
      <c r="D18" s="210"/>
      <c r="E18" s="210"/>
      <c r="F18" s="210"/>
      <c r="G18" s="210"/>
    </row>
    <row r="19" spans="1:7" ht="20.100000000000001" customHeight="1" x14ac:dyDescent="0.2">
      <c r="B19" s="229">
        <v>100</v>
      </c>
      <c r="C19" s="196" t="s">
        <v>608</v>
      </c>
      <c r="D19" s="202"/>
      <c r="E19" s="202"/>
      <c r="F19" s="202"/>
      <c r="G19" s="210">
        <f t="shared" ref="G19:G25" si="0">SUM(D19:F19)</f>
        <v>0</v>
      </c>
    </row>
    <row r="20" spans="1:7" ht="20.100000000000001" customHeight="1" x14ac:dyDescent="0.2">
      <c r="B20" s="229">
        <v>200</v>
      </c>
      <c r="C20" s="196" t="s">
        <v>609</v>
      </c>
      <c r="D20" s="202"/>
      <c r="E20" s="202"/>
      <c r="F20" s="202"/>
      <c r="G20" s="210">
        <f t="shared" si="0"/>
        <v>0</v>
      </c>
    </row>
    <row r="21" spans="1:7" ht="20.100000000000001" customHeight="1" x14ac:dyDescent="0.2">
      <c r="B21" s="229">
        <v>300</v>
      </c>
      <c r="C21" s="196" t="s">
        <v>610</v>
      </c>
      <c r="D21" s="202"/>
      <c r="E21" s="202"/>
      <c r="F21" s="202"/>
      <c r="G21" s="210">
        <f t="shared" si="0"/>
        <v>0</v>
      </c>
    </row>
    <row r="22" spans="1:7" ht="20.100000000000001" customHeight="1" x14ac:dyDescent="0.2">
      <c r="B22" s="229">
        <v>400</v>
      </c>
      <c r="C22" s="196" t="s">
        <v>611</v>
      </c>
      <c r="D22" s="202"/>
      <c r="E22" s="202"/>
      <c r="F22" s="202"/>
      <c r="G22" s="210">
        <f t="shared" si="0"/>
        <v>0</v>
      </c>
    </row>
    <row r="23" spans="1:7" ht="20.100000000000001" customHeight="1" x14ac:dyDescent="0.2">
      <c r="B23" s="229">
        <v>500</v>
      </c>
      <c r="C23" s="196" t="s">
        <v>612</v>
      </c>
      <c r="D23" s="202"/>
      <c r="E23" s="202"/>
      <c r="F23" s="202"/>
      <c r="G23" s="210">
        <f t="shared" si="0"/>
        <v>0</v>
      </c>
    </row>
    <row r="24" spans="1:7" ht="20.100000000000001" customHeight="1" x14ac:dyDescent="0.2">
      <c r="B24" s="229">
        <v>810</v>
      </c>
      <c r="C24" s="196" t="s">
        <v>613</v>
      </c>
      <c r="D24" s="202"/>
      <c r="E24" s="202"/>
      <c r="F24" s="202"/>
      <c r="G24" s="210">
        <f t="shared" si="0"/>
        <v>0</v>
      </c>
    </row>
    <row r="25" spans="1:7" ht="20.100000000000001" customHeight="1" x14ac:dyDescent="0.2">
      <c r="B25" s="229">
        <v>830</v>
      </c>
      <c r="C25" s="196" t="s">
        <v>2567</v>
      </c>
      <c r="D25" s="202"/>
      <c r="E25" s="202"/>
      <c r="F25" s="202"/>
      <c r="G25" s="210">
        <f t="shared" si="0"/>
        <v>0</v>
      </c>
    </row>
    <row r="26" spans="1:7" ht="27.95" customHeight="1" thickBot="1" x14ac:dyDescent="0.25">
      <c r="A26" s="303"/>
      <c r="B26" s="289"/>
      <c r="C26" s="6"/>
      <c r="D26" s="211"/>
      <c r="E26" s="211"/>
      <c r="F26" s="211"/>
      <c r="G26" s="211"/>
    </row>
    <row r="27" spans="1:7" ht="20.100000000000001" customHeight="1" thickBot="1" x14ac:dyDescent="0.3">
      <c r="B27" s="289"/>
      <c r="C27" s="9" t="s">
        <v>281</v>
      </c>
      <c r="D27" s="211">
        <f>SUM(D18:D26)</f>
        <v>0</v>
      </c>
      <c r="E27" s="211">
        <f>SUM(E18:E26)</f>
        <v>0</v>
      </c>
      <c r="F27" s="211">
        <f>SUM(F18:F26)</f>
        <v>0</v>
      </c>
      <c r="G27" s="211">
        <f>SUM(G18:G26)</f>
        <v>0</v>
      </c>
    </row>
    <row r="28" spans="1:7" ht="20.100000000000001" customHeight="1" thickBot="1" x14ac:dyDescent="0.25">
      <c r="B28" s="289"/>
      <c r="C28" s="6" t="s">
        <v>911</v>
      </c>
      <c r="D28" s="211">
        <f>+D16-D27</f>
        <v>0</v>
      </c>
      <c r="E28" s="211">
        <f>+E16-E27</f>
        <v>0</v>
      </c>
      <c r="F28" s="211">
        <f>+F16-F27</f>
        <v>0</v>
      </c>
      <c r="G28" s="211">
        <f>+G16-G27</f>
        <v>0</v>
      </c>
    </row>
    <row r="29" spans="1:7" ht="20.100000000000001" customHeight="1" x14ac:dyDescent="0.25">
      <c r="B29" s="229"/>
      <c r="C29" s="201" t="s">
        <v>614</v>
      </c>
      <c r="D29" s="210"/>
      <c r="E29" s="210"/>
      <c r="F29" s="210"/>
      <c r="G29" s="210"/>
    </row>
    <row r="30" spans="1:7" ht="20.100000000000001" customHeight="1" x14ac:dyDescent="0.2">
      <c r="B30" s="229">
        <v>310000</v>
      </c>
      <c r="C30" s="196" t="s">
        <v>615</v>
      </c>
      <c r="D30" s="202"/>
      <c r="E30" s="202"/>
      <c r="F30" s="202"/>
      <c r="G30" s="210">
        <f t="shared" ref="G30:G40" si="1">SUM(D30:F30)</f>
        <v>0</v>
      </c>
    </row>
    <row r="31" spans="1:7" ht="20.100000000000001" customHeight="1" x14ac:dyDescent="0.2">
      <c r="B31" s="229">
        <v>320000</v>
      </c>
      <c r="C31" s="196" t="s">
        <v>616</v>
      </c>
      <c r="D31" s="202"/>
      <c r="E31" s="202"/>
      <c r="F31" s="202"/>
      <c r="G31" s="210">
        <f t="shared" si="1"/>
        <v>0</v>
      </c>
    </row>
    <row r="32" spans="1:7" ht="20.100000000000001" customHeight="1" x14ac:dyDescent="0.2">
      <c r="B32" s="229">
        <v>330000</v>
      </c>
      <c r="C32" s="196" t="s">
        <v>913</v>
      </c>
      <c r="D32" s="202"/>
      <c r="E32" s="202"/>
      <c r="F32" s="202"/>
      <c r="G32" s="210">
        <f t="shared" si="1"/>
        <v>0</v>
      </c>
    </row>
    <row r="33" spans="2:7" ht="20.100000000000001" customHeight="1" x14ac:dyDescent="0.2">
      <c r="B33" s="229">
        <v>371000</v>
      </c>
      <c r="C33" s="196" t="s">
        <v>914</v>
      </c>
      <c r="D33" s="202"/>
      <c r="E33" s="202"/>
      <c r="F33" s="202"/>
      <c r="G33" s="210">
        <f t="shared" si="1"/>
        <v>0</v>
      </c>
    </row>
    <row r="34" spans="2:7" ht="20.100000000000001" customHeight="1" x14ac:dyDescent="0.2">
      <c r="B34" s="229">
        <v>382030</v>
      </c>
      <c r="C34" s="196" t="s">
        <v>1273</v>
      </c>
      <c r="D34" s="202"/>
      <c r="E34" s="202"/>
      <c r="F34" s="202"/>
      <c r="G34" s="210">
        <f t="shared" si="1"/>
        <v>0</v>
      </c>
    </row>
    <row r="35" spans="2:7" ht="20.100000000000001" customHeight="1" x14ac:dyDescent="0.2">
      <c r="B35" s="229">
        <v>490000</v>
      </c>
      <c r="C35" s="196" t="s">
        <v>1272</v>
      </c>
      <c r="D35" s="202"/>
      <c r="E35" s="202"/>
      <c r="F35" s="202"/>
      <c r="G35" s="210">
        <f t="shared" si="1"/>
        <v>0</v>
      </c>
    </row>
    <row r="36" spans="2:7" ht="20.100000000000001" customHeight="1" x14ac:dyDescent="0.2">
      <c r="B36" s="289">
        <v>490500</v>
      </c>
      <c r="C36" s="6" t="s">
        <v>2723</v>
      </c>
      <c r="D36" s="202"/>
      <c r="E36" s="202"/>
      <c r="F36" s="202"/>
      <c r="G36" s="210">
        <f t="shared" si="1"/>
        <v>0</v>
      </c>
    </row>
    <row r="37" spans="2:7" ht="20.100000000000001" customHeight="1" x14ac:dyDescent="0.2">
      <c r="B37" s="229">
        <v>384000</v>
      </c>
      <c r="C37" s="196" t="s">
        <v>1248</v>
      </c>
      <c r="D37" s="202"/>
      <c r="E37" s="202"/>
      <c r="F37" s="202"/>
      <c r="G37" s="210">
        <f t="shared" si="1"/>
        <v>0</v>
      </c>
    </row>
    <row r="38" spans="2:7" ht="20.100000000000001" customHeight="1" x14ac:dyDescent="0.2">
      <c r="B38" s="229">
        <v>385000</v>
      </c>
      <c r="C38" s="196" t="s">
        <v>1249</v>
      </c>
      <c r="D38" s="202"/>
      <c r="E38" s="202"/>
      <c r="F38" s="202"/>
      <c r="G38" s="210">
        <f t="shared" si="1"/>
        <v>0</v>
      </c>
    </row>
    <row r="39" spans="2:7" ht="20.100000000000001" customHeight="1" x14ac:dyDescent="0.2">
      <c r="B39" s="229">
        <v>524000</v>
      </c>
      <c r="C39" s="196" t="s">
        <v>1250</v>
      </c>
      <c r="D39" s="202"/>
      <c r="E39" s="202"/>
      <c r="F39" s="202"/>
      <c r="G39" s="210">
        <f t="shared" si="1"/>
        <v>0</v>
      </c>
    </row>
    <row r="40" spans="2:7" ht="20.100000000000001" customHeight="1" thickBot="1" x14ac:dyDescent="0.25">
      <c r="B40" s="229">
        <v>525000</v>
      </c>
      <c r="C40" s="196" t="s">
        <v>1251</v>
      </c>
      <c r="D40" s="204"/>
      <c r="E40" s="204"/>
      <c r="F40" s="204"/>
      <c r="G40" s="211">
        <f t="shared" si="1"/>
        <v>0</v>
      </c>
    </row>
    <row r="41" spans="2:7" ht="20.100000000000001" customHeight="1" thickBot="1" x14ac:dyDescent="0.3">
      <c r="B41" s="289"/>
      <c r="C41" s="9" t="s">
        <v>909</v>
      </c>
      <c r="D41" s="211">
        <f>SUM(D29:D40)</f>
        <v>0</v>
      </c>
      <c r="E41" s="211">
        <f>SUM(E29:E40)</f>
        <v>0</v>
      </c>
      <c r="F41" s="211">
        <f>SUM(F29:F40)</f>
        <v>0</v>
      </c>
      <c r="G41" s="211">
        <f>SUM(G29:G40)</f>
        <v>0</v>
      </c>
    </row>
    <row r="42" spans="2:7" ht="20.100000000000001" customHeight="1" x14ac:dyDescent="0.2">
      <c r="B42" s="289"/>
      <c r="C42" s="6" t="s">
        <v>10</v>
      </c>
      <c r="D42" s="232">
        <f>+D28+D41</f>
        <v>0</v>
      </c>
      <c r="E42" s="232">
        <f>+E28+E41</f>
        <v>0</v>
      </c>
      <c r="F42" s="232">
        <f>+F28+F41</f>
        <v>0</v>
      </c>
      <c r="G42" s="232">
        <f>+G28+G41</f>
        <v>0</v>
      </c>
    </row>
    <row r="43" spans="2:7" ht="20.100000000000001" customHeight="1" x14ac:dyDescent="0.2">
      <c r="B43" s="229"/>
      <c r="C43" s="196" t="s">
        <v>621</v>
      </c>
      <c r="D43" s="202"/>
      <c r="E43" s="202"/>
      <c r="F43" s="202"/>
      <c r="G43" s="210">
        <f>SUM(D43:F43)</f>
        <v>0</v>
      </c>
    </row>
    <row r="44" spans="2:7" ht="20.100000000000001" customHeight="1" thickBot="1" x14ac:dyDescent="0.25">
      <c r="B44" s="229"/>
      <c r="C44" s="196" t="s">
        <v>316</v>
      </c>
      <c r="D44" s="204"/>
      <c r="E44" s="204"/>
      <c r="F44" s="204"/>
      <c r="G44" s="211">
        <f>SUM(D44:F44)</f>
        <v>0</v>
      </c>
    </row>
    <row r="45" spans="2:7" ht="20.100000000000001" customHeight="1" x14ac:dyDescent="0.2">
      <c r="B45" s="229"/>
      <c r="C45" s="6" t="s">
        <v>1285</v>
      </c>
      <c r="D45" s="210">
        <f>+D42+D43+D44</f>
        <v>0</v>
      </c>
      <c r="E45" s="210">
        <f>+E42+E43+E44</f>
        <v>0</v>
      </c>
      <c r="F45" s="210">
        <f>+F42+F43+F44</f>
        <v>0</v>
      </c>
      <c r="G45" s="210">
        <f>+G42+G43+G44</f>
        <v>0</v>
      </c>
    </row>
    <row r="46" spans="2:7" ht="20.100000000000001" customHeight="1" x14ac:dyDescent="0.2">
      <c r="B46" s="229"/>
      <c r="C46" s="196" t="str">
        <f>+'CHANGE NET POSITION-PROP.(19)'!B46</f>
        <v>Total net position - July 1, 2024 as previously reported</v>
      </c>
      <c r="D46" s="202"/>
      <c r="E46" s="202"/>
      <c r="F46" s="202"/>
      <c r="G46" s="210">
        <f>SUM(D46:F46)</f>
        <v>0</v>
      </c>
    </row>
    <row r="47" spans="2:7" ht="20.100000000000001" customHeight="1" x14ac:dyDescent="0.2">
      <c r="B47" s="229"/>
      <c r="C47" s="196" t="str">
        <f>+'CHANGE NET POSITION-PROP.(19)'!B47</f>
        <v>Change within financial reporting entity (major to nonmajor fund)</v>
      </c>
      <c r="D47" s="202"/>
      <c r="E47" s="202"/>
      <c r="F47" s="202"/>
      <c r="G47" s="210">
        <f>SUM(D47:F47)</f>
        <v>0</v>
      </c>
    </row>
    <row r="48" spans="2:7" ht="20.100000000000001" customHeight="1" x14ac:dyDescent="0.2">
      <c r="B48" s="229"/>
      <c r="C48" s="196" t="str">
        <f>+'CHANGE NET POSITION-PROP.(19)'!B48</f>
        <v>Change within financial reporting entity (nonmajor to major fund)</v>
      </c>
      <c r="D48" s="202"/>
      <c r="E48" s="202"/>
      <c r="F48" s="202"/>
      <c r="G48" s="210">
        <f>SUM(D48:F48)</f>
        <v>0</v>
      </c>
    </row>
    <row r="49" spans="2:7" ht="20.100000000000001" customHeight="1" thickBot="1" x14ac:dyDescent="0.25">
      <c r="B49" s="229"/>
      <c r="C49" s="196" t="str">
        <f>+'CHANGE NET POSITION-PROP.(19)'!B49</f>
        <v>Error Correction(s)</v>
      </c>
      <c r="D49" s="204"/>
      <c r="E49" s="204"/>
      <c r="F49" s="204"/>
      <c r="G49" s="211">
        <f>SUM(D49:F49)</f>
        <v>0</v>
      </c>
    </row>
    <row r="50" spans="2:7" ht="20.100000000000001" customHeight="1" thickBot="1" x14ac:dyDescent="0.25">
      <c r="B50" s="229"/>
      <c r="C50" s="196" t="str">
        <f>+'CHANGE NET POSITION-PROP.(19)'!B50</f>
        <v>Fund Balances, July 1, 2024 as adjusted or restated</v>
      </c>
      <c r="D50" s="210">
        <f>+D46+D49+D47+D48</f>
        <v>0</v>
      </c>
      <c r="E50" s="210">
        <f>+E46+E49+E47+E48</f>
        <v>0</v>
      </c>
      <c r="F50" s="210">
        <f>+F46+F49+F47+F48</f>
        <v>0</v>
      </c>
      <c r="G50" s="210">
        <f>+F50+E50+D50</f>
        <v>0</v>
      </c>
    </row>
    <row r="51" spans="2:7" ht="20.100000000000001" customHeight="1" thickBot="1" x14ac:dyDescent="0.25">
      <c r="B51" s="229"/>
      <c r="C51" s="196" t="str">
        <f>+'CHANGE NET POSITION-PROP.(19)'!B51</f>
        <v>Total net position - June 30, 2025</v>
      </c>
      <c r="D51" s="213">
        <f>+D45+D50</f>
        <v>0</v>
      </c>
      <c r="E51" s="213">
        <f>+E45+E50</f>
        <v>0</v>
      </c>
      <c r="F51" s="213">
        <f>+F45+F50</f>
        <v>0</v>
      </c>
      <c r="G51" s="213">
        <f>+G45+G50</f>
        <v>0</v>
      </c>
    </row>
    <row r="52" spans="2:7" ht="15.75" thickTop="1" x14ac:dyDescent="0.2">
      <c r="B52" s="229"/>
      <c r="C52" s="196"/>
      <c r="D52" s="581"/>
      <c r="E52" s="196"/>
      <c r="F52" s="196"/>
      <c r="G52" s="196"/>
    </row>
    <row r="53" spans="2:7" ht="15.75" x14ac:dyDescent="0.25">
      <c r="B53" s="229"/>
      <c r="C53" s="196"/>
      <c r="D53" s="282" t="s">
        <v>1571</v>
      </c>
      <c r="E53" s="196"/>
      <c r="F53" s="196"/>
      <c r="G53" s="196"/>
    </row>
    <row r="54" spans="2:7" ht="15" x14ac:dyDescent="0.2">
      <c r="B54" s="229"/>
      <c r="C54" s="196"/>
      <c r="D54" s="196"/>
      <c r="E54" s="196"/>
      <c r="F54" s="196"/>
      <c r="G54" s="196"/>
    </row>
    <row r="55" spans="2:7" ht="15" x14ac:dyDescent="0.2">
      <c r="B55" s="229"/>
      <c r="C55" s="196"/>
      <c r="D55" s="196"/>
      <c r="E55" s="196"/>
      <c r="F55" s="196"/>
      <c r="G55" s="196"/>
    </row>
    <row r="56" spans="2:7" ht="15" x14ac:dyDescent="0.2">
      <c r="B56" s="229"/>
      <c r="C56" s="196"/>
      <c r="D56" s="196"/>
      <c r="E56" s="196"/>
      <c r="F56" s="196"/>
      <c r="G56" s="196"/>
    </row>
    <row r="57" spans="2:7" ht="15" x14ac:dyDescent="0.2">
      <c r="B57" s="229"/>
      <c r="C57" s="196"/>
      <c r="D57" s="196"/>
      <c r="E57" s="196"/>
      <c r="F57" s="196"/>
      <c r="G57" s="196"/>
    </row>
    <row r="58" spans="2:7" ht="15" x14ac:dyDescent="0.2">
      <c r="B58" s="229"/>
      <c r="C58" s="196"/>
      <c r="D58" s="196"/>
      <c r="E58" s="196"/>
      <c r="F58" s="196"/>
      <c r="G58" s="196"/>
    </row>
    <row r="59" spans="2:7" ht="15" x14ac:dyDescent="0.2">
      <c r="B59" s="229"/>
      <c r="C59" s="196"/>
      <c r="D59" s="196"/>
      <c r="E59" s="196"/>
      <c r="F59" s="196"/>
      <c r="G59" s="196"/>
    </row>
    <row r="60" spans="2:7" ht="15" x14ac:dyDescent="0.2">
      <c r="B60" s="229"/>
      <c r="C60" s="196"/>
      <c r="D60" s="196"/>
      <c r="E60" s="196"/>
      <c r="F60" s="196"/>
      <c r="G60" s="196"/>
    </row>
    <row r="61" spans="2:7" ht="15" x14ac:dyDescent="0.2">
      <c r="B61" s="229"/>
      <c r="C61" s="196"/>
      <c r="D61" s="196"/>
      <c r="E61" s="196"/>
      <c r="F61" s="196"/>
      <c r="G61" s="196"/>
    </row>
    <row r="62" spans="2:7" ht="15" x14ac:dyDescent="0.2">
      <c r="B62" s="229"/>
      <c r="C62" s="196"/>
      <c r="D62" s="196"/>
      <c r="E62" s="196"/>
      <c r="F62" s="196"/>
      <c r="G62" s="196"/>
    </row>
    <row r="63" spans="2:7" ht="15" x14ac:dyDescent="0.2">
      <c r="B63" s="229"/>
      <c r="C63" s="196"/>
      <c r="D63" s="196"/>
      <c r="E63" s="196"/>
      <c r="F63" s="196"/>
      <c r="G63" s="196"/>
    </row>
    <row r="64" spans="2:7" ht="15" x14ac:dyDescent="0.2">
      <c r="B64" s="229"/>
      <c r="C64" s="196"/>
      <c r="D64" s="196"/>
      <c r="E64" s="196"/>
      <c r="F64" s="196"/>
      <c r="G64" s="196"/>
    </row>
    <row r="65" spans="2:7" ht="15" x14ac:dyDescent="0.2">
      <c r="B65" s="229"/>
      <c r="C65" s="196"/>
      <c r="D65" s="196"/>
      <c r="E65" s="196"/>
      <c r="F65" s="196"/>
      <c r="G65" s="196"/>
    </row>
    <row r="66" spans="2:7" ht="15" x14ac:dyDescent="0.2">
      <c r="B66" s="229"/>
      <c r="C66" s="196"/>
      <c r="D66" s="196"/>
      <c r="E66" s="196"/>
      <c r="F66" s="196"/>
      <c r="G66" s="196"/>
    </row>
    <row r="67" spans="2:7" ht="15" x14ac:dyDescent="0.2">
      <c r="B67" s="229"/>
      <c r="C67" s="196"/>
      <c r="D67" s="196"/>
      <c r="E67" s="196"/>
      <c r="F67" s="196"/>
      <c r="G67" s="196"/>
    </row>
    <row r="68" spans="2:7" ht="15" x14ac:dyDescent="0.2">
      <c r="B68" s="229"/>
      <c r="C68" s="196"/>
      <c r="D68" s="196"/>
      <c r="E68" s="196"/>
      <c r="F68" s="196"/>
      <c r="G68" s="196"/>
    </row>
    <row r="69" spans="2:7" ht="15" x14ac:dyDescent="0.2">
      <c r="B69" s="229"/>
      <c r="C69" s="196"/>
      <c r="D69" s="196"/>
      <c r="E69" s="196"/>
      <c r="F69" s="196"/>
      <c r="G69" s="196"/>
    </row>
    <row r="70" spans="2:7" ht="15" x14ac:dyDescent="0.2">
      <c r="B70" s="229"/>
      <c r="C70" s="196"/>
      <c r="D70" s="196"/>
      <c r="E70" s="196"/>
      <c r="F70" s="196"/>
      <c r="G70" s="196"/>
    </row>
    <row r="71" spans="2:7" ht="15" x14ac:dyDescent="0.2">
      <c r="B71" s="229"/>
      <c r="C71" s="196"/>
      <c r="D71" s="196"/>
      <c r="E71" s="196"/>
      <c r="F71" s="196"/>
      <c r="G71" s="196"/>
    </row>
    <row r="72" spans="2:7" ht="15" x14ac:dyDescent="0.2">
      <c r="B72" s="229"/>
      <c r="C72" s="196"/>
      <c r="D72" s="196"/>
      <c r="E72" s="196"/>
      <c r="F72" s="196"/>
      <c r="G72" s="196"/>
    </row>
    <row r="73" spans="2:7" ht="15" x14ac:dyDescent="0.2">
      <c r="B73" s="229"/>
      <c r="C73" s="196"/>
      <c r="D73" s="196"/>
      <c r="E73" s="196"/>
      <c r="F73" s="196"/>
      <c r="G73" s="196"/>
    </row>
    <row r="74" spans="2:7" ht="15" x14ac:dyDescent="0.2">
      <c r="B74" s="229"/>
      <c r="C74" s="196"/>
      <c r="D74" s="196"/>
      <c r="E74" s="196"/>
      <c r="F74" s="196"/>
      <c r="G74" s="196"/>
    </row>
    <row r="75" spans="2:7" ht="15" x14ac:dyDescent="0.2">
      <c r="B75" s="229"/>
      <c r="C75" s="196"/>
      <c r="D75" s="196"/>
      <c r="E75" s="196"/>
      <c r="F75" s="196"/>
      <c r="G75" s="196"/>
    </row>
    <row r="76" spans="2:7" ht="15" x14ac:dyDescent="0.2">
      <c r="B76" s="229"/>
      <c r="C76" s="196"/>
      <c r="D76" s="196"/>
      <c r="E76" s="196"/>
      <c r="F76" s="196"/>
      <c r="G76" s="196"/>
    </row>
    <row r="77" spans="2:7" ht="15" x14ac:dyDescent="0.2">
      <c r="B77" s="229"/>
      <c r="C77" s="196"/>
      <c r="D77" s="196"/>
      <c r="E77" s="196"/>
      <c r="F77" s="196"/>
      <c r="G77" s="196"/>
    </row>
    <row r="78" spans="2:7" ht="15" x14ac:dyDescent="0.2">
      <c r="B78" s="229"/>
      <c r="C78" s="196"/>
      <c r="D78" s="196"/>
      <c r="E78" s="196"/>
      <c r="F78" s="196"/>
      <c r="G78" s="196"/>
    </row>
    <row r="79" spans="2:7" ht="15" x14ac:dyDescent="0.2">
      <c r="B79" s="196"/>
      <c r="C79" s="196"/>
      <c r="D79" s="196"/>
      <c r="E79" s="196"/>
      <c r="F79" s="196"/>
      <c r="G79" s="196"/>
    </row>
    <row r="80" spans="2:7" ht="15" x14ac:dyDescent="0.2">
      <c r="B80" s="196"/>
      <c r="C80" s="196"/>
      <c r="D80" s="196"/>
      <c r="E80" s="196"/>
      <c r="F80" s="196"/>
      <c r="G80" s="196"/>
    </row>
    <row r="81" spans="2:7" ht="15" x14ac:dyDescent="0.2">
      <c r="B81" s="196"/>
      <c r="C81" s="196"/>
      <c r="D81" s="196"/>
      <c r="E81" s="196"/>
      <c r="F81" s="196"/>
      <c r="G81" s="196"/>
    </row>
    <row r="82" spans="2:7" ht="15" x14ac:dyDescent="0.2">
      <c r="B82" s="196"/>
      <c r="C82" s="196"/>
      <c r="D82" s="196"/>
      <c r="E82" s="196"/>
      <c r="F82" s="196"/>
      <c r="G82" s="196"/>
    </row>
    <row r="83" spans="2:7" ht="15" x14ac:dyDescent="0.2">
      <c r="B83" s="196"/>
      <c r="C83" s="196"/>
      <c r="D83" s="196"/>
      <c r="E83" s="196"/>
      <c r="F83" s="196"/>
      <c r="G83" s="196"/>
    </row>
    <row r="84" spans="2:7" ht="15" x14ac:dyDescent="0.2">
      <c r="B84" s="196"/>
      <c r="C84" s="196"/>
      <c r="D84" s="196"/>
      <c r="E84" s="196"/>
      <c r="F84" s="196"/>
      <c r="G84" s="196"/>
    </row>
    <row r="85" spans="2:7" ht="15" x14ac:dyDescent="0.2">
      <c r="B85" s="196"/>
      <c r="C85" s="196"/>
      <c r="D85" s="196"/>
      <c r="E85" s="196"/>
      <c r="F85" s="196"/>
      <c r="G85" s="196"/>
    </row>
    <row r="86" spans="2:7" ht="15" x14ac:dyDescent="0.2">
      <c r="B86" s="196"/>
      <c r="C86" s="196"/>
      <c r="D86" s="196"/>
      <c r="E86" s="196"/>
      <c r="F86" s="196"/>
      <c r="G86" s="196"/>
    </row>
    <row r="87" spans="2:7" ht="15" x14ac:dyDescent="0.2">
      <c r="B87" s="196"/>
      <c r="C87" s="196"/>
      <c r="D87" s="196"/>
      <c r="E87" s="196"/>
      <c r="F87" s="196"/>
      <c r="G87" s="196"/>
    </row>
  </sheetData>
  <sheetProtection algorithmName="SHA-512" hashValue="Xu+CaHyDKkBlUROIpGOzZ6Eg8CorbSKq4hAI1ja6oXqsJO6AF8XWI3BlXG2fA3s2goFcO1YStutXOj935TmnRA==" saltValue="r49Cq0M18Ps+cgA3Nlo/vA==" spinCount="100000" sheet="1" formatCells="0" formatColumns="0" formatRows="0"/>
  <customSheetViews>
    <customSheetView guid="{FC3B3501-CA52-40D7-B049-0E027A15B235}">
      <pane xSplit="3" ySplit="10" topLeftCell="D11" activePane="bottomRight" state="frozen"/>
      <selection pane="bottomRight" activeCell="G35" sqref="G35"/>
      <pageMargins left="0.25" right="0.25" top="0.52" bottom="0.51" header="0.5" footer="0.5"/>
      <printOptions horizontalCentered="1" verticalCentered="1" gridLines="1"/>
      <pageSetup scale="60" orientation="landscape" horizontalDpi="360" verticalDpi="360" r:id="rId1"/>
      <headerFooter alignWithMargins="0"/>
    </customSheetView>
  </customSheetViews>
  <phoneticPr fontId="0" type="noConversion"/>
  <printOptions horizontalCentered="1" verticalCentered="1" gridLines="1"/>
  <pageMargins left="0.25" right="0.25" top="0.52" bottom="0.51" header="0.5" footer="0.5"/>
  <pageSetup scale="60" orientation="portrait" horizontalDpi="360" verticalDpi="360" r:id="rId2"/>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59"/>
  <dimension ref="A1:E73"/>
  <sheetViews>
    <sheetView zoomScaleNormal="100" workbookViewId="0">
      <pane xSplit="1" ySplit="9" topLeftCell="B10" activePane="bottomRight" state="frozen"/>
      <selection activeCell="A53" sqref="A53:K53"/>
      <selection pane="topRight" activeCell="A53" sqref="A53:K53"/>
      <selection pane="bottomLeft" activeCell="A53" sqref="A53:K53"/>
      <selection pane="bottomRight" activeCell="A13" sqref="A13"/>
    </sheetView>
  </sheetViews>
  <sheetFormatPr defaultColWidth="8.85546875" defaultRowHeight="12.75" x14ac:dyDescent="0.2"/>
  <cols>
    <col min="1" max="1" width="55.7109375" style="194" customWidth="1"/>
    <col min="2" max="5" width="24.7109375" style="194" customWidth="1"/>
    <col min="6" max="16384" width="8.85546875" style="194"/>
  </cols>
  <sheetData>
    <row r="1" spans="1:5" ht="18" x14ac:dyDescent="0.25">
      <c r="A1" s="192" t="str">
        <f>'COVER PAGE'!A9</f>
        <v>LOCAL GOVERNMENT NAME:</v>
      </c>
      <c r="B1" s="209"/>
      <c r="C1" s="209"/>
      <c r="D1" s="209"/>
      <c r="E1" s="209"/>
    </row>
    <row r="2" spans="1:5" ht="18" x14ac:dyDescent="0.25">
      <c r="A2" s="192" t="s">
        <v>4</v>
      </c>
      <c r="B2" s="209"/>
      <c r="C2" s="209"/>
      <c r="D2" s="209"/>
      <c r="E2" s="209"/>
    </row>
    <row r="3" spans="1:5" ht="18" x14ac:dyDescent="0.25">
      <c r="A3" s="192" t="s">
        <v>933</v>
      </c>
      <c r="B3" s="209"/>
      <c r="C3" s="209"/>
      <c r="D3" s="209"/>
      <c r="E3" s="209"/>
    </row>
    <row r="4" spans="1:5" ht="18" x14ac:dyDescent="0.25">
      <c r="A4" s="195" t="str">
        <f>'COVER PAGE'!A30</f>
        <v>FISCAL YEAR ENDING JUNE 30, 2025</v>
      </c>
      <c r="B4" s="209"/>
      <c r="C4" s="209"/>
      <c r="D4" s="209"/>
      <c r="E4" s="209"/>
    </row>
    <row r="5" spans="1:5" ht="18" x14ac:dyDescent="0.25">
      <c r="A5" s="195"/>
    </row>
    <row r="6" spans="1:5" ht="16.5" thickBot="1" x14ac:dyDescent="0.3">
      <c r="A6" s="196"/>
      <c r="B6" s="200" t="s">
        <v>503</v>
      </c>
      <c r="C6" s="200" t="s">
        <v>503</v>
      </c>
      <c r="D6" s="200" t="s">
        <v>503</v>
      </c>
      <c r="E6" s="198"/>
    </row>
    <row r="7" spans="1:5" ht="15.75" x14ac:dyDescent="0.25">
      <c r="A7" s="199"/>
      <c r="B7" s="199" t="str">
        <f>'COMB. CHGE IN NP IN. SERV.(83)'!D9</f>
        <v>-</v>
      </c>
      <c r="C7" s="199" t="str">
        <f>'COMB. CHGE IN NP IN. SERV.(83)'!E9</f>
        <v>-</v>
      </c>
      <c r="D7" s="199" t="str">
        <f>'COMB. CHGE IN NP IN. SERV.(83)'!F9</f>
        <v>-</v>
      </c>
      <c r="E7" s="6"/>
    </row>
    <row r="8" spans="1:5" ht="16.5" thickBot="1" x14ac:dyDescent="0.3">
      <c r="A8" s="200" t="s">
        <v>125</v>
      </c>
      <c r="B8" s="200" t="str">
        <f>'COMB. CHGE IN NP IN. SERV.(83)'!D10</f>
        <v>-</v>
      </c>
      <c r="C8" s="200" t="str">
        <f>'COMB. CHGE IN NP IN. SERV.(83)'!E10</f>
        <v>-</v>
      </c>
      <c r="D8" s="200" t="str">
        <f>'COMB. CHGE IN NP IN. SERV.(83)'!F10</f>
        <v>-</v>
      </c>
      <c r="E8" s="454" t="s">
        <v>84</v>
      </c>
    </row>
    <row r="9" spans="1:5" ht="20.100000000000001" customHeight="1" x14ac:dyDescent="0.25">
      <c r="A9" s="8" t="s">
        <v>22</v>
      </c>
      <c r="B9" s="249"/>
      <c r="C9" s="249"/>
      <c r="D9" s="249"/>
      <c r="E9" s="249"/>
    </row>
    <row r="10" spans="1:5" ht="20.100000000000001" customHeight="1" x14ac:dyDescent="0.2">
      <c r="A10" s="196" t="s">
        <v>17</v>
      </c>
      <c r="B10" s="202">
        <f>'COMB. CHGE IN NP IN. SERV.(83)'!D16</f>
        <v>0</v>
      </c>
      <c r="C10" s="202">
        <f>'COMB. CHGE IN NP IN. SERV.(83)'!E16</f>
        <v>0</v>
      </c>
      <c r="D10" s="202">
        <f>'COMB. CHGE IN NP IN. SERV.(83)'!F16</f>
        <v>0</v>
      </c>
      <c r="E10" s="210">
        <f>+B10+C10+D10</f>
        <v>0</v>
      </c>
    </row>
    <row r="11" spans="1:5" ht="20.100000000000001" customHeight="1" x14ac:dyDescent="0.2">
      <c r="A11" s="196" t="s">
        <v>18</v>
      </c>
      <c r="B11" s="202">
        <f>-'COMB. CHGE IN NP IN. SERV.(83)'!D20-'COMB. CHGE IN NP IN. SERV.(83)'!D21-'COMB. CHGE IN NP IN. SERV.(83)'!D22-'COMB. CHGE IN NP IN. SERV.(83)'!D23-'COMB. CHGE IN NP IN. SERV.(83)'!D24</f>
        <v>0</v>
      </c>
      <c r="C11" s="202">
        <f>-'COMB. CHGE IN NP IN. SERV.(83)'!E20-'COMB. CHGE IN NP IN. SERV.(83)'!E21-'COMB. CHGE IN NP IN. SERV.(83)'!E22-'COMB. CHGE IN NP IN. SERV.(83)'!E23-'COMB. CHGE IN NP IN. SERV.(83)'!E24</f>
        <v>0</v>
      </c>
      <c r="D11" s="202">
        <f>-'COMB. CHGE IN NP IN. SERV.(83)'!F20-'COMB. CHGE IN NP IN. SERV.(83)'!F21-'COMB. CHGE IN NP IN. SERV.(83)'!F22-'COMB. CHGE IN NP IN. SERV.(83)'!F23-'COMB. CHGE IN NP IN. SERV.(83)'!F24</f>
        <v>0</v>
      </c>
      <c r="E11" s="210">
        <f>+B11+C11+D11</f>
        <v>0</v>
      </c>
    </row>
    <row r="12" spans="1:5" ht="20.100000000000001" customHeight="1" x14ac:dyDescent="0.2">
      <c r="A12" s="196" t="s">
        <v>19</v>
      </c>
      <c r="B12" s="202">
        <f>-'COMB. CHGE IN NP IN. SERV.(83)'!D19</f>
        <v>0</v>
      </c>
      <c r="C12" s="202">
        <f>-'COMB. CHGE IN NP IN. SERV.(83)'!E19</f>
        <v>0</v>
      </c>
      <c r="D12" s="202">
        <f>-'COMB. CHGE IN NP IN. SERV.(83)'!F19</f>
        <v>0</v>
      </c>
      <c r="E12" s="210">
        <f>+B12+C12+D12</f>
        <v>0</v>
      </c>
    </row>
    <row r="13" spans="1:5" ht="20.100000000000001" customHeight="1" x14ac:dyDescent="0.2">
      <c r="A13" s="196" t="s">
        <v>20</v>
      </c>
      <c r="B13" s="202"/>
      <c r="C13" s="202"/>
      <c r="D13" s="202"/>
      <c r="E13" s="210">
        <f>+B13+C13+D13</f>
        <v>0</v>
      </c>
    </row>
    <row r="14" spans="1:5" ht="20.100000000000001" customHeight="1" thickBot="1" x14ac:dyDescent="0.25">
      <c r="A14" s="240" t="s">
        <v>21</v>
      </c>
      <c r="B14" s="204"/>
      <c r="C14" s="204"/>
      <c r="D14" s="204"/>
      <c r="E14" s="211">
        <f>+B14+C14+D14</f>
        <v>0</v>
      </c>
    </row>
    <row r="15" spans="1:5" ht="20.100000000000001" customHeight="1" thickBot="1" x14ac:dyDescent="0.25">
      <c r="A15" s="6" t="s">
        <v>629</v>
      </c>
      <c r="B15" s="211">
        <f>SUM(B9:B14)</f>
        <v>0</v>
      </c>
      <c r="C15" s="211">
        <f>SUM(C9:C14)</f>
        <v>0</v>
      </c>
      <c r="D15" s="211">
        <f>SUM(D9:D14)</f>
        <v>0</v>
      </c>
      <c r="E15" s="211">
        <f>SUM(E9:E14)</f>
        <v>0</v>
      </c>
    </row>
    <row r="16" spans="1:5" ht="30" customHeight="1" x14ac:dyDescent="0.25">
      <c r="A16" s="362" t="s">
        <v>23</v>
      </c>
      <c r="B16" s="210"/>
      <c r="C16" s="210"/>
      <c r="D16" s="210"/>
      <c r="E16" s="210"/>
    </row>
    <row r="17" spans="1:5" ht="20.100000000000001" customHeight="1" x14ac:dyDescent="0.2">
      <c r="A17" s="196" t="s">
        <v>24</v>
      </c>
      <c r="B17" s="202">
        <f>'COMB. CHGE IN NP IN. SERV.(83)'!D44</f>
        <v>0</v>
      </c>
      <c r="C17" s="202">
        <f>'COMB. CHGE IN NP IN. SERV.(83)'!E44</f>
        <v>0</v>
      </c>
      <c r="D17" s="202">
        <f>'COMB. CHGE IN NP IN. SERV.(83)'!F44</f>
        <v>0</v>
      </c>
      <c r="E17" s="210">
        <f>+B17+C17+D17</f>
        <v>0</v>
      </c>
    </row>
    <row r="18" spans="1:5" ht="20.100000000000001" customHeight="1" x14ac:dyDescent="0.2">
      <c r="A18" s="196" t="s">
        <v>25</v>
      </c>
      <c r="B18" s="202"/>
      <c r="C18" s="202"/>
      <c r="D18" s="202"/>
      <c r="E18" s="210">
        <f>+B18+C18+D18</f>
        <v>0</v>
      </c>
    </row>
    <row r="19" spans="1:5" ht="20.100000000000001" customHeight="1" thickBot="1" x14ac:dyDescent="0.25">
      <c r="A19" s="196" t="s">
        <v>313</v>
      </c>
      <c r="B19" s="204">
        <f>'COMB. CHGE IN NP IN. SERV.(83)'!D30+'COMB. CHGE IN NP IN. SERV.(83)'!D31+'COMB. CHGE IN NP IN. SERV.(83)'!D32</f>
        <v>0</v>
      </c>
      <c r="C19" s="204">
        <f>'COMB. CHGE IN NP IN. SERV.(83)'!E30+'COMB. CHGE IN NP IN. SERV.(83)'!E31+'COMB. CHGE IN NP IN. SERV.(83)'!E32</f>
        <v>0</v>
      </c>
      <c r="D19" s="204">
        <f>'COMB. CHGE IN NP IN. SERV.(83)'!F30+'COMB. CHGE IN NP IN. SERV.(83)'!F31+'COMB. CHGE IN NP IN. SERV.(83)'!F32</f>
        <v>0</v>
      </c>
      <c r="E19" s="211">
        <f>+B19+C19+D19</f>
        <v>0</v>
      </c>
    </row>
    <row r="20" spans="1:5" ht="30" customHeight="1" thickBot="1" x14ac:dyDescent="0.25">
      <c r="A20" s="478" t="s">
        <v>26</v>
      </c>
      <c r="B20" s="211">
        <f>SUM(B16:B19)</f>
        <v>0</v>
      </c>
      <c r="C20" s="211">
        <f>SUM(C16:C19)</f>
        <v>0</v>
      </c>
      <c r="D20" s="211">
        <f>SUM(D16:D19)</f>
        <v>0</v>
      </c>
      <c r="E20" s="211">
        <f>SUM(E16:E19)</f>
        <v>0</v>
      </c>
    </row>
    <row r="21" spans="1:5" ht="30" customHeight="1" x14ac:dyDescent="0.25">
      <c r="A21" s="362" t="s">
        <v>626</v>
      </c>
      <c r="B21" s="210"/>
      <c r="C21" s="210"/>
      <c r="D21" s="210"/>
      <c r="E21" s="210"/>
    </row>
    <row r="22" spans="1:5" ht="20.100000000000001" customHeight="1" x14ac:dyDescent="0.2">
      <c r="A22" s="196" t="s">
        <v>2566</v>
      </c>
      <c r="B22" s="202"/>
      <c r="C22" s="202"/>
      <c r="D22" s="202"/>
      <c r="E22" s="210">
        <f t="shared" ref="E22:E28" si="0">+B22+C22+D22</f>
        <v>0</v>
      </c>
    </row>
    <row r="23" spans="1:5" ht="20.100000000000001" customHeight="1" x14ac:dyDescent="0.2">
      <c r="A23" s="196" t="s">
        <v>27</v>
      </c>
      <c r="B23" s="202">
        <f>'COMB. CHGE IN NP IN. SERV.(83)'!D43</f>
        <v>0</v>
      </c>
      <c r="C23" s="202">
        <f>'COMB. CHGE IN NP IN. SERV.(83)'!E43</f>
        <v>0</v>
      </c>
      <c r="D23" s="202">
        <f>'COMB. CHGE IN NP IN. SERV.(83)'!F43</f>
        <v>0</v>
      </c>
      <c r="E23" s="210">
        <f t="shared" si="0"/>
        <v>0</v>
      </c>
    </row>
    <row r="24" spans="1:5" ht="20.100000000000001" customHeight="1" x14ac:dyDescent="0.2">
      <c r="A24" s="196" t="s">
        <v>28</v>
      </c>
      <c r="B24" s="230"/>
      <c r="C24" s="230"/>
      <c r="D24" s="230"/>
      <c r="E24" s="210">
        <f t="shared" si="0"/>
        <v>0</v>
      </c>
    </row>
    <row r="25" spans="1:5" ht="20.100000000000001" customHeight="1" x14ac:dyDescent="0.2">
      <c r="A25" s="240" t="s">
        <v>2724</v>
      </c>
      <c r="B25" s="230"/>
      <c r="C25" s="230"/>
      <c r="D25" s="230"/>
      <c r="E25" s="210">
        <f t="shared" si="0"/>
        <v>0</v>
      </c>
    </row>
    <row r="26" spans="1:5" ht="20.100000000000001" customHeight="1" x14ac:dyDescent="0.2">
      <c r="A26" s="196" t="s">
        <v>2725</v>
      </c>
      <c r="B26" s="202">
        <f>'COMB. CHGE IN NP IN. SERV.(83)'!D35</f>
        <v>0</v>
      </c>
      <c r="C26" s="202">
        <f>'COMB. CHGE IN NP IN. SERV.(83)'!E35</f>
        <v>0</v>
      </c>
      <c r="D26" s="202">
        <f>'COMB. CHGE IN NP IN. SERV.(83)'!F35</f>
        <v>0</v>
      </c>
      <c r="E26" s="210">
        <f t="shared" si="0"/>
        <v>0</v>
      </c>
    </row>
    <row r="27" spans="1:5" ht="20.100000000000001" customHeight="1" x14ac:dyDescent="0.2">
      <c r="A27" s="196" t="s">
        <v>29</v>
      </c>
      <c r="B27" s="202"/>
      <c r="C27" s="202"/>
      <c r="D27" s="202"/>
      <c r="E27" s="210">
        <f t="shared" si="0"/>
        <v>0</v>
      </c>
    </row>
    <row r="28" spans="1:5" ht="20.100000000000001" customHeight="1" thickBot="1" x14ac:dyDescent="0.25">
      <c r="A28" s="196" t="s">
        <v>30</v>
      </c>
      <c r="B28" s="204"/>
      <c r="C28" s="204"/>
      <c r="D28" s="204"/>
      <c r="E28" s="211">
        <f t="shared" si="0"/>
        <v>0</v>
      </c>
    </row>
    <row r="29" spans="1:5" ht="30" customHeight="1" thickBot="1" x14ac:dyDescent="0.25">
      <c r="A29" s="478" t="s">
        <v>26</v>
      </c>
      <c r="B29" s="211">
        <f>SUM(B21:B28)</f>
        <v>0</v>
      </c>
      <c r="C29" s="211">
        <f>SUM(C21:C28)</f>
        <v>0</v>
      </c>
      <c r="D29" s="211">
        <f>SUM(D21:D28)</f>
        <v>0</v>
      </c>
      <c r="E29" s="211">
        <f>SUM(E21:E28)</f>
        <v>0</v>
      </c>
    </row>
    <row r="30" spans="1:5" ht="20.100000000000001" customHeight="1" x14ac:dyDescent="0.25">
      <c r="A30" s="8" t="s">
        <v>31</v>
      </c>
      <c r="B30" s="210"/>
      <c r="C30" s="210"/>
      <c r="D30" s="210"/>
      <c r="E30" s="210"/>
    </row>
    <row r="31" spans="1:5" ht="20.100000000000001" customHeight="1" x14ac:dyDescent="0.2">
      <c r="A31" s="196" t="s">
        <v>32</v>
      </c>
      <c r="B31" s="202"/>
      <c r="C31" s="202"/>
      <c r="D31" s="202"/>
      <c r="E31" s="210">
        <f>+B31+C31+D31</f>
        <v>0</v>
      </c>
    </row>
    <row r="32" spans="1:5" ht="20.100000000000001" customHeight="1" x14ac:dyDescent="0.2">
      <c r="A32" s="196" t="s">
        <v>638</v>
      </c>
      <c r="B32" s="202"/>
      <c r="C32" s="202"/>
      <c r="D32" s="202"/>
      <c r="E32" s="210">
        <f>+B32+C32+D32</f>
        <v>0</v>
      </c>
    </row>
    <row r="33" spans="1:5" ht="20.100000000000001" customHeight="1" thickBot="1" x14ac:dyDescent="0.25">
      <c r="A33" s="196" t="s">
        <v>639</v>
      </c>
      <c r="B33" s="204">
        <f>'COMB. CHGE IN NP IN. SERV.(83)'!D33</f>
        <v>0</v>
      </c>
      <c r="C33" s="204">
        <f>'COMB. CHGE IN NP IN. SERV.(83)'!E33</f>
        <v>0</v>
      </c>
      <c r="D33" s="204">
        <f>'COMB. CHGE IN NP IN. SERV.(83)'!F33</f>
        <v>0</v>
      </c>
      <c r="E33" s="211">
        <f>+B33+C33+D33</f>
        <v>0</v>
      </c>
    </row>
    <row r="34" spans="1:5" ht="20.100000000000001" customHeight="1" thickBot="1" x14ac:dyDescent="0.25">
      <c r="A34" s="288" t="s">
        <v>640</v>
      </c>
      <c r="B34" s="211">
        <f>SUM(B30:B33)</f>
        <v>0</v>
      </c>
      <c r="C34" s="211">
        <f>SUM(C30:C33)</f>
        <v>0</v>
      </c>
      <c r="D34" s="211">
        <f>SUM(D30:D33)</f>
        <v>0</v>
      </c>
      <c r="E34" s="211">
        <f>SUM(E30:E33)</f>
        <v>0</v>
      </c>
    </row>
    <row r="35" spans="1:5" ht="20.100000000000001" customHeight="1" x14ac:dyDescent="0.2">
      <c r="A35" s="288" t="s">
        <v>628</v>
      </c>
      <c r="B35" s="210">
        <f>+B15+B20+B29+B34</f>
        <v>0</v>
      </c>
      <c r="C35" s="210">
        <f>+C15+C20+C29+C34</f>
        <v>0</v>
      </c>
      <c r="D35" s="210">
        <f>+D15+D20+D29+D34</f>
        <v>0</v>
      </c>
      <c r="E35" s="210">
        <f>+E15+E20+E29+E34</f>
        <v>0</v>
      </c>
    </row>
    <row r="36" spans="1:5" ht="20.100000000000001" customHeight="1" thickBot="1" x14ac:dyDescent="0.25">
      <c r="A36" s="196" t="str">
        <f>'ST. OF CASH FLOWS-PROP.(20)'!A38</f>
        <v>Cash and cash equivalents - July 1, 2024</v>
      </c>
      <c r="B36" s="204"/>
      <c r="C36" s="204"/>
      <c r="D36" s="204"/>
      <c r="E36" s="210">
        <f>+B36+C36+D36</f>
        <v>0</v>
      </c>
    </row>
    <row r="37" spans="1:5" ht="20.100000000000001" customHeight="1" thickBot="1" x14ac:dyDescent="0.25">
      <c r="A37" s="196" t="str">
        <f>'ST. OF CASH FLOWS-PROP.(20)'!A39</f>
        <v>Cash and cash equivalents - June 30, 2025</v>
      </c>
      <c r="B37" s="213">
        <f>+B35+B36</f>
        <v>0</v>
      </c>
      <c r="C37" s="213">
        <f>+C35+C36</f>
        <v>0</v>
      </c>
      <c r="D37" s="213">
        <f>+D35+D36</f>
        <v>0</v>
      </c>
      <c r="E37" s="213">
        <f>+E35+E36</f>
        <v>0</v>
      </c>
    </row>
    <row r="38" spans="1:5" ht="20.100000000000001" customHeight="1" thickTop="1" x14ac:dyDescent="0.2">
      <c r="A38" s="196"/>
      <c r="B38" s="202"/>
      <c r="C38" s="202"/>
      <c r="D38" s="202"/>
      <c r="E38" s="210"/>
    </row>
    <row r="39" spans="1:5" ht="30" customHeight="1" x14ac:dyDescent="0.25">
      <c r="A39" s="235" t="s">
        <v>416</v>
      </c>
      <c r="B39" s="202"/>
      <c r="C39" s="202"/>
      <c r="D39" s="202"/>
      <c r="E39" s="210"/>
    </row>
    <row r="40" spans="1:5" ht="20.100000000000001" customHeight="1" x14ac:dyDescent="0.2">
      <c r="A40" s="196" t="s">
        <v>417</v>
      </c>
      <c r="B40" s="202">
        <f>'COMB. CHGE IN NP IN. SERV.(83)'!D28</f>
        <v>0</v>
      </c>
      <c r="C40" s="202">
        <f>'COMB. CHGE IN NP IN. SERV.(83)'!E28</f>
        <v>0</v>
      </c>
      <c r="D40" s="202">
        <f>'COMB. CHGE IN NP IN. SERV.(83)'!F28</f>
        <v>0</v>
      </c>
      <c r="E40" s="210">
        <f>+B40+C40+D40</f>
        <v>0</v>
      </c>
    </row>
    <row r="41" spans="1:5" ht="30" customHeight="1" x14ac:dyDescent="0.2">
      <c r="A41" s="203" t="s">
        <v>418</v>
      </c>
      <c r="B41" s="202"/>
      <c r="C41" s="202"/>
      <c r="D41" s="202"/>
      <c r="E41" s="210"/>
    </row>
    <row r="42" spans="1:5" ht="20.100000000000001" customHeight="1" x14ac:dyDescent="0.2">
      <c r="A42" s="196" t="s">
        <v>419</v>
      </c>
      <c r="B42" s="202">
        <f>'COMB. CHGE IN NP IN. SERV.(83)'!D25</f>
        <v>0</v>
      </c>
      <c r="C42" s="202">
        <f>'COMB. CHGE IN NP IN. SERV.(83)'!E25</f>
        <v>0</v>
      </c>
      <c r="D42" s="202">
        <f>'COMB. CHGE IN NP IN. SERV.(83)'!F25</f>
        <v>0</v>
      </c>
      <c r="E42" s="210">
        <f t="shared" ref="E42:E53" si="1">+B42+C42+D42</f>
        <v>0</v>
      </c>
    </row>
    <row r="43" spans="1:5" ht="20.100000000000001" customHeight="1" x14ac:dyDescent="0.2">
      <c r="A43" s="196" t="s">
        <v>0</v>
      </c>
      <c r="B43" s="202"/>
      <c r="C43" s="202"/>
      <c r="D43" s="202"/>
      <c r="E43" s="210">
        <f t="shared" si="1"/>
        <v>0</v>
      </c>
    </row>
    <row r="44" spans="1:5" ht="20.100000000000001" customHeight="1" x14ac:dyDescent="0.2">
      <c r="A44" s="196" t="s">
        <v>1</v>
      </c>
      <c r="B44" s="202"/>
      <c r="C44" s="202"/>
      <c r="D44" s="202"/>
      <c r="E44" s="210">
        <f t="shared" si="1"/>
        <v>0</v>
      </c>
    </row>
    <row r="45" spans="1:5" ht="20.100000000000001" customHeight="1" x14ac:dyDescent="0.2">
      <c r="A45" s="196" t="s">
        <v>2</v>
      </c>
      <c r="B45" s="202"/>
      <c r="C45" s="202"/>
      <c r="D45" s="202"/>
      <c r="E45" s="210">
        <f t="shared" si="1"/>
        <v>0</v>
      </c>
    </row>
    <row r="46" spans="1:5" ht="20.100000000000001" customHeight="1" x14ac:dyDescent="0.2">
      <c r="A46" s="196" t="s">
        <v>422</v>
      </c>
      <c r="B46" s="202"/>
      <c r="C46" s="202"/>
      <c r="D46" s="202"/>
      <c r="E46" s="210">
        <f t="shared" si="1"/>
        <v>0</v>
      </c>
    </row>
    <row r="47" spans="1:5" ht="20.100000000000001" customHeight="1" x14ac:dyDescent="0.2">
      <c r="A47" s="196" t="s">
        <v>423</v>
      </c>
      <c r="B47" s="202"/>
      <c r="C47" s="202"/>
      <c r="D47" s="202"/>
      <c r="E47" s="210">
        <f t="shared" si="1"/>
        <v>0</v>
      </c>
    </row>
    <row r="48" spans="1:5" ht="20.100000000000001" customHeight="1" x14ac:dyDescent="0.2">
      <c r="A48" s="196" t="s">
        <v>424</v>
      </c>
      <c r="B48" s="202"/>
      <c r="C48" s="202"/>
      <c r="D48" s="202"/>
      <c r="E48" s="210">
        <f t="shared" si="1"/>
        <v>0</v>
      </c>
    </row>
    <row r="49" spans="1:5" ht="20.100000000000001" customHeight="1" x14ac:dyDescent="0.2">
      <c r="A49" s="196" t="s">
        <v>425</v>
      </c>
      <c r="B49" s="202"/>
      <c r="C49" s="202"/>
      <c r="D49" s="202"/>
      <c r="E49" s="210">
        <f t="shared" si="1"/>
        <v>0</v>
      </c>
    </row>
    <row r="50" spans="1:5" ht="20.100000000000001" customHeight="1" x14ac:dyDescent="0.2">
      <c r="A50" s="196" t="s">
        <v>426</v>
      </c>
      <c r="B50" s="202"/>
      <c r="C50" s="202"/>
      <c r="D50" s="202"/>
      <c r="E50" s="210">
        <f t="shared" si="1"/>
        <v>0</v>
      </c>
    </row>
    <row r="51" spans="1:5" ht="20.100000000000001" customHeight="1" x14ac:dyDescent="0.2">
      <c r="A51" s="196" t="s">
        <v>427</v>
      </c>
      <c r="B51" s="202"/>
      <c r="C51" s="202"/>
      <c r="D51" s="202"/>
      <c r="E51" s="210">
        <f t="shared" si="1"/>
        <v>0</v>
      </c>
    </row>
    <row r="52" spans="1:5" ht="20.100000000000001" customHeight="1" x14ac:dyDescent="0.2">
      <c r="A52" s="196" t="s">
        <v>428</v>
      </c>
      <c r="B52" s="202"/>
      <c r="C52" s="202"/>
      <c r="D52" s="202"/>
      <c r="E52" s="210">
        <f t="shared" si="1"/>
        <v>0</v>
      </c>
    </row>
    <row r="53" spans="1:5" ht="20.100000000000001" customHeight="1" thickBot="1" x14ac:dyDescent="0.25">
      <c r="A53" s="196" t="s">
        <v>450</v>
      </c>
      <c r="B53" s="204"/>
      <c r="C53" s="204"/>
      <c r="D53" s="204"/>
      <c r="E53" s="210">
        <f t="shared" si="1"/>
        <v>0</v>
      </c>
    </row>
    <row r="54" spans="1:5" ht="20.100000000000001" customHeight="1" thickBot="1" x14ac:dyDescent="0.25">
      <c r="A54" s="196" t="s">
        <v>451</v>
      </c>
      <c r="B54" s="212">
        <f>SUM(B42:B53)</f>
        <v>0</v>
      </c>
      <c r="C54" s="212">
        <f>SUM(C42:C53)</f>
        <v>0</v>
      </c>
      <c r="D54" s="212">
        <f>SUM(D42:D53)</f>
        <v>0</v>
      </c>
      <c r="E54" s="212">
        <f>SUM(E42:E53)</f>
        <v>0</v>
      </c>
    </row>
    <row r="55" spans="1:5" ht="20.100000000000001" customHeight="1" thickBot="1" x14ac:dyDescent="0.25">
      <c r="A55" s="196" t="s">
        <v>627</v>
      </c>
      <c r="B55" s="213">
        <f>+B40+B54</f>
        <v>0</v>
      </c>
      <c r="C55" s="213">
        <f>+C40+C54</f>
        <v>0</v>
      </c>
      <c r="D55" s="213">
        <f>+D40+D54</f>
        <v>0</v>
      </c>
      <c r="E55" s="213">
        <f>+E40+E54</f>
        <v>0</v>
      </c>
    </row>
    <row r="56" spans="1:5" ht="20.100000000000001" customHeight="1" thickTop="1" x14ac:dyDescent="0.2">
      <c r="A56" s="196"/>
      <c r="B56" s="249"/>
      <c r="C56" s="249"/>
      <c r="D56" s="249"/>
      <c r="E56" s="249"/>
    </row>
    <row r="57" spans="1:5" ht="20.100000000000001" customHeight="1" x14ac:dyDescent="0.25">
      <c r="A57" s="201" t="s">
        <v>630</v>
      </c>
      <c r="B57" s="249"/>
      <c r="C57" s="249"/>
      <c r="D57" s="249"/>
      <c r="E57" s="249"/>
    </row>
    <row r="58" spans="1:5" ht="20.100000000000001" customHeight="1" x14ac:dyDescent="0.2">
      <c r="A58" s="196" t="s">
        <v>631</v>
      </c>
      <c r="B58" s="218"/>
      <c r="C58" s="218"/>
      <c r="D58" s="218"/>
      <c r="E58" s="210">
        <f>+B58+C58+D58</f>
        <v>0</v>
      </c>
    </row>
    <row r="59" spans="1:5" ht="20.100000000000001" customHeight="1" x14ac:dyDescent="0.2">
      <c r="A59" s="196" t="s">
        <v>632</v>
      </c>
      <c r="B59" s="218"/>
      <c r="C59" s="218"/>
      <c r="D59" s="218"/>
      <c r="E59" s="210">
        <f>+B59+C59+D59</f>
        <v>0</v>
      </c>
    </row>
    <row r="60" spans="1:5" ht="20.100000000000001" customHeight="1" x14ac:dyDescent="0.2">
      <c r="A60" s="196" t="s">
        <v>633</v>
      </c>
      <c r="B60" s="218"/>
      <c r="C60" s="218"/>
      <c r="D60" s="218"/>
      <c r="E60" s="210">
        <f>+B60+C60+D60</f>
        <v>0</v>
      </c>
    </row>
    <row r="61" spans="1:5" ht="20.100000000000001" customHeight="1" x14ac:dyDescent="0.2">
      <c r="A61" s="196" t="s">
        <v>634</v>
      </c>
      <c r="B61" s="218"/>
      <c r="C61" s="218"/>
      <c r="D61" s="218"/>
      <c r="E61" s="210">
        <f>+B61+C61+D61</f>
        <v>0</v>
      </c>
    </row>
    <row r="62" spans="1:5" ht="20.100000000000001" customHeight="1" x14ac:dyDescent="0.2">
      <c r="A62" s="196" t="s">
        <v>635</v>
      </c>
      <c r="B62" s="218"/>
      <c r="C62" s="218"/>
      <c r="D62" s="218"/>
      <c r="E62" s="210">
        <f>+B62+C62+D62</f>
        <v>0</v>
      </c>
    </row>
    <row r="63" spans="1:5" ht="20.100000000000001" customHeight="1" x14ac:dyDescent="0.2">
      <c r="A63" s="196"/>
      <c r="B63" s="196"/>
      <c r="C63" s="196"/>
      <c r="D63" s="196"/>
      <c r="E63" s="6"/>
    </row>
    <row r="64" spans="1:5" ht="20.100000000000001" customHeight="1" x14ac:dyDescent="0.25">
      <c r="A64" s="207" t="s">
        <v>1572</v>
      </c>
      <c r="B64" s="215"/>
      <c r="C64" s="215"/>
      <c r="D64" s="215"/>
      <c r="E64" s="215"/>
    </row>
    <row r="65" spans="1:5" ht="20.100000000000001" customHeight="1" x14ac:dyDescent="0.2">
      <c r="A65" s="196"/>
      <c r="B65" s="196"/>
      <c r="C65" s="196"/>
      <c r="D65" s="196"/>
      <c r="E65" s="196"/>
    </row>
    <row r="66" spans="1:5" ht="20.100000000000001" customHeight="1" x14ac:dyDescent="0.2">
      <c r="A66" s="196"/>
      <c r="B66" s="196"/>
      <c r="C66" s="196"/>
      <c r="D66" s="196"/>
      <c r="E66" s="196"/>
    </row>
    <row r="67" spans="1:5" ht="20.100000000000001" customHeight="1" x14ac:dyDescent="0.2">
      <c r="A67" s="196"/>
      <c r="B67" s="196"/>
      <c r="C67" s="196"/>
      <c r="D67" s="196"/>
      <c r="E67" s="196"/>
    </row>
    <row r="68" spans="1:5" ht="20.100000000000001" customHeight="1" x14ac:dyDescent="0.2">
      <c r="A68" s="196"/>
      <c r="B68" s="196"/>
      <c r="C68" s="196"/>
      <c r="D68" s="196"/>
      <c r="E68" s="196"/>
    </row>
    <row r="69" spans="1:5" ht="15" x14ac:dyDescent="0.2">
      <c r="A69" s="196"/>
      <c r="B69" s="196"/>
      <c r="C69" s="196"/>
      <c r="D69" s="196"/>
      <c r="E69" s="196"/>
    </row>
    <row r="70" spans="1:5" ht="15" x14ac:dyDescent="0.2">
      <c r="A70" s="196"/>
      <c r="B70" s="196"/>
      <c r="C70" s="196"/>
      <c r="D70" s="196"/>
      <c r="E70" s="196"/>
    </row>
    <row r="71" spans="1:5" ht="15" x14ac:dyDescent="0.2">
      <c r="A71" s="196"/>
      <c r="B71" s="196"/>
      <c r="C71" s="196"/>
      <c r="D71" s="196"/>
      <c r="E71" s="196"/>
    </row>
    <row r="72" spans="1:5" ht="15" x14ac:dyDescent="0.2">
      <c r="A72" s="196"/>
      <c r="B72" s="196"/>
      <c r="C72" s="196"/>
      <c r="D72" s="196"/>
      <c r="E72" s="196"/>
    </row>
    <row r="73" spans="1:5" ht="15" x14ac:dyDescent="0.2">
      <c r="A73" s="196"/>
      <c r="B73" s="196"/>
      <c r="C73" s="196"/>
      <c r="D73" s="196"/>
      <c r="E73" s="196"/>
    </row>
  </sheetData>
  <sheetProtection algorithmName="SHA-512" hashValue="Ut7zjTWvxed++83F1JpVU1DnpeP9+kxBIClnkKoREH+V6A19mBZzCC0GgndoeYF9T6FPPbnd/k+8gnB/iQOsUQ==" saltValue="+4h4r/utLuFf6MtTWTY8dg==" spinCount="100000" sheet="1" scenarios="1" formatCells="0" formatColumns="0" formatRows="0"/>
  <customSheetViews>
    <customSheetView guid="{FC3B3501-CA52-40D7-B049-0E027A15B235}">
      <pane xSplit="1" ySplit="9" topLeftCell="B10" activePane="bottomRight" state="frozen"/>
      <selection pane="bottomRight" activeCell="F38" sqref="F38"/>
      <pageMargins left="0.25" right="0.25" top="0.27" bottom="0.51" header="0.25" footer="0.5"/>
      <printOptions horizontalCentered="1" verticalCentered="1" gridLines="1"/>
      <pageSetup scale="55" orientation="portrait" horizontalDpi="360" verticalDpi="360" r:id="rId1"/>
      <headerFooter alignWithMargins="0"/>
    </customSheetView>
  </customSheetViews>
  <phoneticPr fontId="0" type="noConversion"/>
  <printOptions horizontalCentered="1" verticalCentered="1" gridLines="1"/>
  <pageMargins left="0.25" right="0.25" top="0.27" bottom="0.51" header="0.25" footer="0.5"/>
  <pageSetup scale="55" orientation="portrait" horizontalDpi="360" verticalDpi="360" r:id="rId2"/>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60">
    <pageSetUpPr fitToPage="1"/>
  </sheetPr>
  <dimension ref="A1:K68"/>
  <sheetViews>
    <sheetView zoomScaleNormal="100" workbookViewId="0">
      <selection activeCell="A68" sqref="A68"/>
    </sheetView>
  </sheetViews>
  <sheetFormatPr defaultRowHeight="12.75" x14ac:dyDescent="0.2"/>
  <cols>
    <col min="1" max="1" width="50.7109375" customWidth="1"/>
    <col min="2" max="2" width="25.28515625" customWidth="1"/>
    <col min="3" max="5" width="20.7109375" customWidth="1"/>
    <col min="6" max="9" width="5.7109375" customWidth="1"/>
  </cols>
  <sheetData>
    <row r="1" spans="1:11" ht="18" x14ac:dyDescent="0.25">
      <c r="A1" s="1374" t="str">
        <f>+'GW-STATEMENT NET POSITION(13)'!A1</f>
        <v>LOCAL GOVERNMENT NAME:</v>
      </c>
      <c r="B1" s="1374"/>
      <c r="C1" s="1236"/>
      <c r="D1" s="1236"/>
      <c r="E1" s="1236"/>
      <c r="F1" s="2"/>
      <c r="G1" s="2"/>
      <c r="H1" s="2"/>
      <c r="I1" s="2"/>
      <c r="J1" s="2"/>
      <c r="K1" s="2"/>
    </row>
    <row r="2" spans="1:11" ht="18" x14ac:dyDescent="0.25">
      <c r="A2" s="1374" t="s">
        <v>978</v>
      </c>
      <c r="B2" s="1374"/>
      <c r="C2" s="1236"/>
      <c r="D2" s="1236"/>
      <c r="E2" s="1236"/>
      <c r="F2" s="2"/>
      <c r="G2" s="2"/>
      <c r="H2" s="2"/>
      <c r="I2" s="2"/>
      <c r="J2" s="2"/>
      <c r="K2" s="2"/>
    </row>
    <row r="3" spans="1:11" ht="18" x14ac:dyDescent="0.25">
      <c r="A3" s="1374" t="s">
        <v>977</v>
      </c>
      <c r="B3" s="1374"/>
      <c r="C3" s="1236"/>
      <c r="D3" s="1236"/>
      <c r="E3" s="1236"/>
      <c r="F3" s="2"/>
      <c r="G3" s="2"/>
      <c r="H3" s="2"/>
      <c r="I3" s="2"/>
      <c r="J3" s="2"/>
      <c r="K3" s="2"/>
    </row>
    <row r="4" spans="1:11" ht="18" x14ac:dyDescent="0.25">
      <c r="A4" s="1374" t="str">
        <f>+'GW-STATEMENT OF ACTIVITIES(14)'!B3</f>
        <v>FISCAL YEAR ENDING JUNE 30, 2025</v>
      </c>
      <c r="B4" s="1374"/>
      <c r="C4" s="1236"/>
      <c r="D4" s="1236"/>
      <c r="E4" s="1236"/>
      <c r="F4" s="2"/>
      <c r="G4" s="2"/>
      <c r="H4" s="2"/>
      <c r="I4" s="2"/>
      <c r="J4" s="2"/>
      <c r="K4" s="2"/>
    </row>
    <row r="5" spans="1:11" x14ac:dyDescent="0.2">
      <c r="A5" s="2"/>
      <c r="B5" s="2"/>
      <c r="C5" s="2"/>
      <c r="D5" s="2"/>
      <c r="E5" s="2"/>
      <c r="F5" s="2"/>
      <c r="G5" s="2"/>
      <c r="H5" s="2"/>
    </row>
    <row r="6" spans="1:11" ht="13.5" thickBot="1" x14ac:dyDescent="0.25">
      <c r="E6" s="14"/>
    </row>
    <row r="7" spans="1:11" x14ac:dyDescent="0.2">
      <c r="B7" s="70"/>
      <c r="C7" s="70"/>
      <c r="D7" s="20"/>
      <c r="E7" s="72"/>
    </row>
    <row r="8" spans="1:11" x14ac:dyDescent="0.2">
      <c r="B8" s="61"/>
      <c r="C8" s="61" t="s">
        <v>764</v>
      </c>
      <c r="D8" s="14" t="s">
        <v>971</v>
      </c>
      <c r="E8" s="73"/>
    </row>
    <row r="9" spans="1:11" ht="13.5" thickBot="1" x14ac:dyDescent="0.25">
      <c r="B9" s="71" t="s">
        <v>3297</v>
      </c>
      <c r="C9" s="71" t="s">
        <v>970</v>
      </c>
      <c r="D9" s="59" t="s">
        <v>972</v>
      </c>
      <c r="E9" s="74" t="s">
        <v>973</v>
      </c>
    </row>
    <row r="10" spans="1:11" x14ac:dyDescent="0.2">
      <c r="B10" s="41"/>
      <c r="C10" s="41"/>
      <c r="E10" s="19"/>
    </row>
    <row r="11" spans="1:11" ht="15.75" x14ac:dyDescent="0.25">
      <c r="A11" s="69" t="s">
        <v>969</v>
      </c>
      <c r="B11" s="61"/>
      <c r="C11" s="136"/>
      <c r="D11" s="22"/>
      <c r="E11" s="45"/>
    </row>
    <row r="12" spans="1:11" x14ac:dyDescent="0.2">
      <c r="A12" s="22"/>
      <c r="B12" s="1186"/>
      <c r="C12" s="136"/>
      <c r="D12" s="75"/>
      <c r="E12" s="91"/>
    </row>
    <row r="13" spans="1:11" x14ac:dyDescent="0.2">
      <c r="A13" s="22"/>
      <c r="B13" s="136"/>
      <c r="C13" s="136"/>
      <c r="D13" s="75"/>
      <c r="E13" s="91"/>
    </row>
    <row r="14" spans="1:11" x14ac:dyDescent="0.2">
      <c r="A14" s="22"/>
      <c r="B14" s="136"/>
      <c r="C14" s="136"/>
      <c r="D14" s="75"/>
      <c r="E14" s="91"/>
    </row>
    <row r="15" spans="1:11" x14ac:dyDescent="0.2">
      <c r="A15" s="22"/>
      <c r="B15" s="136"/>
      <c r="C15" s="136"/>
      <c r="D15" s="75"/>
      <c r="E15" s="91"/>
    </row>
    <row r="16" spans="1:11" x14ac:dyDescent="0.2">
      <c r="A16" s="180"/>
      <c r="B16" s="136"/>
      <c r="C16" s="136"/>
      <c r="D16" s="75"/>
      <c r="E16" s="91"/>
    </row>
    <row r="17" spans="1:5" ht="15" x14ac:dyDescent="0.25">
      <c r="A17" s="1100"/>
      <c r="B17" s="136"/>
      <c r="C17" s="136"/>
      <c r="D17" s="75"/>
      <c r="E17" s="91"/>
    </row>
    <row r="18" spans="1:5" x14ac:dyDescent="0.2">
      <c r="A18" s="22"/>
      <c r="B18" s="136"/>
      <c r="C18" s="136"/>
      <c r="D18" s="75"/>
      <c r="E18" s="91"/>
    </row>
    <row r="19" spans="1:5" x14ac:dyDescent="0.2">
      <c r="A19" s="22"/>
      <c r="B19" s="136"/>
      <c r="C19" s="136"/>
      <c r="D19" s="75"/>
      <c r="E19" s="91"/>
    </row>
    <row r="20" spans="1:5" x14ac:dyDescent="0.2">
      <c r="A20" s="22"/>
      <c r="B20" s="136"/>
      <c r="C20" s="136"/>
      <c r="D20" s="75"/>
      <c r="E20" s="91"/>
    </row>
    <row r="21" spans="1:5" ht="13.5" thickBot="1" x14ac:dyDescent="0.25">
      <c r="A21" s="22"/>
      <c r="B21" s="137"/>
      <c r="C21" s="137"/>
      <c r="D21" s="88"/>
      <c r="E21" s="92"/>
    </row>
    <row r="22" spans="1:5" ht="13.5" thickBot="1" x14ac:dyDescent="0.25">
      <c r="A22" s="85" t="s">
        <v>816</v>
      </c>
      <c r="B22" s="98">
        <f>SUM(B12:B21)</f>
        <v>0</v>
      </c>
      <c r="C22" s="136"/>
      <c r="D22" s="75"/>
      <c r="E22" s="91">
        <f>SUM(E12:E21)</f>
        <v>0</v>
      </c>
    </row>
    <row r="23" spans="1:5" x14ac:dyDescent="0.2">
      <c r="A23" s="22"/>
      <c r="B23" s="136"/>
      <c r="C23" s="136"/>
      <c r="D23" s="75"/>
      <c r="E23" s="91"/>
    </row>
    <row r="24" spans="1:5" ht="15.75" x14ac:dyDescent="0.25">
      <c r="A24" s="69" t="s">
        <v>974</v>
      </c>
      <c r="B24" s="451"/>
      <c r="C24" s="451"/>
      <c r="D24" s="452"/>
      <c r="E24" s="453"/>
    </row>
    <row r="25" spans="1:5" x14ac:dyDescent="0.2">
      <c r="A25" s="22"/>
      <c r="B25" s="136"/>
      <c r="C25" s="136"/>
      <c r="D25" s="75"/>
      <c r="E25" s="91"/>
    </row>
    <row r="26" spans="1:5" x14ac:dyDescent="0.2">
      <c r="A26" s="22"/>
      <c r="B26" s="136"/>
      <c r="C26" s="136"/>
      <c r="D26" s="75"/>
      <c r="E26" s="91"/>
    </row>
    <row r="27" spans="1:5" x14ac:dyDescent="0.2">
      <c r="A27" s="22"/>
      <c r="B27" s="136"/>
      <c r="C27" s="136"/>
      <c r="D27" s="75"/>
      <c r="E27" s="91"/>
    </row>
    <row r="28" spans="1:5" x14ac:dyDescent="0.2">
      <c r="A28" s="22"/>
      <c r="B28" s="136"/>
      <c r="C28" s="136"/>
      <c r="D28" s="75"/>
      <c r="E28" s="91"/>
    </row>
    <row r="29" spans="1:5" x14ac:dyDescent="0.2">
      <c r="A29" s="22"/>
      <c r="B29" s="136"/>
      <c r="C29" s="136"/>
      <c r="D29" s="75"/>
      <c r="E29" s="91"/>
    </row>
    <row r="30" spans="1:5" x14ac:dyDescent="0.2">
      <c r="A30" s="22"/>
      <c r="B30" s="136"/>
      <c r="C30" s="136"/>
      <c r="D30" s="75"/>
      <c r="E30" s="91"/>
    </row>
    <row r="31" spans="1:5" x14ac:dyDescent="0.2">
      <c r="A31" s="22"/>
      <c r="B31" s="136"/>
      <c r="C31" s="136"/>
      <c r="D31" s="75"/>
      <c r="E31" s="91"/>
    </row>
    <row r="32" spans="1:5" x14ac:dyDescent="0.2">
      <c r="A32" s="22"/>
      <c r="B32" s="136"/>
      <c r="C32" s="136"/>
      <c r="D32" s="75"/>
      <c r="E32" s="91"/>
    </row>
    <row r="33" spans="1:5" x14ac:dyDescent="0.2">
      <c r="A33" s="22"/>
      <c r="B33" s="136"/>
      <c r="C33" s="136"/>
      <c r="D33" s="75"/>
      <c r="E33" s="91"/>
    </row>
    <row r="34" spans="1:5" ht="13.5" thickBot="1" x14ac:dyDescent="0.25">
      <c r="A34" s="22"/>
      <c r="B34" s="137"/>
      <c r="C34" s="137"/>
      <c r="D34" s="88"/>
      <c r="E34" s="92"/>
    </row>
    <row r="35" spans="1:5" ht="13.5" thickBot="1" x14ac:dyDescent="0.25">
      <c r="A35" s="85" t="s">
        <v>667</v>
      </c>
      <c r="B35" s="98">
        <f>SUM(B25:B34)</f>
        <v>0</v>
      </c>
      <c r="C35" s="136"/>
      <c r="D35" s="75"/>
      <c r="E35" s="91">
        <f>SUM(E25:E34)</f>
        <v>0</v>
      </c>
    </row>
    <row r="36" spans="1:5" x14ac:dyDescent="0.2">
      <c r="B36" s="138"/>
      <c r="C36" s="138"/>
      <c r="D36" s="36"/>
      <c r="E36" s="93"/>
    </row>
    <row r="37" spans="1:5" ht="15.75" x14ac:dyDescent="0.25">
      <c r="A37" s="69" t="s">
        <v>975</v>
      </c>
      <c r="B37" s="136"/>
      <c r="C37" s="136"/>
      <c r="D37" s="22"/>
      <c r="E37" s="91"/>
    </row>
    <row r="38" spans="1:5" x14ac:dyDescent="0.2">
      <c r="A38" s="22"/>
      <c r="B38" s="136"/>
      <c r="C38" s="136"/>
      <c r="D38" s="75"/>
      <c r="E38" s="91"/>
    </row>
    <row r="39" spans="1:5" x14ac:dyDescent="0.2">
      <c r="A39" s="22"/>
      <c r="B39" s="136"/>
      <c r="C39" s="136"/>
      <c r="D39" s="75"/>
      <c r="E39" s="91"/>
    </row>
    <row r="40" spans="1:5" x14ac:dyDescent="0.2">
      <c r="A40" s="22"/>
      <c r="B40" s="136"/>
      <c r="C40" s="136"/>
      <c r="D40" s="75"/>
      <c r="E40" s="91"/>
    </row>
    <row r="41" spans="1:5" x14ac:dyDescent="0.2">
      <c r="A41" s="22"/>
      <c r="B41" s="136"/>
      <c r="C41" s="136"/>
      <c r="D41" s="75"/>
      <c r="E41" s="91"/>
    </row>
    <row r="42" spans="1:5" x14ac:dyDescent="0.2">
      <c r="A42" s="22"/>
      <c r="B42" s="136"/>
      <c r="C42" s="136"/>
      <c r="D42" s="75"/>
      <c r="E42" s="91"/>
    </row>
    <row r="43" spans="1:5" x14ac:dyDescent="0.2">
      <c r="A43" s="22"/>
      <c r="B43" s="136"/>
      <c r="C43" s="136"/>
      <c r="D43" s="75"/>
      <c r="E43" s="91"/>
    </row>
    <row r="44" spans="1:5" ht="13.5" thickBot="1" x14ac:dyDescent="0.25">
      <c r="A44" s="22"/>
      <c r="B44" s="137"/>
      <c r="C44" s="137"/>
      <c r="D44" s="88"/>
      <c r="E44" s="92"/>
    </row>
    <row r="45" spans="1:5" ht="13.5" thickBot="1" x14ac:dyDescent="0.25">
      <c r="A45" s="85" t="s">
        <v>668</v>
      </c>
      <c r="B45" s="98">
        <f>SUM(B38:B44)</f>
        <v>0</v>
      </c>
      <c r="C45" s="136"/>
      <c r="D45" s="75"/>
      <c r="E45" s="91">
        <f>SUM(E38:E44)</f>
        <v>0</v>
      </c>
    </row>
    <row r="46" spans="1:5" x14ac:dyDescent="0.2">
      <c r="A46" s="22"/>
      <c r="B46" s="136"/>
      <c r="C46" s="136"/>
      <c r="D46" s="75"/>
      <c r="E46" s="91"/>
    </row>
    <row r="47" spans="1:5" ht="15.75" x14ac:dyDescent="0.25">
      <c r="A47" s="69" t="s">
        <v>976</v>
      </c>
      <c r="B47" s="139"/>
      <c r="C47" s="139"/>
      <c r="D47" s="31"/>
      <c r="E47" s="94"/>
    </row>
    <row r="48" spans="1:5" x14ac:dyDescent="0.2">
      <c r="A48" s="22"/>
      <c r="B48" s="136"/>
      <c r="C48" s="136"/>
      <c r="D48" s="22"/>
      <c r="E48" s="91"/>
    </row>
    <row r="49" spans="1:5" x14ac:dyDescent="0.2">
      <c r="A49" s="22"/>
      <c r="B49" s="136"/>
      <c r="C49" s="136"/>
      <c r="D49" s="22"/>
      <c r="E49" s="91"/>
    </row>
    <row r="50" spans="1:5" x14ac:dyDescent="0.2">
      <c r="A50" s="22"/>
      <c r="B50" s="136"/>
      <c r="C50" s="136"/>
      <c r="D50" s="22"/>
      <c r="E50" s="91"/>
    </row>
    <row r="51" spans="1:5" x14ac:dyDescent="0.2">
      <c r="A51" s="22"/>
      <c r="B51" s="136"/>
      <c r="C51" s="136"/>
      <c r="D51" s="1101"/>
      <c r="E51" s="91"/>
    </row>
    <row r="52" spans="1:5" x14ac:dyDescent="0.2">
      <c r="A52" s="22"/>
      <c r="B52" s="136"/>
      <c r="C52" s="136"/>
      <c r="D52" s="22"/>
      <c r="E52" s="91"/>
    </row>
    <row r="53" spans="1:5" x14ac:dyDescent="0.2">
      <c r="A53" s="22"/>
      <c r="B53" s="136"/>
      <c r="C53" s="136"/>
      <c r="D53" s="22"/>
      <c r="E53" s="91"/>
    </row>
    <row r="54" spans="1:5" x14ac:dyDescent="0.2">
      <c r="A54" s="22"/>
      <c r="B54" s="136"/>
      <c r="C54" s="136"/>
      <c r="D54" s="1101"/>
      <c r="E54" s="91"/>
    </row>
    <row r="55" spans="1:5" x14ac:dyDescent="0.2">
      <c r="A55" s="22"/>
      <c r="B55" s="136"/>
      <c r="C55" s="136"/>
      <c r="D55" s="22"/>
      <c r="E55" s="91"/>
    </row>
    <row r="56" spans="1:5" x14ac:dyDescent="0.2">
      <c r="A56" s="22"/>
      <c r="B56" s="136"/>
      <c r="C56" s="136"/>
      <c r="D56" s="22"/>
      <c r="E56" s="91"/>
    </row>
    <row r="57" spans="1:5" ht="13.5" thickBot="1" x14ac:dyDescent="0.25">
      <c r="A57" s="22"/>
      <c r="B57" s="137"/>
      <c r="C57" s="137"/>
      <c r="D57" s="29"/>
      <c r="E57" s="92"/>
    </row>
    <row r="58" spans="1:5" ht="13.5" thickBot="1" x14ac:dyDescent="0.25">
      <c r="A58" s="85" t="s">
        <v>669</v>
      </c>
      <c r="B58" s="98">
        <f>SUM(B48:B57)</f>
        <v>0</v>
      </c>
      <c r="C58" s="140"/>
      <c r="D58" s="89"/>
      <c r="E58" s="95">
        <f>SUM(E48:E57)</f>
        <v>0</v>
      </c>
    </row>
    <row r="59" spans="1:5" x14ac:dyDescent="0.2">
      <c r="A59" s="14"/>
      <c r="B59" s="138"/>
      <c r="C59" s="138"/>
      <c r="E59" s="93"/>
    </row>
    <row r="60" spans="1:5" ht="15.75" x14ac:dyDescent="0.25">
      <c r="A60" s="69" t="s">
        <v>1418</v>
      </c>
      <c r="B60" s="138"/>
      <c r="C60" s="138"/>
      <c r="E60" s="93"/>
    </row>
    <row r="61" spans="1:5" x14ac:dyDescent="0.2">
      <c r="A61" s="85"/>
      <c r="B61" s="136"/>
      <c r="C61" s="136"/>
      <c r="D61" s="22"/>
      <c r="E61" s="91"/>
    </row>
    <row r="62" spans="1:5" ht="13.5" thickBot="1" x14ac:dyDescent="0.25">
      <c r="A62" s="495"/>
      <c r="B62" s="27"/>
      <c r="C62" s="27"/>
      <c r="D62" s="1"/>
      <c r="E62" s="97">
        <f>SUM(E60:E61)</f>
        <v>0</v>
      </c>
    </row>
    <row r="63" spans="1:5" x14ac:dyDescent="0.2">
      <c r="B63" s="41"/>
      <c r="C63" s="41"/>
      <c r="E63" s="93"/>
    </row>
    <row r="64" spans="1:5" ht="16.5" thickBot="1" x14ac:dyDescent="0.3">
      <c r="A64" s="9" t="s">
        <v>760</v>
      </c>
      <c r="B64" s="1187">
        <f>+B22+B35+B45+B58+B62</f>
        <v>0</v>
      </c>
      <c r="C64" s="43"/>
      <c r="D64" s="22"/>
      <c r="E64" s="96">
        <f>+E22+E35+E45+E58+E62</f>
        <v>0</v>
      </c>
    </row>
    <row r="65" spans="1:5" ht="13.5" hidden="1" thickTop="1" x14ac:dyDescent="0.2">
      <c r="C65" s="41"/>
      <c r="E65" s="86"/>
    </row>
    <row r="66" spans="1:5" ht="13.5" hidden="1" thickBot="1" x14ac:dyDescent="0.25">
      <c r="C66" s="27"/>
      <c r="D66" s="1"/>
      <c r="E66" s="87"/>
    </row>
    <row r="67" spans="1:5" ht="13.5" thickTop="1" x14ac:dyDescent="0.2"/>
    <row r="68" spans="1:5" ht="15.75" x14ac:dyDescent="0.25">
      <c r="A68" s="83" t="s">
        <v>1573</v>
      </c>
      <c r="B68" s="83"/>
      <c r="C68" s="2"/>
      <c r="D68" s="2"/>
      <c r="E68" s="2"/>
    </row>
  </sheetData>
  <customSheetViews>
    <customSheetView guid="{FC3B3501-CA52-40D7-B049-0E027A15B235}" fitToPage="1" hiddenRows="1" topLeftCell="A19">
      <selection activeCell="H72" sqref="H72"/>
      <pageMargins left="0.25" right="0.25" top="0.75" bottom="0.75" header="0.3" footer="0.3"/>
      <printOptions horizontalCentered="1" verticalCentered="1"/>
      <pageSetup scale="79" orientation="portrait" horizontalDpi="360" verticalDpi="360" r:id="rId1"/>
      <headerFooter alignWithMargins="0"/>
    </customSheetView>
  </customSheetViews>
  <mergeCells count="4">
    <mergeCell ref="A1:E1"/>
    <mergeCell ref="A2:E2"/>
    <mergeCell ref="A3:E3"/>
    <mergeCell ref="A4:E4"/>
  </mergeCells>
  <phoneticPr fontId="0" type="noConversion"/>
  <printOptions horizontalCentered="1" verticalCentered="1"/>
  <pageMargins left="0.25" right="0.25" top="0.75" bottom="0.75" header="0.3" footer="0.3"/>
  <pageSetup scale="79" orientation="portrait" horizontalDpi="360" verticalDpi="360" r:id="rId2"/>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63"/>
  <dimension ref="A1:K8"/>
  <sheetViews>
    <sheetView zoomScaleNormal="100" workbookViewId="0">
      <selection activeCell="A53" sqref="A53:K53"/>
    </sheetView>
  </sheetViews>
  <sheetFormatPr defaultRowHeight="12.75" x14ac:dyDescent="0.2"/>
  <sheetData>
    <row r="1" spans="1:11" ht="60" x14ac:dyDescent="0.8">
      <c r="A1" s="1336" t="s">
        <v>61</v>
      </c>
      <c r="B1" s="1238"/>
      <c r="C1" s="1238"/>
      <c r="D1" s="1238"/>
      <c r="E1" s="1238"/>
      <c r="F1" s="1238"/>
      <c r="G1" s="1238"/>
      <c r="H1" s="1238"/>
      <c r="I1" s="1238"/>
      <c r="J1" s="1238"/>
      <c r="K1" s="1238"/>
    </row>
    <row r="2" spans="1:11" x14ac:dyDescent="0.2">
      <c r="A2" s="2"/>
      <c r="B2" s="2"/>
      <c r="C2" s="2"/>
      <c r="D2" s="2"/>
      <c r="E2" s="2"/>
      <c r="F2" s="2"/>
      <c r="G2" s="2"/>
      <c r="H2" s="2"/>
      <c r="I2" s="2"/>
      <c r="J2" s="2"/>
      <c r="K2" s="2"/>
    </row>
    <row r="3" spans="1:11" x14ac:dyDescent="0.2">
      <c r="A3" s="2"/>
      <c r="B3" s="2"/>
      <c r="C3" s="2"/>
      <c r="D3" s="2"/>
      <c r="E3" s="2"/>
      <c r="F3" s="2"/>
      <c r="G3" s="2"/>
      <c r="H3" s="2"/>
      <c r="I3" s="2"/>
      <c r="J3" s="2"/>
      <c r="K3" s="2"/>
    </row>
    <row r="4" spans="1:11" ht="60" x14ac:dyDescent="0.8">
      <c r="A4" s="1336" t="s">
        <v>722</v>
      </c>
      <c r="B4" s="1236"/>
      <c r="C4" s="1236"/>
      <c r="D4" s="1236"/>
      <c r="E4" s="1236"/>
      <c r="F4" s="1236"/>
      <c r="G4" s="1236"/>
      <c r="H4" s="1236"/>
      <c r="I4" s="1236"/>
      <c r="J4" s="1236"/>
      <c r="K4" s="1236"/>
    </row>
    <row r="5" spans="1:11" x14ac:dyDescent="0.2">
      <c r="A5" s="2"/>
      <c r="B5" s="2"/>
      <c r="C5" s="2"/>
      <c r="D5" s="2"/>
      <c r="E5" s="2"/>
      <c r="F5" s="2"/>
      <c r="G5" s="2"/>
      <c r="H5" s="2"/>
      <c r="I5" s="2"/>
      <c r="J5" s="2"/>
      <c r="K5" s="2"/>
    </row>
    <row r="6" spans="1:11" x14ac:dyDescent="0.2">
      <c r="A6" s="2"/>
      <c r="B6" s="2"/>
      <c r="C6" s="2"/>
      <c r="D6" s="2"/>
      <c r="E6" s="2"/>
      <c r="F6" s="2"/>
      <c r="G6" s="2"/>
      <c r="H6" s="2"/>
      <c r="I6" s="2"/>
      <c r="J6" s="2"/>
      <c r="K6" s="2"/>
    </row>
    <row r="7" spans="1:11" x14ac:dyDescent="0.2">
      <c r="A7" s="2"/>
      <c r="B7" s="2"/>
      <c r="C7" s="2"/>
      <c r="D7" s="2"/>
      <c r="E7" s="2"/>
      <c r="F7" s="2"/>
      <c r="G7" s="2"/>
      <c r="H7" s="2"/>
      <c r="I7" s="2"/>
      <c r="J7" s="2"/>
      <c r="K7" s="2"/>
    </row>
    <row r="8" spans="1:11" ht="60" x14ac:dyDescent="0.8">
      <c r="A8" s="1336" t="s">
        <v>35</v>
      </c>
      <c r="B8" s="1236"/>
      <c r="C8" s="1236"/>
      <c r="D8" s="1236"/>
      <c r="E8" s="1236"/>
      <c r="F8" s="1236"/>
      <c r="G8" s="1236"/>
      <c r="H8" s="1236"/>
      <c r="I8" s="1236"/>
      <c r="J8" s="1236"/>
      <c r="K8" s="3"/>
    </row>
  </sheetData>
  <customSheetViews>
    <customSheetView guid="{FC3B3501-CA52-40D7-B049-0E027A15B235}">
      <selection activeCell="A53" sqref="A53:K53"/>
      <pageMargins left="0.75" right="0.75" top="1" bottom="1" header="0.5" footer="0.5"/>
      <printOptions horizontalCentered="1" verticalCentered="1"/>
      <pageSetup scale="90" orientation="portrait" horizontalDpi="360" verticalDpi="360" r:id="rId1"/>
      <headerFooter alignWithMargins="0"/>
    </customSheetView>
  </customSheetViews>
  <mergeCells count="3">
    <mergeCell ref="A1:K1"/>
    <mergeCell ref="A8:J8"/>
    <mergeCell ref="A4:K4"/>
  </mergeCells>
  <phoneticPr fontId="0" type="noConversion"/>
  <printOptions horizontalCentered="1" verticalCentered="1"/>
  <pageMargins left="0.75" right="0.75" top="1" bottom="1" header="0.5" footer="0.5"/>
  <pageSetup scale="90" orientation="portrait" horizontalDpi="360" verticalDpi="360" r:id="rId2"/>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64"/>
  <dimension ref="A1:K48"/>
  <sheetViews>
    <sheetView workbookViewId="0">
      <selection activeCell="A2" sqref="A2"/>
    </sheetView>
  </sheetViews>
  <sheetFormatPr defaultRowHeight="12.75" x14ac:dyDescent="0.2"/>
  <cols>
    <col min="1" max="2" width="15.7109375" customWidth="1"/>
  </cols>
  <sheetData>
    <row r="1" spans="1:11" ht="13.5" thickBot="1" x14ac:dyDescent="0.25"/>
    <row r="2" spans="1:11" ht="18" x14ac:dyDescent="0.25">
      <c r="A2" s="63" t="s">
        <v>36</v>
      </c>
      <c r="B2" s="53"/>
      <c r="C2" s="53"/>
      <c r="D2" s="53"/>
      <c r="E2" s="53"/>
      <c r="F2" s="53"/>
      <c r="G2" s="53"/>
      <c r="H2" s="53"/>
      <c r="I2" s="53"/>
      <c r="J2" s="53"/>
      <c r="K2" s="58"/>
    </row>
    <row r="3" spans="1:11" ht="13.5" thickBot="1" x14ac:dyDescent="0.25">
      <c r="A3" s="62" t="s">
        <v>1429</v>
      </c>
      <c r="B3" s="11"/>
      <c r="C3" s="11"/>
      <c r="D3" s="11"/>
      <c r="E3" s="11"/>
      <c r="F3" s="11"/>
      <c r="G3" s="11"/>
      <c r="H3" s="11"/>
      <c r="I3" s="11"/>
      <c r="J3" s="11"/>
      <c r="K3" s="65"/>
    </row>
    <row r="4" spans="1:11" ht="20.100000000000001" customHeight="1" x14ac:dyDescent="0.2">
      <c r="A4" s="68" t="s">
        <v>90</v>
      </c>
      <c r="B4" s="28"/>
      <c r="C4" s="28"/>
      <c r="D4" s="110"/>
      <c r="E4" s="47"/>
      <c r="F4" s="47"/>
      <c r="G4" s="47"/>
      <c r="H4" s="47"/>
      <c r="I4" s="47"/>
      <c r="J4" s="47"/>
      <c r="K4" s="48"/>
    </row>
    <row r="5" spans="1:11" ht="20.100000000000001" customHeight="1" x14ac:dyDescent="0.2">
      <c r="A5" s="26" t="s">
        <v>91</v>
      </c>
      <c r="B5" s="24"/>
      <c r="C5" s="24"/>
      <c r="D5" s="111"/>
      <c r="E5" s="39"/>
      <c r="F5" s="39"/>
      <c r="G5" s="39"/>
      <c r="H5" s="39"/>
      <c r="I5" s="39"/>
      <c r="J5" s="39"/>
      <c r="K5" s="112"/>
    </row>
    <row r="6" spans="1:11" ht="20.100000000000001" customHeight="1" x14ac:dyDescent="0.2">
      <c r="A6" s="26" t="s">
        <v>92</v>
      </c>
      <c r="B6" s="24"/>
      <c r="C6" s="24"/>
      <c r="D6" s="111"/>
      <c r="E6" s="39"/>
      <c r="F6" s="39"/>
      <c r="G6" s="39"/>
      <c r="H6" s="39"/>
      <c r="I6" s="39"/>
      <c r="J6" s="39"/>
      <c r="K6" s="112"/>
    </row>
    <row r="7" spans="1:11" ht="20.100000000000001" customHeight="1" x14ac:dyDescent="0.2">
      <c r="A7" s="26" t="s">
        <v>93</v>
      </c>
      <c r="B7" s="24"/>
      <c r="C7" s="24"/>
      <c r="D7" s="111"/>
      <c r="E7" s="39"/>
      <c r="F7" s="39"/>
      <c r="G7" s="39"/>
      <c r="H7" s="39"/>
      <c r="I7" s="39"/>
      <c r="J7" s="39"/>
      <c r="K7" s="112"/>
    </row>
    <row r="8" spans="1:11" ht="20.100000000000001" customHeight="1" x14ac:dyDescent="0.2">
      <c r="A8" s="26" t="s">
        <v>94</v>
      </c>
      <c r="B8" s="24"/>
      <c r="C8" s="24"/>
      <c r="D8" s="109"/>
      <c r="E8" s="39"/>
      <c r="F8" s="39"/>
      <c r="G8" s="39"/>
      <c r="H8" s="39"/>
      <c r="I8" s="39"/>
      <c r="J8" s="39"/>
      <c r="K8" s="112"/>
    </row>
    <row r="9" spans="1:11" ht="20.100000000000001" customHeight="1" x14ac:dyDescent="0.2">
      <c r="A9" s="26" t="s">
        <v>95</v>
      </c>
      <c r="B9" s="24"/>
      <c r="C9" s="24"/>
      <c r="D9" s="111"/>
      <c r="E9" s="39"/>
      <c r="F9" s="39"/>
      <c r="G9" s="39"/>
      <c r="H9" s="39"/>
      <c r="I9" s="39"/>
      <c r="J9" s="39"/>
      <c r="K9" s="112"/>
    </row>
    <row r="10" spans="1:11" ht="20.100000000000001" customHeight="1" x14ac:dyDescent="0.2">
      <c r="A10" s="26" t="s">
        <v>96</v>
      </c>
      <c r="B10" s="24"/>
      <c r="C10" s="24"/>
      <c r="D10" s="111"/>
      <c r="E10" s="39"/>
      <c r="F10" s="39"/>
      <c r="G10" s="39"/>
      <c r="H10" s="39"/>
      <c r="I10" s="39"/>
      <c r="J10" s="39"/>
      <c r="K10" s="112"/>
    </row>
    <row r="11" spans="1:11" ht="20.100000000000001" customHeight="1" x14ac:dyDescent="0.2">
      <c r="A11" s="26" t="s">
        <v>97</v>
      </c>
      <c r="B11" s="24"/>
      <c r="C11" s="24"/>
      <c r="D11" s="109"/>
      <c r="E11" s="39"/>
      <c r="F11" s="39"/>
      <c r="G11" s="39"/>
      <c r="H11" s="39"/>
      <c r="I11" s="39"/>
      <c r="J11" s="39"/>
      <c r="K11" s="112"/>
    </row>
    <row r="12" spans="1:11" ht="20.100000000000001" customHeight="1" x14ac:dyDescent="0.2">
      <c r="A12" s="26" t="s">
        <v>98</v>
      </c>
      <c r="B12" s="24"/>
      <c r="C12" s="24"/>
      <c r="D12" s="111"/>
      <c r="E12" s="39"/>
      <c r="F12" s="39"/>
      <c r="G12" s="39"/>
      <c r="H12" s="39"/>
      <c r="I12" s="39"/>
      <c r="J12" s="39"/>
      <c r="K12" s="112"/>
    </row>
    <row r="13" spans="1:11" ht="20.100000000000001" customHeight="1" x14ac:dyDescent="0.2">
      <c r="A13" s="26" t="s">
        <v>99</v>
      </c>
      <c r="B13" s="24"/>
      <c r="C13" s="24"/>
      <c r="D13" s="111"/>
      <c r="E13" s="39"/>
      <c r="F13" s="39"/>
      <c r="G13" s="39"/>
      <c r="H13" s="39"/>
      <c r="I13" s="39"/>
      <c r="J13" s="39"/>
      <c r="K13" s="112"/>
    </row>
    <row r="14" spans="1:11" ht="20.100000000000001" customHeight="1" x14ac:dyDescent="0.2">
      <c r="A14" s="26" t="s">
        <v>100</v>
      </c>
      <c r="B14" s="24"/>
      <c r="C14" s="24"/>
      <c r="D14" s="111"/>
      <c r="E14" s="39"/>
      <c r="F14" s="39"/>
      <c r="G14" s="39"/>
      <c r="H14" s="39"/>
      <c r="I14" s="39"/>
      <c r="J14" s="39"/>
      <c r="K14" s="112"/>
    </row>
    <row r="15" spans="1:11" ht="20.100000000000001" customHeight="1" x14ac:dyDescent="0.2">
      <c r="A15" s="26" t="s">
        <v>101</v>
      </c>
      <c r="B15" s="24"/>
      <c r="C15" s="24"/>
      <c r="D15" s="111"/>
      <c r="E15" s="39"/>
      <c r="F15" s="39"/>
      <c r="G15" s="39"/>
      <c r="H15" s="39"/>
      <c r="I15" s="39"/>
      <c r="J15" s="39"/>
      <c r="K15" s="112"/>
    </row>
    <row r="16" spans="1:11" ht="20.100000000000001" customHeight="1" x14ac:dyDescent="0.2">
      <c r="A16" s="26" t="s">
        <v>102</v>
      </c>
      <c r="B16" s="24"/>
      <c r="C16" s="24"/>
      <c r="D16" s="111"/>
      <c r="E16" s="39"/>
      <c r="F16" s="39"/>
      <c r="G16" s="39"/>
      <c r="H16" s="39"/>
      <c r="I16" s="39"/>
      <c r="J16" s="39"/>
      <c r="K16" s="112"/>
    </row>
    <row r="17" spans="1:11" ht="20.100000000000001" customHeight="1" x14ac:dyDescent="0.2">
      <c r="A17" s="26" t="s">
        <v>103</v>
      </c>
      <c r="B17" s="24"/>
      <c r="C17" s="24"/>
      <c r="D17" s="111"/>
      <c r="E17" s="39"/>
      <c r="F17" s="39"/>
      <c r="G17" s="39"/>
      <c r="H17" s="39"/>
      <c r="I17" s="39"/>
      <c r="J17" s="39"/>
      <c r="K17" s="112"/>
    </row>
    <row r="18" spans="1:11" ht="20.100000000000001" customHeight="1" x14ac:dyDescent="0.2">
      <c r="A18" s="43" t="s">
        <v>104</v>
      </c>
      <c r="B18" s="22"/>
      <c r="C18" s="22"/>
      <c r="D18" s="113"/>
      <c r="E18" s="114"/>
      <c r="F18" s="114"/>
      <c r="G18" s="114"/>
      <c r="H18" s="114"/>
      <c r="I18" s="114"/>
      <c r="J18" s="114"/>
      <c r="K18" s="108"/>
    </row>
    <row r="19" spans="1:11" ht="18" x14ac:dyDescent="0.25">
      <c r="A19" s="60" t="s">
        <v>105</v>
      </c>
      <c r="B19" s="2"/>
      <c r="C19" s="2"/>
      <c r="D19" s="2"/>
      <c r="E19" s="2"/>
      <c r="F19" s="2"/>
      <c r="G19" s="2"/>
      <c r="H19" s="2"/>
      <c r="I19" s="2"/>
      <c r="J19" s="2"/>
      <c r="K19" s="64"/>
    </row>
    <row r="20" spans="1:11" ht="13.5" thickBot="1" x14ac:dyDescent="0.25">
      <c r="A20" s="62" t="s">
        <v>106</v>
      </c>
      <c r="B20" s="11"/>
      <c r="C20" s="11"/>
      <c r="D20" s="11"/>
      <c r="E20" s="11"/>
      <c r="F20" s="11"/>
      <c r="G20" s="11"/>
      <c r="H20" s="11"/>
      <c r="I20" s="11"/>
      <c r="J20" s="11"/>
      <c r="K20" s="65"/>
    </row>
    <row r="21" spans="1:11" x14ac:dyDescent="0.2">
      <c r="A21" s="42" t="s">
        <v>806</v>
      </c>
      <c r="B21" s="2"/>
      <c r="C21" s="2"/>
      <c r="D21" s="2"/>
      <c r="E21" s="2"/>
      <c r="F21" s="2"/>
      <c r="G21" s="2"/>
      <c r="H21" s="56" t="s">
        <v>807</v>
      </c>
      <c r="I21" s="3"/>
      <c r="J21" s="3"/>
      <c r="K21" s="44"/>
    </row>
    <row r="22" spans="1:11" ht="13.5" thickBot="1" x14ac:dyDescent="0.25">
      <c r="A22" s="66"/>
      <c r="B22" s="11"/>
      <c r="C22" s="11"/>
      <c r="D22" s="11"/>
      <c r="E22" s="11"/>
      <c r="F22" s="11"/>
      <c r="G22" s="11"/>
      <c r="H22" s="62"/>
      <c r="I22" s="12"/>
      <c r="J22" s="12"/>
      <c r="K22" s="67"/>
    </row>
    <row r="23" spans="1:11" ht="15.95" customHeight="1" x14ac:dyDescent="0.2">
      <c r="A23" s="130"/>
      <c r="B23" s="131"/>
      <c r="C23" s="131"/>
      <c r="D23" s="131"/>
      <c r="E23" s="131"/>
      <c r="F23" s="131"/>
      <c r="G23" s="131"/>
      <c r="H23" s="115"/>
      <c r="I23" s="116"/>
      <c r="J23" s="116"/>
      <c r="K23" s="117"/>
    </row>
    <row r="24" spans="1:11" ht="15.95" customHeight="1" x14ac:dyDescent="0.2">
      <c r="A24" s="132"/>
      <c r="B24" s="133"/>
      <c r="C24" s="133"/>
      <c r="D24" s="133"/>
      <c r="E24" s="133"/>
      <c r="F24" s="133"/>
      <c r="G24" s="133"/>
      <c r="H24" s="118"/>
      <c r="I24" s="119"/>
      <c r="J24" s="119"/>
      <c r="K24" s="120"/>
    </row>
    <row r="25" spans="1:11" ht="15.95" customHeight="1" x14ac:dyDescent="0.2">
      <c r="A25" s="132"/>
      <c r="B25" s="133"/>
      <c r="C25" s="133"/>
      <c r="D25" s="133"/>
      <c r="E25" s="133"/>
      <c r="F25" s="133"/>
      <c r="G25" s="133"/>
      <c r="H25" s="118"/>
      <c r="I25" s="119"/>
      <c r="J25" s="119"/>
      <c r="K25" s="120"/>
    </row>
    <row r="26" spans="1:11" ht="15.95" customHeight="1" x14ac:dyDescent="0.2">
      <c r="A26" s="132"/>
      <c r="B26" s="133"/>
      <c r="C26" s="133"/>
      <c r="D26" s="133"/>
      <c r="E26" s="133"/>
      <c r="F26" s="133"/>
      <c r="G26" s="133"/>
      <c r="H26" s="118"/>
      <c r="I26" s="119"/>
      <c r="J26" s="119"/>
      <c r="K26" s="120"/>
    </row>
    <row r="27" spans="1:11" ht="15.95" customHeight="1" x14ac:dyDescent="0.2">
      <c r="A27" s="132"/>
      <c r="B27" s="133"/>
      <c r="C27" s="133"/>
      <c r="D27" s="133"/>
      <c r="E27" s="133"/>
      <c r="F27" s="133"/>
      <c r="G27" s="133"/>
      <c r="H27" s="118"/>
      <c r="I27" s="119"/>
      <c r="J27" s="119"/>
      <c r="K27" s="120"/>
    </row>
    <row r="28" spans="1:11" ht="15.95" customHeight="1" x14ac:dyDescent="0.2">
      <c r="A28" s="132"/>
      <c r="B28" s="133"/>
      <c r="C28" s="133"/>
      <c r="D28" s="133"/>
      <c r="E28" s="133"/>
      <c r="F28" s="133"/>
      <c r="G28" s="133"/>
      <c r="H28" s="118"/>
      <c r="I28" s="119"/>
      <c r="J28" s="119"/>
      <c r="K28" s="120"/>
    </row>
    <row r="29" spans="1:11" ht="15.95" customHeight="1" x14ac:dyDescent="0.2">
      <c r="A29" s="132"/>
      <c r="B29" s="133"/>
      <c r="C29" s="133"/>
      <c r="D29" s="133"/>
      <c r="E29" s="133"/>
      <c r="F29" s="133"/>
      <c r="G29" s="133"/>
      <c r="H29" s="118"/>
      <c r="I29" s="119"/>
      <c r="J29" s="119"/>
      <c r="K29" s="120"/>
    </row>
    <row r="30" spans="1:11" ht="15.95" customHeight="1" x14ac:dyDescent="0.2">
      <c r="A30" s="132"/>
      <c r="B30" s="133"/>
      <c r="C30" s="133"/>
      <c r="D30" s="133"/>
      <c r="E30" s="133"/>
      <c r="F30" s="133"/>
      <c r="G30" s="133"/>
      <c r="H30" s="118"/>
      <c r="I30" s="119"/>
      <c r="J30" s="119"/>
      <c r="K30" s="120"/>
    </row>
    <row r="31" spans="1:11" ht="15.95" customHeight="1" x14ac:dyDescent="0.2">
      <c r="A31" s="132"/>
      <c r="B31" s="133"/>
      <c r="C31" s="133"/>
      <c r="D31" s="133"/>
      <c r="E31" s="133"/>
      <c r="F31" s="133"/>
      <c r="G31" s="133"/>
      <c r="H31" s="118"/>
      <c r="I31" s="119"/>
      <c r="J31" s="119"/>
      <c r="K31" s="120"/>
    </row>
    <row r="32" spans="1:11" ht="15.95" customHeight="1" x14ac:dyDescent="0.2">
      <c r="A32" s="132"/>
      <c r="B32" s="133"/>
      <c r="C32" s="133"/>
      <c r="D32" s="133"/>
      <c r="E32" s="133"/>
      <c r="F32" s="133"/>
      <c r="G32" s="133"/>
      <c r="H32" s="118"/>
      <c r="I32" s="119"/>
      <c r="J32" s="119"/>
      <c r="K32" s="120"/>
    </row>
    <row r="33" spans="1:11" ht="15.95" customHeight="1" x14ac:dyDescent="0.2">
      <c r="A33" s="132"/>
      <c r="B33" s="133"/>
      <c r="C33" s="133"/>
      <c r="D33" s="133"/>
      <c r="E33" s="133"/>
      <c r="F33" s="133"/>
      <c r="G33" s="133"/>
      <c r="H33" s="118"/>
      <c r="I33" s="119"/>
      <c r="J33" s="119"/>
      <c r="K33" s="120"/>
    </row>
    <row r="34" spans="1:11" ht="15.95" customHeight="1" x14ac:dyDescent="0.2">
      <c r="A34" s="132"/>
      <c r="B34" s="133"/>
      <c r="C34" s="133"/>
      <c r="D34" s="133"/>
      <c r="E34" s="133"/>
      <c r="F34" s="133"/>
      <c r="G34" s="133"/>
      <c r="H34" s="118"/>
      <c r="I34" s="119"/>
      <c r="J34" s="119"/>
      <c r="K34" s="120"/>
    </row>
    <row r="35" spans="1:11" ht="15.95" customHeight="1" x14ac:dyDescent="0.2">
      <c r="A35" s="132"/>
      <c r="B35" s="133"/>
      <c r="C35" s="133"/>
      <c r="D35" s="133"/>
      <c r="E35" s="133"/>
      <c r="F35" s="133"/>
      <c r="G35" s="133"/>
      <c r="H35" s="118"/>
      <c r="I35" s="119"/>
      <c r="J35" s="119"/>
      <c r="K35" s="120"/>
    </row>
    <row r="36" spans="1:11" ht="15.95" customHeight="1" x14ac:dyDescent="0.2">
      <c r="A36" s="132"/>
      <c r="B36" s="133"/>
      <c r="C36" s="133"/>
      <c r="D36" s="133"/>
      <c r="E36" s="133"/>
      <c r="F36" s="133"/>
      <c r="G36" s="133"/>
      <c r="H36" s="118"/>
      <c r="I36" s="119"/>
      <c r="J36" s="119"/>
      <c r="K36" s="120"/>
    </row>
    <row r="37" spans="1:11" ht="15.95" customHeight="1" x14ac:dyDescent="0.2">
      <c r="A37" s="132"/>
      <c r="B37" s="133"/>
      <c r="C37" s="133"/>
      <c r="D37" s="133"/>
      <c r="E37" s="133"/>
      <c r="F37" s="133"/>
      <c r="G37" s="133"/>
      <c r="H37" s="118"/>
      <c r="I37" s="119"/>
      <c r="J37" s="119"/>
      <c r="K37" s="120"/>
    </row>
    <row r="38" spans="1:11" ht="15.95" customHeight="1" x14ac:dyDescent="0.2">
      <c r="A38" s="132"/>
      <c r="B38" s="133"/>
      <c r="C38" s="133"/>
      <c r="D38" s="133"/>
      <c r="E38" s="133"/>
      <c r="F38" s="133"/>
      <c r="G38" s="133"/>
      <c r="H38" s="118"/>
      <c r="I38" s="119"/>
      <c r="J38" s="119"/>
      <c r="K38" s="120"/>
    </row>
    <row r="39" spans="1:11" ht="15.95" customHeight="1" x14ac:dyDescent="0.2">
      <c r="A39" s="132"/>
      <c r="B39" s="133"/>
      <c r="C39" s="133"/>
      <c r="D39" s="133"/>
      <c r="E39" s="133"/>
      <c r="F39" s="133"/>
      <c r="G39" s="133"/>
      <c r="H39" s="118"/>
      <c r="I39" s="119"/>
      <c r="J39" s="119"/>
      <c r="K39" s="120"/>
    </row>
    <row r="40" spans="1:11" ht="15.95" customHeight="1" x14ac:dyDescent="0.2">
      <c r="A40" s="132"/>
      <c r="B40" s="133"/>
      <c r="C40" s="133"/>
      <c r="D40" s="133"/>
      <c r="E40" s="133"/>
      <c r="F40" s="133"/>
      <c r="G40" s="133"/>
      <c r="H40" s="118"/>
      <c r="I40" s="119"/>
      <c r="J40" s="119"/>
      <c r="K40" s="120"/>
    </row>
    <row r="41" spans="1:11" ht="15.95" customHeight="1" x14ac:dyDescent="0.2">
      <c r="A41" s="132"/>
      <c r="B41" s="133"/>
      <c r="C41" s="133"/>
      <c r="D41" s="133"/>
      <c r="E41" s="133"/>
      <c r="F41" s="133"/>
      <c r="G41" s="133"/>
      <c r="H41" s="118"/>
      <c r="I41" s="119"/>
      <c r="J41" s="119"/>
      <c r="K41" s="120"/>
    </row>
    <row r="42" spans="1:11" ht="15.95" customHeight="1" x14ac:dyDescent="0.2">
      <c r="A42" s="132"/>
      <c r="B42" s="133"/>
      <c r="C42" s="133"/>
      <c r="D42" s="133"/>
      <c r="E42" s="133"/>
      <c r="F42" s="133"/>
      <c r="G42" s="133"/>
      <c r="H42" s="118"/>
      <c r="I42" s="119"/>
      <c r="J42" s="119"/>
      <c r="K42" s="120"/>
    </row>
    <row r="43" spans="1:11" ht="15.95" customHeight="1" thickBot="1" x14ac:dyDescent="0.25">
      <c r="A43" s="134"/>
      <c r="B43" s="135"/>
      <c r="C43" s="135"/>
      <c r="D43" s="135"/>
      <c r="E43" s="135"/>
      <c r="F43" s="135"/>
      <c r="G43" s="135"/>
      <c r="H43" s="121"/>
      <c r="I43" s="122"/>
      <c r="J43" s="122"/>
      <c r="K43" s="123"/>
    </row>
    <row r="44" spans="1:11" ht="15.95" customHeight="1" x14ac:dyDescent="0.2">
      <c r="A44" s="25"/>
      <c r="H44" s="124"/>
      <c r="I44" s="125"/>
      <c r="J44" s="125"/>
      <c r="K44" s="126"/>
    </row>
    <row r="45" spans="1:11" ht="15.95" customHeight="1" x14ac:dyDescent="0.2">
      <c r="A45" s="41"/>
      <c r="C45" s="17" t="s">
        <v>808</v>
      </c>
      <c r="H45" s="124">
        <f>SUM(H23:H43)</f>
        <v>0</v>
      </c>
      <c r="I45" s="125"/>
      <c r="J45" s="125"/>
      <c r="K45" s="126"/>
    </row>
    <row r="46" spans="1:11" ht="15.95" customHeight="1" thickBot="1" x14ac:dyDescent="0.25">
      <c r="A46" s="27"/>
      <c r="B46" s="1"/>
      <c r="C46" s="1"/>
      <c r="D46" s="1"/>
      <c r="E46" s="1"/>
      <c r="F46" s="1"/>
      <c r="G46" s="1"/>
      <c r="H46" s="127"/>
      <c r="I46" s="128"/>
      <c r="J46" s="128"/>
      <c r="K46" s="129"/>
    </row>
    <row r="48" spans="1:11" ht="15.75" x14ac:dyDescent="0.25">
      <c r="A48" s="83" t="s">
        <v>1574</v>
      </c>
      <c r="B48" s="2"/>
      <c r="C48" s="2"/>
      <c r="D48" s="2"/>
      <c r="E48" s="2"/>
      <c r="F48" s="2"/>
      <c r="G48" s="2"/>
      <c r="H48" s="2"/>
      <c r="I48" s="2"/>
      <c r="J48" s="2"/>
      <c r="K48" s="2"/>
    </row>
  </sheetData>
  <customSheetViews>
    <customSheetView guid="{FC3B3501-CA52-40D7-B049-0E027A15B235}" topLeftCell="A7">
      <selection activeCell="M8" sqref="M8"/>
      <pageMargins left="0.5" right="0.5" top="0.75" bottom="0.75" header="0.5" footer="0.5"/>
      <printOptions horizontalCentered="1" verticalCentered="1"/>
      <pageSetup scale="80" orientation="portrait" horizontalDpi="360" verticalDpi="360" r:id="rId1"/>
      <headerFooter alignWithMargins="0"/>
    </customSheetView>
  </customSheetViews>
  <phoneticPr fontId="0" type="noConversion"/>
  <printOptions horizontalCentered="1" verticalCentered="1"/>
  <pageMargins left="0.5" right="0.5" top="0.75" bottom="0.75" header="0.5" footer="0.5"/>
  <pageSetup scale="80" orientation="portrait" horizontalDpi="360" verticalDpi="360" r:id="rId2"/>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94">
    <tabColor theme="8" tint="0.39997558519241921"/>
  </sheetPr>
  <dimension ref="A6:K24"/>
  <sheetViews>
    <sheetView topLeftCell="A6" workbookViewId="0">
      <selection activeCell="D17" sqref="D17"/>
    </sheetView>
  </sheetViews>
  <sheetFormatPr defaultRowHeight="12.75" x14ac:dyDescent="0.2"/>
  <sheetData>
    <row r="6" spans="1:11" ht="90" customHeight="1" x14ac:dyDescent="0.2">
      <c r="A6" s="1679" t="s">
        <v>1393</v>
      </c>
      <c r="B6" s="1679"/>
      <c r="C6" s="1679"/>
      <c r="D6" s="1679"/>
      <c r="E6" s="1679"/>
      <c r="F6" s="1679"/>
      <c r="G6" s="1679"/>
      <c r="H6" s="1679"/>
      <c r="I6" s="1679"/>
      <c r="J6" s="1679"/>
    </row>
    <row r="7" spans="1:11" ht="90" customHeight="1" x14ac:dyDescent="0.2">
      <c r="A7" s="1679" t="s">
        <v>1351</v>
      </c>
      <c r="B7" s="1679"/>
      <c r="C7" s="1679"/>
      <c r="D7" s="1679"/>
      <c r="E7" s="1679"/>
      <c r="F7" s="1679"/>
      <c r="G7" s="1679"/>
      <c r="H7" s="1679"/>
      <c r="I7" s="1679"/>
      <c r="J7" s="1679"/>
    </row>
    <row r="9" spans="1:11" x14ac:dyDescent="0.2">
      <c r="A9" s="38"/>
    </row>
    <row r="10" spans="1:11" ht="33" x14ac:dyDescent="0.45">
      <c r="F10" s="443"/>
    </row>
    <row r="11" spans="1:11" ht="57" customHeight="1" x14ac:dyDescent="0.25">
      <c r="A11" s="1335" t="s">
        <v>2681</v>
      </c>
      <c r="B11" s="1335"/>
      <c r="C11" s="1335"/>
      <c r="D11" s="1335"/>
      <c r="E11" s="1335"/>
      <c r="F11" s="1335"/>
      <c r="G11" s="1335"/>
      <c r="H11" s="1335"/>
      <c r="I11" s="1335"/>
      <c r="J11" s="1335"/>
    </row>
    <row r="12" spans="1:11" x14ac:dyDescent="0.2">
      <c r="A12" s="17"/>
      <c r="B12" s="17"/>
      <c r="C12" s="17"/>
      <c r="D12" s="17"/>
      <c r="E12" s="17"/>
      <c r="F12" s="17"/>
      <c r="G12" s="17"/>
      <c r="H12" s="17"/>
      <c r="I12" s="17"/>
      <c r="J12" s="17"/>
    </row>
    <row r="13" spans="1:11" ht="15.75" x14ac:dyDescent="0.25">
      <c r="A13" s="1158" t="s">
        <v>2680</v>
      </c>
      <c r="B13" s="1159"/>
      <c r="C13" s="1159"/>
      <c r="D13" s="1159"/>
      <c r="E13" s="1159"/>
      <c r="F13" s="1159"/>
      <c r="G13" s="1159"/>
      <c r="H13" s="1159"/>
      <c r="I13" s="1159"/>
      <c r="J13" s="1159"/>
      <c r="K13" s="1160"/>
    </row>
    <row r="14" spans="1:11" x14ac:dyDescent="0.2">
      <c r="A14" s="17"/>
      <c r="B14" s="17"/>
      <c r="C14" s="17"/>
      <c r="D14" s="17"/>
      <c r="E14" s="17"/>
      <c r="F14" s="17"/>
      <c r="G14" s="17"/>
      <c r="H14" s="17"/>
      <c r="I14" s="17"/>
      <c r="J14" s="17"/>
    </row>
    <row r="15" spans="1:11" ht="15.75" x14ac:dyDescent="0.25">
      <c r="A15" s="1115" t="s">
        <v>2672</v>
      </c>
      <c r="B15" s="1115"/>
      <c r="C15" s="8"/>
      <c r="D15" s="8"/>
      <c r="E15" s="8"/>
      <c r="F15" s="8"/>
      <c r="G15" s="8"/>
      <c r="H15" s="8"/>
      <c r="I15" s="8"/>
      <c r="J15" s="17"/>
    </row>
    <row r="16" spans="1:11" ht="15.75" x14ac:dyDescent="0.25">
      <c r="A16" s="1115" t="s">
        <v>2673</v>
      </c>
      <c r="B16" s="1115"/>
      <c r="C16" s="8"/>
      <c r="D16" s="8"/>
      <c r="E16" s="8"/>
      <c r="F16" s="8"/>
      <c r="G16" s="8"/>
      <c r="H16" s="8"/>
      <c r="I16" s="8"/>
      <c r="J16" s="17"/>
    </row>
    <row r="17" spans="1:10" ht="15.75" x14ac:dyDescent="0.25">
      <c r="A17" s="1115" t="s">
        <v>2674</v>
      </c>
      <c r="B17" s="1115"/>
      <c r="C17" s="8"/>
      <c r="D17" s="8"/>
      <c r="E17" s="8"/>
      <c r="F17" s="8"/>
      <c r="G17" s="8"/>
      <c r="H17" s="8"/>
      <c r="I17" s="8"/>
      <c r="J17" s="17"/>
    </row>
    <row r="18" spans="1:10" ht="15.75" x14ac:dyDescent="0.25">
      <c r="A18" s="1115" t="s">
        <v>2675</v>
      </c>
      <c r="B18" s="1115"/>
      <c r="C18" s="8"/>
      <c r="D18" s="8"/>
      <c r="E18" s="8"/>
      <c r="F18" s="8"/>
      <c r="G18" s="8"/>
      <c r="H18" s="8"/>
      <c r="I18" s="8"/>
      <c r="J18" s="17"/>
    </row>
    <row r="19" spans="1:10" ht="15.75" x14ac:dyDescent="0.25">
      <c r="A19" s="1115" t="s">
        <v>2676</v>
      </c>
      <c r="B19" s="1115"/>
      <c r="C19" s="8"/>
      <c r="D19" s="8"/>
      <c r="E19" s="8"/>
      <c r="F19" s="8"/>
      <c r="G19" s="8"/>
      <c r="H19" s="8"/>
      <c r="I19" s="8"/>
      <c r="J19" s="17"/>
    </row>
    <row r="20" spans="1:10" ht="15.75" x14ac:dyDescent="0.25">
      <c r="A20" s="1115" t="s">
        <v>2677</v>
      </c>
      <c r="B20" s="1115"/>
      <c r="C20" s="8"/>
      <c r="D20" s="8"/>
      <c r="E20" s="8"/>
      <c r="F20" s="8"/>
      <c r="G20" s="8"/>
      <c r="H20" s="8"/>
      <c r="I20" s="8"/>
      <c r="J20" s="17"/>
    </row>
    <row r="21" spans="1:10" ht="15.75" x14ac:dyDescent="0.25">
      <c r="A21" s="1115" t="s">
        <v>2678</v>
      </c>
      <c r="B21" s="1115"/>
      <c r="C21" s="8"/>
      <c r="D21" s="8"/>
      <c r="E21" s="8"/>
      <c r="F21" s="8"/>
      <c r="G21" s="8"/>
      <c r="H21" s="8"/>
      <c r="I21" s="8"/>
      <c r="J21" s="17"/>
    </row>
    <row r="22" spans="1:10" ht="15.75" x14ac:dyDescent="0.25">
      <c r="A22" s="1115" t="s">
        <v>2679</v>
      </c>
      <c r="B22" s="8"/>
      <c r="C22" s="8"/>
      <c r="D22" s="8"/>
      <c r="E22" s="8"/>
      <c r="F22" s="8"/>
      <c r="G22" s="8"/>
      <c r="H22" s="8"/>
      <c r="I22" s="8"/>
      <c r="J22" s="17"/>
    </row>
    <row r="23" spans="1:10" ht="15.75" x14ac:dyDescent="0.25">
      <c r="A23" s="8"/>
      <c r="B23" s="8"/>
      <c r="C23" s="8"/>
      <c r="D23" s="8"/>
      <c r="E23" s="8"/>
      <c r="F23" s="8"/>
      <c r="G23" s="8"/>
      <c r="H23" s="8"/>
      <c r="I23" s="8"/>
      <c r="J23" s="17"/>
    </row>
    <row r="24" spans="1:10" ht="54.75" customHeight="1" x14ac:dyDescent="0.25">
      <c r="A24" s="1335" t="s">
        <v>2699</v>
      </c>
      <c r="B24" s="1335"/>
      <c r="C24" s="1335"/>
      <c r="D24" s="1335"/>
      <c r="E24" s="1335"/>
      <c r="F24" s="1335"/>
      <c r="G24" s="1335"/>
      <c r="H24" s="1335"/>
      <c r="I24" s="1335"/>
      <c r="J24" s="1335"/>
    </row>
  </sheetData>
  <customSheetViews>
    <customSheetView guid="{FC3B3501-CA52-40D7-B049-0E027A15B235}">
      <selection activeCell="A18" sqref="A18"/>
      <pageMargins left="0.7" right="0.7" top="0.75" bottom="0.75" header="0.3" footer="0.3"/>
      <pageSetup orientation="portrait" r:id="rId1"/>
    </customSheetView>
  </customSheetViews>
  <mergeCells count="4">
    <mergeCell ref="A11:J11"/>
    <mergeCell ref="A7:J7"/>
    <mergeCell ref="A6:J6"/>
    <mergeCell ref="A24:J24"/>
  </mergeCells>
  <pageMargins left="0.7" right="0.7" top="0.75" bottom="0.75" header="0.3" footer="0.3"/>
  <pageSetup orientation="portrait" r:id="rId2"/>
</worksheet>
</file>

<file path=xl/worksheets/sheet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65">
    <pageSetUpPr fitToPage="1"/>
  </sheetPr>
  <dimension ref="A1:M80"/>
  <sheetViews>
    <sheetView zoomScaleNormal="100" workbookViewId="0">
      <pane xSplit="3" ySplit="8" topLeftCell="D15" activePane="bottomRight" state="frozen"/>
      <selection activeCell="A53" sqref="A53:K53"/>
      <selection pane="topRight" activeCell="A53" sqref="A53:K53"/>
      <selection pane="bottomLeft" activeCell="A53" sqref="A53:K53"/>
      <selection pane="bottomRight" activeCell="I25" sqref="I25"/>
    </sheetView>
  </sheetViews>
  <sheetFormatPr defaultColWidth="8.85546875" defaultRowHeight="12.75" x14ac:dyDescent="0.2"/>
  <cols>
    <col min="1" max="1" width="10.7109375" style="194" customWidth="1"/>
    <col min="2" max="2" width="44.28515625" style="194" customWidth="1"/>
    <col min="3" max="3" width="18.42578125" style="194" customWidth="1"/>
    <col min="4" max="4" width="14.5703125" style="194" customWidth="1"/>
    <col min="5" max="13" width="16.7109375" style="194" customWidth="1"/>
    <col min="14" max="16384" width="8.85546875" style="194"/>
  </cols>
  <sheetData>
    <row r="1" spans="1:13" ht="18" x14ac:dyDescent="0.25">
      <c r="A1" s="192" t="str">
        <f>'COVER PAGE'!A9</f>
        <v>LOCAL GOVERNMENT NAME:</v>
      </c>
      <c r="B1" s="209"/>
      <c r="C1" s="209"/>
      <c r="D1" s="209"/>
      <c r="E1" s="209"/>
      <c r="F1" s="209"/>
      <c r="G1" s="209"/>
      <c r="H1" s="209"/>
      <c r="I1" s="209"/>
      <c r="J1" s="209"/>
      <c r="K1" s="209"/>
      <c r="L1" s="209"/>
      <c r="M1" s="209"/>
    </row>
    <row r="2" spans="1:13" ht="18" x14ac:dyDescent="0.25">
      <c r="A2" s="192" t="s">
        <v>589</v>
      </c>
      <c r="B2" s="209"/>
      <c r="C2" s="209"/>
      <c r="D2" s="209"/>
      <c r="E2" s="209"/>
      <c r="F2" s="209"/>
      <c r="G2" s="209"/>
      <c r="H2" s="209"/>
      <c r="I2" s="209"/>
      <c r="J2" s="209"/>
      <c r="K2" s="209"/>
      <c r="L2" s="209"/>
      <c r="M2" s="209"/>
    </row>
    <row r="3" spans="1:13" ht="18" x14ac:dyDescent="0.25">
      <c r="A3" s="192" t="s">
        <v>1293</v>
      </c>
      <c r="B3" s="209"/>
      <c r="C3" s="209"/>
      <c r="D3" s="209"/>
      <c r="E3" s="209"/>
      <c r="F3" s="209"/>
      <c r="G3" s="209"/>
      <c r="H3" s="209"/>
      <c r="I3" s="209"/>
      <c r="J3" s="209"/>
      <c r="K3" s="209"/>
      <c r="L3" s="209"/>
      <c r="M3" s="209"/>
    </row>
    <row r="4" spans="1:13" ht="18" x14ac:dyDescent="0.25">
      <c r="A4" s="192" t="str">
        <f>'COVER PAGE'!A30</f>
        <v>FISCAL YEAR ENDING JUNE 30, 2025</v>
      </c>
      <c r="B4" s="209"/>
      <c r="C4" s="209"/>
      <c r="D4" s="209"/>
      <c r="E4" s="209"/>
      <c r="F4" s="209"/>
      <c r="G4" s="209"/>
      <c r="H4" s="209"/>
      <c r="I4" s="209"/>
      <c r="J4" s="209"/>
      <c r="K4" s="209"/>
      <c r="L4" s="209"/>
      <c r="M4" s="209"/>
    </row>
    <row r="5" spans="1:13" ht="9" customHeight="1" x14ac:dyDescent="0.2">
      <c r="A5" s="209"/>
      <c r="B5" s="209"/>
      <c r="C5" s="209"/>
      <c r="D5" s="209"/>
      <c r="E5" s="209"/>
      <c r="F5" s="209"/>
      <c r="G5" s="209"/>
      <c r="H5" s="209"/>
      <c r="I5" s="209"/>
      <c r="J5" s="209"/>
      <c r="K5" s="209"/>
      <c r="L5" s="209"/>
      <c r="M5" s="209"/>
    </row>
    <row r="6" spans="1:13" ht="12.75" customHeight="1" x14ac:dyDescent="0.2"/>
    <row r="7" spans="1:13" ht="182.25" customHeight="1" x14ac:dyDescent="0.2">
      <c r="C7" s="304" t="s">
        <v>590</v>
      </c>
      <c r="D7" s="593" t="s">
        <v>2015</v>
      </c>
      <c r="E7" s="304" t="s">
        <v>2025</v>
      </c>
      <c r="F7" s="304" t="s">
        <v>2579</v>
      </c>
      <c r="G7" s="304" t="s">
        <v>1763</v>
      </c>
      <c r="H7" s="304" t="s">
        <v>2578</v>
      </c>
      <c r="I7" s="304" t="s">
        <v>2596</v>
      </c>
      <c r="J7" s="304" t="s">
        <v>2010</v>
      </c>
      <c r="K7" s="304" t="s">
        <v>1292</v>
      </c>
      <c r="L7" s="304" t="s">
        <v>443</v>
      </c>
      <c r="M7" s="304" t="s">
        <v>567</v>
      </c>
    </row>
    <row r="8" spans="1:13" x14ac:dyDescent="0.2">
      <c r="B8" s="255" t="s">
        <v>787</v>
      </c>
      <c r="C8" s="230"/>
      <c r="D8" s="230"/>
      <c r="E8" s="230"/>
      <c r="F8" s="230"/>
      <c r="G8" s="230"/>
      <c r="H8" s="230"/>
      <c r="I8" s="230"/>
      <c r="J8" s="230"/>
      <c r="K8" s="230"/>
      <c r="L8" s="230"/>
      <c r="M8" s="99"/>
    </row>
    <row r="9" spans="1:13" x14ac:dyDescent="0.2">
      <c r="A9" s="194">
        <v>101000</v>
      </c>
      <c r="B9" s="194" t="s">
        <v>788</v>
      </c>
      <c r="C9" s="99">
        <f>+'GOVERNMENTAL FUNDS - BS(15)'!M11</f>
        <v>0</v>
      </c>
      <c r="D9" s="445"/>
      <c r="E9" s="305"/>
      <c r="F9" s="305"/>
      <c r="G9" s="305"/>
      <c r="H9" s="305"/>
      <c r="I9" s="305"/>
      <c r="J9" s="305"/>
      <c r="K9" s="230"/>
      <c r="L9" s="230"/>
      <c r="M9" s="99">
        <f>SUM(C9:L9)</f>
        <v>0</v>
      </c>
    </row>
    <row r="10" spans="1:13" x14ac:dyDescent="0.2">
      <c r="A10" s="194">
        <v>103000</v>
      </c>
      <c r="B10" s="194" t="s">
        <v>886</v>
      </c>
      <c r="C10" s="99">
        <f>+'GOVERNMENTAL FUNDS - BS(15)'!M12</f>
        <v>0</v>
      </c>
      <c r="D10" s="445"/>
      <c r="E10" s="305"/>
      <c r="F10" s="305"/>
      <c r="G10" s="305"/>
      <c r="H10" s="305"/>
      <c r="I10" s="305"/>
      <c r="J10" s="305"/>
      <c r="K10" s="230"/>
      <c r="L10" s="230"/>
      <c r="M10" s="99">
        <f>SUM(C10:L10)</f>
        <v>0</v>
      </c>
    </row>
    <row r="11" spans="1:13" x14ac:dyDescent="0.2">
      <c r="A11" s="194">
        <v>101100</v>
      </c>
      <c r="B11" s="194" t="s">
        <v>789</v>
      </c>
      <c r="C11" s="99">
        <f>+'GOVERNMENTAL FUNDS - BS(15)'!M13</f>
        <v>0</v>
      </c>
      <c r="D11" s="445"/>
      <c r="E11" s="305"/>
      <c r="F11" s="305"/>
      <c r="G11" s="305"/>
      <c r="H11" s="305"/>
      <c r="I11" s="305"/>
      <c r="J11" s="305"/>
      <c r="K11" s="230"/>
      <c r="L11" s="230"/>
      <c r="M11" s="99">
        <f>SUM(C11:L11)</f>
        <v>0</v>
      </c>
    </row>
    <row r="12" spans="1:13" x14ac:dyDescent="0.2">
      <c r="B12" s="255" t="s">
        <v>793</v>
      </c>
      <c r="C12" s="99"/>
      <c r="D12" s="445"/>
      <c r="E12" s="305"/>
      <c r="F12" s="305"/>
      <c r="G12" s="305"/>
      <c r="H12" s="305"/>
      <c r="I12" s="305"/>
      <c r="J12" s="305"/>
      <c r="K12" s="230"/>
      <c r="L12" s="230"/>
      <c r="M12" s="99"/>
    </row>
    <row r="13" spans="1:13" x14ac:dyDescent="0.2">
      <c r="A13" s="194">
        <v>102200</v>
      </c>
      <c r="B13" s="194" t="s">
        <v>887</v>
      </c>
      <c r="C13" s="99">
        <f>+'GOVERNMENTAL FUNDS - BS(15)'!M15</f>
        <v>0</v>
      </c>
      <c r="D13" s="445"/>
      <c r="E13" s="305"/>
      <c r="F13" s="305"/>
      <c r="G13" s="305"/>
      <c r="H13" s="305"/>
      <c r="I13" s="305"/>
      <c r="J13" s="305"/>
      <c r="K13" s="230"/>
      <c r="L13" s="230"/>
      <c r="M13" s="99">
        <f t="shared" ref="M13:M26" si="0">SUM(C13:L13)</f>
        <v>0</v>
      </c>
    </row>
    <row r="14" spans="1:13" x14ac:dyDescent="0.2">
      <c r="A14" s="194">
        <v>102300</v>
      </c>
      <c r="B14" s="194" t="s">
        <v>888</v>
      </c>
      <c r="C14" s="99">
        <f>+'GOVERNMENTAL FUNDS - BS(15)'!M16</f>
        <v>0</v>
      </c>
      <c r="D14" s="445"/>
      <c r="E14" s="305"/>
      <c r="F14" s="305"/>
      <c r="G14" s="305"/>
      <c r="H14" s="305"/>
      <c r="I14" s="305"/>
      <c r="J14" s="305"/>
      <c r="K14" s="230"/>
      <c r="L14" s="230"/>
      <c r="M14" s="99">
        <f t="shared" si="0"/>
        <v>0</v>
      </c>
    </row>
    <row r="15" spans="1:13" x14ac:dyDescent="0.2">
      <c r="A15" s="194">
        <v>106000</v>
      </c>
      <c r="B15" s="267" t="s">
        <v>750</v>
      </c>
      <c r="C15" s="99">
        <f>+'GOVERNMENTAL FUNDS - BS(15)'!M17</f>
        <v>0</v>
      </c>
      <c r="D15" s="445"/>
      <c r="E15" s="305"/>
      <c r="F15" s="305"/>
      <c r="G15" s="305"/>
      <c r="H15" s="305"/>
      <c r="I15" s="305"/>
      <c r="J15" s="305"/>
      <c r="K15" s="230"/>
      <c r="L15" s="230"/>
      <c r="M15" s="99">
        <f t="shared" si="0"/>
        <v>0</v>
      </c>
    </row>
    <row r="16" spans="1:13" ht="25.5" x14ac:dyDescent="0.2">
      <c r="A16" s="194">
        <v>110000</v>
      </c>
      <c r="B16" s="307" t="s">
        <v>2146</v>
      </c>
      <c r="C16" s="99">
        <f>+'GOVERNMENTAL FUNDS - BS(15)'!M18</f>
        <v>0</v>
      </c>
      <c r="D16" s="445"/>
      <c r="E16" s="305"/>
      <c r="F16" s="305"/>
      <c r="G16" s="305"/>
      <c r="H16" s="305"/>
      <c r="I16" s="305"/>
      <c r="J16" s="305"/>
      <c r="K16" s="230"/>
      <c r="L16" s="230"/>
      <c r="M16" s="99">
        <f t="shared" si="0"/>
        <v>0</v>
      </c>
    </row>
    <row r="17" spans="1:13" ht="25.5" customHeight="1" x14ac:dyDescent="0.2">
      <c r="A17" s="194">
        <v>120000</v>
      </c>
      <c r="B17" s="307" t="s">
        <v>2147</v>
      </c>
      <c r="C17" s="99">
        <f>+'GOVERNMENTAL FUNDS - BS(15)'!M19</f>
        <v>0</v>
      </c>
      <c r="D17" s="445"/>
      <c r="E17" s="305"/>
      <c r="F17" s="305"/>
      <c r="G17" s="305"/>
      <c r="H17" s="305"/>
      <c r="I17" s="305"/>
      <c r="J17" s="305"/>
      <c r="K17" s="230"/>
      <c r="L17" s="230"/>
      <c r="M17" s="99">
        <f t="shared" si="0"/>
        <v>0</v>
      </c>
    </row>
    <row r="18" spans="1:13" ht="12" customHeight="1" x14ac:dyDescent="0.2">
      <c r="A18" s="194">
        <v>127500</v>
      </c>
      <c r="B18" s="307" t="s">
        <v>2563</v>
      </c>
      <c r="C18" s="99">
        <f>'GOVERNMENTAL FUNDS - BS(15)'!M20</f>
        <v>0</v>
      </c>
      <c r="D18" s="445"/>
      <c r="E18" s="305"/>
      <c r="F18" s="305"/>
      <c r="G18" s="305"/>
      <c r="H18" s="305"/>
      <c r="I18" s="305"/>
      <c r="J18" s="305"/>
      <c r="K18" s="230"/>
      <c r="L18" s="230"/>
      <c r="M18" s="99">
        <f t="shared" si="0"/>
        <v>0</v>
      </c>
    </row>
    <row r="19" spans="1:13" ht="12" customHeight="1" x14ac:dyDescent="0.2">
      <c r="A19" s="194">
        <v>131000</v>
      </c>
      <c r="B19" s="194" t="s">
        <v>184</v>
      </c>
      <c r="C19" s="99">
        <f>+'GOVERNMENTAL FUNDS - BS(15)'!M21</f>
        <v>0</v>
      </c>
      <c r="D19" s="445"/>
      <c r="E19" s="305"/>
      <c r="F19" s="305"/>
      <c r="G19" s="305"/>
      <c r="H19" s="305"/>
      <c r="I19" s="305"/>
      <c r="J19" s="230"/>
      <c r="K19" s="230"/>
      <c r="L19" s="230"/>
      <c r="M19" s="99">
        <f t="shared" si="0"/>
        <v>0</v>
      </c>
    </row>
    <row r="20" spans="1:13" ht="12" customHeight="1" x14ac:dyDescent="0.2">
      <c r="A20" s="194">
        <v>132000</v>
      </c>
      <c r="B20" s="194" t="s">
        <v>185</v>
      </c>
      <c r="C20" s="99">
        <f>+'GOVERNMENTAL FUNDS - BS(15)'!M22</f>
        <v>0</v>
      </c>
      <c r="D20" s="445"/>
      <c r="E20" s="305"/>
      <c r="F20" s="305"/>
      <c r="G20" s="305"/>
      <c r="H20" s="305"/>
      <c r="I20" s="305"/>
      <c r="J20" s="305"/>
      <c r="K20" s="230"/>
      <c r="L20" s="230"/>
      <c r="M20" s="99">
        <f t="shared" si="0"/>
        <v>0</v>
      </c>
    </row>
    <row r="21" spans="1:13" x14ac:dyDescent="0.2">
      <c r="A21" s="194">
        <v>133000</v>
      </c>
      <c r="B21" s="194" t="s">
        <v>890</v>
      </c>
      <c r="C21" s="99">
        <f>+'GOVERNMENTAL FUNDS - BS(15)'!M23</f>
        <v>0</v>
      </c>
      <c r="D21" s="445"/>
      <c r="E21" s="305"/>
      <c r="F21" s="305"/>
      <c r="G21" s="305"/>
      <c r="H21" s="305"/>
      <c r="I21" s="305"/>
      <c r="J21" s="230"/>
      <c r="K21" s="230"/>
      <c r="L21" s="230"/>
      <c r="M21" s="99">
        <f t="shared" si="0"/>
        <v>0</v>
      </c>
    </row>
    <row r="22" spans="1:13" x14ac:dyDescent="0.2">
      <c r="A22" s="194">
        <v>140000</v>
      </c>
      <c r="B22" s="194" t="s">
        <v>791</v>
      </c>
      <c r="C22" s="99">
        <f>+'GOVERNMENTAL FUNDS - BS(15)'!M24</f>
        <v>0</v>
      </c>
      <c r="D22" s="445"/>
      <c r="E22" s="305"/>
      <c r="F22" s="305"/>
      <c r="G22" s="305"/>
      <c r="H22" s="305"/>
      <c r="I22" s="305"/>
      <c r="J22" s="305"/>
      <c r="K22" s="230"/>
      <c r="L22" s="230"/>
      <c r="M22" s="99">
        <f t="shared" si="0"/>
        <v>0</v>
      </c>
    </row>
    <row r="23" spans="1:13" x14ac:dyDescent="0.2">
      <c r="A23" s="194">
        <v>150000</v>
      </c>
      <c r="B23" s="194" t="s">
        <v>792</v>
      </c>
      <c r="C23" s="99">
        <f>+'GOVERNMENTAL FUNDS - BS(15)'!M25</f>
        <v>0</v>
      </c>
      <c r="D23" s="445"/>
      <c r="E23" s="305"/>
      <c r="F23" s="305"/>
      <c r="G23" s="305"/>
      <c r="H23" s="305"/>
      <c r="I23" s="305"/>
      <c r="J23" s="305"/>
      <c r="K23" s="230"/>
      <c r="L23" s="230"/>
      <c r="M23" s="99">
        <f t="shared" si="0"/>
        <v>0</v>
      </c>
    </row>
    <row r="24" spans="1:13" x14ac:dyDescent="0.2">
      <c r="A24" s="194">
        <v>170000</v>
      </c>
      <c r="B24" s="194" t="s">
        <v>126</v>
      </c>
      <c r="C24" s="99">
        <f>+'GOVERNMENTAL FUNDS - BS(15)'!M26</f>
        <v>0</v>
      </c>
      <c r="D24" s="445"/>
      <c r="E24" s="305"/>
      <c r="F24" s="305"/>
      <c r="G24" s="305"/>
      <c r="H24" s="305"/>
      <c r="I24" s="305"/>
      <c r="J24" s="305"/>
      <c r="K24" s="230"/>
      <c r="L24" s="230"/>
      <c r="M24" s="99">
        <f t="shared" si="0"/>
        <v>0</v>
      </c>
    </row>
    <row r="25" spans="1:13" x14ac:dyDescent="0.2">
      <c r="A25" s="194">
        <v>180000</v>
      </c>
      <c r="B25" s="194" t="s">
        <v>1085</v>
      </c>
      <c r="C25" s="99"/>
      <c r="D25" s="445"/>
      <c r="E25" s="305"/>
      <c r="F25" s="305"/>
      <c r="G25" s="305"/>
      <c r="H25" s="99">
        <f>+'GOV CAP ASSETS-9000(GCAAG)'!H8+'GOV CAP ASSETS-9000(GCAAG)'!H9+'GOV CAP ASSETS-9000(GCAAG)'!H11+'GOV CAP ASSETS-9000(GCAAG)'!H17+'GOV CAP ASSETS-9000(GCAAG)'!H20+'GOV CAP ASSETS-9000(GCAAG)'!H23+'GOV CAP ASSETS-9000(GCAAG)'!H14</f>
        <v>0</v>
      </c>
      <c r="I25" s="99">
        <f>+'GOV CAP ASSETS-9000(GCAAG)'!H12+'GOV CAP ASSETS-9000(GCAAG)'!H18+'GOV CAP ASSETS-9000(GCAAG)'!H21+'GOV CAP ASSETS-9000(GCAAG)'!H24+'GOV CAP ASSETS-9000(GCAAG)'!H15</f>
        <v>0</v>
      </c>
      <c r="J25" s="305"/>
      <c r="K25" s="230"/>
      <c r="L25" s="230"/>
      <c r="M25" s="99">
        <f t="shared" si="0"/>
        <v>0</v>
      </c>
    </row>
    <row r="26" spans="1:13" ht="13.5" thickBot="1" x14ac:dyDescent="0.25">
      <c r="A26" s="380" t="s">
        <v>2514</v>
      </c>
      <c r="B26" s="194" t="s">
        <v>2581</v>
      </c>
      <c r="C26" s="90"/>
      <c r="D26" s="444"/>
      <c r="E26" s="444"/>
      <c r="F26" s="444"/>
      <c r="G26" s="444"/>
      <c r="H26" s="90">
        <f>'GOV CAP ASSETS-9000(GCAAG)'!H42+'GOV CAP ASSETS-9000(GCAAG)'!H43+'GOV CAP ASSETS-9000(GCAAG)'!H45+'GOV CAP ASSETS-9000(GCAAG)'!H48+'GOV CAP ASSETS-9000(GCAAG)'!H51+'GOV CAP ASSETS-9000(GCAAG)'!H54+'GOV CAP ASSETS-9000(GCAAG)'!H57</f>
        <v>0</v>
      </c>
      <c r="I26" s="90">
        <f>'GOV CAP ASSETS-9000(GCAAG)'!H46+'GOV CAP ASSETS-9000(GCAAG)'!H49+'GOV CAP ASSETS-9000(GCAAG)'!H52+'GOV CAP ASSETS-9000(GCAAG)'!H55+'GOV CAP ASSETS-9000(GCAAG)'!H58</f>
        <v>0</v>
      </c>
      <c r="J26" s="444"/>
      <c r="K26" s="90"/>
      <c r="L26" s="90"/>
      <c r="M26" s="90">
        <f t="shared" si="0"/>
        <v>0</v>
      </c>
    </row>
    <row r="27" spans="1:13" x14ac:dyDescent="0.2">
      <c r="B27" s="255" t="s">
        <v>796</v>
      </c>
      <c r="C27" s="99">
        <f t="shared" ref="C27:M27" si="1">SUM(C8:C26)</f>
        <v>0</v>
      </c>
      <c r="D27" s="99"/>
      <c r="E27" s="99">
        <f t="shared" si="1"/>
        <v>0</v>
      </c>
      <c r="F27" s="99">
        <f t="shared" si="1"/>
        <v>0</v>
      </c>
      <c r="G27" s="99">
        <f t="shared" si="1"/>
        <v>0</v>
      </c>
      <c r="H27" s="99">
        <f t="shared" si="1"/>
        <v>0</v>
      </c>
      <c r="I27" s="99">
        <f t="shared" si="1"/>
        <v>0</v>
      </c>
      <c r="J27" s="99">
        <f t="shared" si="1"/>
        <v>0</v>
      </c>
      <c r="K27" s="99">
        <f t="shared" si="1"/>
        <v>0</v>
      </c>
      <c r="L27" s="99">
        <f t="shared" si="1"/>
        <v>0</v>
      </c>
      <c r="M27" s="99">
        <f t="shared" si="1"/>
        <v>0</v>
      </c>
    </row>
    <row r="28" spans="1:13" x14ac:dyDescent="0.2">
      <c r="B28" s="255"/>
      <c r="C28" s="99"/>
      <c r="D28" s="99"/>
      <c r="E28" s="99"/>
      <c r="F28" s="99"/>
      <c r="G28" s="99"/>
      <c r="H28" s="99"/>
      <c r="I28" s="99"/>
      <c r="J28" s="99"/>
      <c r="K28" s="99"/>
      <c r="L28" s="99"/>
      <c r="M28" s="99"/>
    </row>
    <row r="29" spans="1:13" x14ac:dyDescent="0.2">
      <c r="A29" s="194">
        <v>190000</v>
      </c>
      <c r="B29" s="267" t="s">
        <v>2014</v>
      </c>
      <c r="C29" s="757"/>
      <c r="D29" s="1102"/>
      <c r="E29" s="1102"/>
      <c r="F29" s="99"/>
      <c r="G29" s="99"/>
      <c r="H29" s="99"/>
      <c r="I29" s="99"/>
      <c r="J29" s="99"/>
      <c r="K29" s="230"/>
      <c r="L29" s="230"/>
      <c r="M29" s="99">
        <f>SUM(C29:L29)</f>
        <v>0</v>
      </c>
    </row>
    <row r="30" spans="1:13" x14ac:dyDescent="0.2">
      <c r="A30" s="378" t="s">
        <v>1354</v>
      </c>
      <c r="B30" s="267" t="s">
        <v>2007</v>
      </c>
      <c r="C30" s="757"/>
      <c r="D30" s="1102"/>
      <c r="E30" s="1102"/>
      <c r="F30" s="99"/>
      <c r="G30" s="99"/>
      <c r="H30" s="99"/>
      <c r="I30" s="99"/>
      <c r="J30" s="99"/>
      <c r="K30" s="230"/>
      <c r="L30" s="230"/>
      <c r="M30" s="99">
        <f>SUM(C30:L30)</f>
        <v>0</v>
      </c>
    </row>
    <row r="31" spans="1:13" x14ac:dyDescent="0.2">
      <c r="A31" s="378" t="s">
        <v>1354</v>
      </c>
      <c r="B31" s="267" t="s">
        <v>2518</v>
      </c>
      <c r="C31" s="757"/>
      <c r="D31" s="230"/>
      <c r="E31" s="230"/>
      <c r="F31" s="99"/>
      <c r="G31" s="99"/>
      <c r="H31" s="99"/>
      <c r="I31" s="99"/>
      <c r="J31" s="99"/>
      <c r="K31" s="230"/>
      <c r="L31" s="230"/>
      <c r="M31" s="99">
        <f>SUM(C31:L31)</f>
        <v>0</v>
      </c>
    </row>
    <row r="32" spans="1:13" ht="13.5" thickBot="1" x14ac:dyDescent="0.25">
      <c r="A32" s="378" t="s">
        <v>1354</v>
      </c>
      <c r="B32" s="267" t="s">
        <v>1353</v>
      </c>
      <c r="C32" s="90">
        <f>'GOVERNMENTAL FUNDS - BS(15)'!M31+'GOVERNMENTAL FUNDS - BS(15)'!M30</f>
        <v>0</v>
      </c>
      <c r="D32" s="308"/>
      <c r="E32" s="308"/>
      <c r="F32" s="90"/>
      <c r="G32" s="90"/>
      <c r="H32" s="90"/>
      <c r="I32" s="90"/>
      <c r="J32" s="90"/>
      <c r="K32" s="308"/>
      <c r="L32" s="308"/>
      <c r="M32" s="90">
        <f>SUM(C32:L32)</f>
        <v>0</v>
      </c>
    </row>
    <row r="33" spans="1:13" x14ac:dyDescent="0.2">
      <c r="B33" s="255" t="s">
        <v>1345</v>
      </c>
      <c r="C33" s="99">
        <f>SUM(C29:C32)</f>
        <v>0</v>
      </c>
      <c r="D33" s="99"/>
      <c r="E33" s="99">
        <f>SUM(E29:E32)</f>
        <v>0</v>
      </c>
      <c r="F33" s="99">
        <f t="shared" ref="F33:L33" si="2">SUM(F29:F32)</f>
        <v>0</v>
      </c>
      <c r="G33" s="99">
        <f t="shared" si="2"/>
        <v>0</v>
      </c>
      <c r="H33" s="99">
        <f t="shared" si="2"/>
        <v>0</v>
      </c>
      <c r="I33" s="99">
        <f t="shared" si="2"/>
        <v>0</v>
      </c>
      <c r="J33" s="99">
        <f t="shared" si="2"/>
        <v>0</v>
      </c>
      <c r="K33" s="99">
        <f t="shared" si="2"/>
        <v>0</v>
      </c>
      <c r="L33" s="99">
        <f t="shared" si="2"/>
        <v>0</v>
      </c>
      <c r="M33" s="99">
        <f>SUM(M29:M32)</f>
        <v>0</v>
      </c>
    </row>
    <row r="34" spans="1:13" x14ac:dyDescent="0.2">
      <c r="A34"/>
      <c r="B34"/>
      <c r="C34" s="99"/>
      <c r="D34" s="99"/>
      <c r="E34" s="99"/>
      <c r="F34" s="99"/>
      <c r="G34" s="99"/>
      <c r="H34" s="99"/>
      <c r="I34" s="99"/>
      <c r="J34" s="99"/>
      <c r="K34" s="99"/>
      <c r="L34" s="99"/>
      <c r="M34" s="99"/>
    </row>
    <row r="35" spans="1:13" x14ac:dyDescent="0.2">
      <c r="A35"/>
      <c r="B35" s="17" t="s">
        <v>891</v>
      </c>
      <c r="C35" s="99"/>
      <c r="D35" s="99"/>
      <c r="E35" s="99"/>
      <c r="F35" s="99"/>
      <c r="G35" s="99"/>
      <c r="H35" s="99"/>
      <c r="I35" s="99"/>
      <c r="J35" s="99"/>
      <c r="K35" s="99"/>
      <c r="L35" s="99"/>
      <c r="M35" s="99"/>
    </row>
    <row r="36" spans="1:13" x14ac:dyDescent="0.2">
      <c r="A36"/>
      <c r="B36" s="17" t="s">
        <v>892</v>
      </c>
      <c r="C36" s="99"/>
      <c r="D36" s="99"/>
      <c r="E36" s="99"/>
      <c r="F36" s="99"/>
      <c r="G36" s="99"/>
      <c r="H36" s="99"/>
      <c r="I36" s="99"/>
      <c r="J36" s="99"/>
      <c r="K36" s="99"/>
      <c r="L36" s="99"/>
      <c r="M36" s="99"/>
    </row>
    <row r="37" spans="1:13" x14ac:dyDescent="0.2">
      <c r="A37" s="194">
        <v>201000</v>
      </c>
      <c r="B37" s="267" t="s">
        <v>727</v>
      </c>
      <c r="C37" s="99">
        <f>+'GOVERNMENTAL FUNDS - BS(15)'!M35</f>
        <v>0</v>
      </c>
      <c r="D37" s="99"/>
      <c r="E37" s="230"/>
      <c r="F37" s="230"/>
      <c r="G37" s="230"/>
      <c r="H37" s="230"/>
      <c r="I37" s="230"/>
      <c r="J37" s="230"/>
      <c r="K37" s="230"/>
      <c r="L37" s="230"/>
      <c r="M37" s="99">
        <f t="shared" ref="M37:M51" si="3">SUM(C37:L37)</f>
        <v>0</v>
      </c>
    </row>
    <row r="38" spans="1:13" x14ac:dyDescent="0.2">
      <c r="A38" s="194">
        <v>202100</v>
      </c>
      <c r="B38" s="194" t="s">
        <v>893</v>
      </c>
      <c r="C38" s="99">
        <f>+'GOVERNMENTAL FUNDS - BS(15)'!M36</f>
        <v>0</v>
      </c>
      <c r="D38" s="445"/>
      <c r="E38" s="305"/>
      <c r="F38" s="305"/>
      <c r="G38" s="305"/>
      <c r="H38" s="305"/>
      <c r="I38" s="305"/>
      <c r="J38" s="305"/>
      <c r="K38" s="230"/>
      <c r="L38" s="230"/>
      <c r="M38" s="99">
        <f t="shared" si="3"/>
        <v>0</v>
      </c>
    </row>
    <row r="39" spans="1:13" x14ac:dyDescent="0.2">
      <c r="A39" s="194">
        <v>204000</v>
      </c>
      <c r="B39" s="267" t="s">
        <v>2564</v>
      </c>
      <c r="C39" s="99">
        <f>+'GOVERNMENTAL FUNDS - BS(15)'!M38</f>
        <v>0</v>
      </c>
      <c r="D39" s="445"/>
      <c r="E39" s="305"/>
      <c r="F39" s="305"/>
      <c r="G39" s="305"/>
      <c r="H39" s="305"/>
      <c r="I39" s="305"/>
      <c r="J39" s="305"/>
      <c r="K39" s="230"/>
      <c r="L39" s="230"/>
      <c r="M39" s="99">
        <f t="shared" si="3"/>
        <v>0</v>
      </c>
    </row>
    <row r="40" spans="1:13" x14ac:dyDescent="0.2">
      <c r="A40" s="194">
        <v>205500</v>
      </c>
      <c r="B40" s="267" t="s">
        <v>2580</v>
      </c>
      <c r="C40" s="99">
        <f>'GOVERNMENTAL FUNDS - BS(15)'!M40</f>
        <v>0</v>
      </c>
      <c r="D40" s="445"/>
      <c r="E40" s="305"/>
      <c r="F40" s="305"/>
      <c r="G40" s="305"/>
      <c r="H40" s="305"/>
      <c r="I40" s="305"/>
      <c r="J40" s="305"/>
      <c r="K40" s="230"/>
      <c r="L40" s="230"/>
      <c r="M40" s="99">
        <f t="shared" si="3"/>
        <v>0</v>
      </c>
    </row>
    <row r="41" spans="1:13" x14ac:dyDescent="0.2">
      <c r="A41" s="194">
        <v>211000</v>
      </c>
      <c r="B41" s="194" t="s">
        <v>187</v>
      </c>
      <c r="C41" s="99">
        <f>+'GOVERNMENTAL FUNDS - BS(15)'!M42</f>
        <v>0</v>
      </c>
      <c r="D41" s="445"/>
      <c r="E41" s="305"/>
      <c r="F41" s="305"/>
      <c r="G41" s="305"/>
      <c r="H41" s="305"/>
      <c r="I41" s="305"/>
      <c r="J41" s="230"/>
      <c r="K41" s="230"/>
      <c r="L41" s="230"/>
      <c r="M41" s="99">
        <f t="shared" si="3"/>
        <v>0</v>
      </c>
    </row>
    <row r="42" spans="1:13" x14ac:dyDescent="0.2">
      <c r="A42" s="194">
        <v>212000</v>
      </c>
      <c r="B42" s="194" t="s">
        <v>186</v>
      </c>
      <c r="C42" s="99">
        <f>+'GOVERNMENTAL FUNDS - BS(15)'!M43</f>
        <v>0</v>
      </c>
      <c r="D42" s="445"/>
      <c r="E42" s="305"/>
      <c r="F42" s="305"/>
      <c r="G42" s="305"/>
      <c r="H42" s="305"/>
      <c r="I42" s="305"/>
      <c r="J42" s="305"/>
      <c r="K42" s="230"/>
      <c r="L42" s="230"/>
      <c r="M42" s="99">
        <f t="shared" si="3"/>
        <v>0</v>
      </c>
    </row>
    <row r="43" spans="1:13" x14ac:dyDescent="0.2">
      <c r="A43" s="194">
        <v>216000</v>
      </c>
      <c r="B43" s="267" t="s">
        <v>1406</v>
      </c>
      <c r="C43" s="99">
        <f>'GOVERNMENTAL FUNDS - BS(15)'!M45</f>
        <v>0</v>
      </c>
      <c r="D43" s="445"/>
      <c r="E43" s="305"/>
      <c r="F43" s="305"/>
      <c r="G43" s="305"/>
      <c r="H43" s="305"/>
      <c r="I43" s="305"/>
      <c r="J43" s="305"/>
      <c r="K43" s="230"/>
      <c r="L43" s="230"/>
      <c r="M43" s="99">
        <f t="shared" si="3"/>
        <v>0</v>
      </c>
    </row>
    <row r="44" spans="1:13" x14ac:dyDescent="0.2">
      <c r="A44" s="194">
        <v>205200</v>
      </c>
      <c r="B44" s="194" t="s">
        <v>894</v>
      </c>
      <c r="C44" s="99">
        <f>+'GOVERNMENTAL FUNDS - BS(15)'!M39</f>
        <v>0</v>
      </c>
      <c r="D44" s="445"/>
      <c r="E44" s="305"/>
      <c r="F44" s="305"/>
      <c r="G44" s="305"/>
      <c r="H44" s="305"/>
      <c r="I44" s="305"/>
      <c r="J44" s="305"/>
      <c r="K44" s="230"/>
      <c r="L44" s="230"/>
      <c r="M44" s="99">
        <f t="shared" si="3"/>
        <v>0</v>
      </c>
    </row>
    <row r="45" spans="1:13" x14ac:dyDescent="0.2">
      <c r="A45" s="194">
        <v>206100</v>
      </c>
      <c r="B45" s="194" t="s">
        <v>194</v>
      </c>
      <c r="C45" s="99">
        <f>+'GOVERNMENTAL FUNDS - BS(15)'!M41+'GOVERNMENTAL FUNDS - BS(15)'!M44+'GOVERNMENTAL FUNDS - BS(15)'!M37</f>
        <v>0</v>
      </c>
      <c r="D45" s="445"/>
      <c r="E45" s="305"/>
      <c r="F45" s="305"/>
      <c r="G45" s="305"/>
      <c r="H45" s="305"/>
      <c r="I45" s="305"/>
      <c r="J45" s="305"/>
      <c r="K45" s="230"/>
      <c r="L45" s="230"/>
      <c r="M45" s="99">
        <f t="shared" si="3"/>
        <v>0</v>
      </c>
    </row>
    <row r="46" spans="1:13" x14ac:dyDescent="0.2">
      <c r="A46" s="194">
        <v>233000</v>
      </c>
      <c r="B46" s="194" t="s">
        <v>127</v>
      </c>
      <c r="C46" s="99">
        <f>+'GOVERNMENTAL FUNDS - BS(15)'!M46</f>
        <v>0</v>
      </c>
      <c r="D46" s="445"/>
      <c r="E46" s="305"/>
      <c r="F46" s="305"/>
      <c r="G46" s="305"/>
      <c r="H46" s="305"/>
      <c r="I46" s="305"/>
      <c r="J46" s="230"/>
      <c r="K46" s="230"/>
      <c r="L46" s="230"/>
      <c r="M46" s="99">
        <f t="shared" si="3"/>
        <v>0</v>
      </c>
    </row>
    <row r="47" spans="1:13" x14ac:dyDescent="0.2">
      <c r="B47" s="194" t="s">
        <v>799</v>
      </c>
      <c r="C47" s="99"/>
      <c r="D47" s="445"/>
      <c r="E47" s="311"/>
      <c r="F47" s="311"/>
      <c r="G47" s="311"/>
      <c r="H47" s="311"/>
      <c r="I47" s="311"/>
      <c r="J47" s="311"/>
      <c r="K47" s="230"/>
      <c r="L47" s="230"/>
      <c r="M47" s="99"/>
    </row>
    <row r="48" spans="1:13" x14ac:dyDescent="0.2">
      <c r="B48" s="194" t="s">
        <v>452</v>
      </c>
      <c r="C48" s="99"/>
      <c r="D48" s="445"/>
      <c r="E48" s="305"/>
      <c r="F48" s="305"/>
      <c r="G48" s="305"/>
      <c r="H48" s="305"/>
      <c r="I48" s="305"/>
      <c r="J48" s="305"/>
      <c r="K48" s="230"/>
      <c r="L48" s="230"/>
      <c r="M48" s="99">
        <f t="shared" si="3"/>
        <v>0</v>
      </c>
    </row>
    <row r="49" spans="1:13" x14ac:dyDescent="0.2">
      <c r="B49" s="194" t="s">
        <v>800</v>
      </c>
      <c r="C49" s="99"/>
      <c r="D49" s="445"/>
      <c r="E49" s="305"/>
      <c r="F49" s="99">
        <f>+'GOV DEBT-9500(GLTDAG)'!F42-'GOV DEBT-9500(GLTDAG)'!F40-'GOV DEBT-9500(GLTDAG)'!F39-'GOV DEBT-9500(GLTDAG)'!F38</f>
        <v>0</v>
      </c>
      <c r="G49" s="99">
        <f>+'GOV DEBT-9500(GLTDAG)'!F40</f>
        <v>0</v>
      </c>
      <c r="H49" s="305"/>
      <c r="I49" s="305"/>
      <c r="J49" s="305"/>
      <c r="K49" s="230"/>
      <c r="L49" s="230"/>
      <c r="M49" s="99">
        <f t="shared" si="3"/>
        <v>0</v>
      </c>
    </row>
    <row r="50" spans="1:13" x14ac:dyDescent="0.2">
      <c r="A50">
        <v>237000</v>
      </c>
      <c r="B50" s="267" t="s">
        <v>1753</v>
      </c>
      <c r="C50" s="99"/>
      <c r="D50" s="99"/>
      <c r="E50" s="99"/>
      <c r="F50" s="99"/>
      <c r="G50" s="99">
        <f>'GOV DEBT-9500(GLTDAG)'!F38</f>
        <v>0</v>
      </c>
      <c r="H50" s="99"/>
      <c r="I50" s="99"/>
      <c r="J50" s="99"/>
      <c r="K50" s="99"/>
      <c r="L50" s="99"/>
      <c r="M50" s="99">
        <f t="shared" si="3"/>
        <v>0</v>
      </c>
    </row>
    <row r="51" spans="1:13" ht="13.5" thickBot="1" x14ac:dyDescent="0.25">
      <c r="A51">
        <v>238000</v>
      </c>
      <c r="B51" s="267" t="s">
        <v>1033</v>
      </c>
      <c r="C51" s="90"/>
      <c r="D51" s="90"/>
      <c r="E51" s="90"/>
      <c r="F51" s="90"/>
      <c r="G51" s="90">
        <f>'GOV DEBT-9500(GLTDAG)'!F39</f>
        <v>0</v>
      </c>
      <c r="H51" s="90"/>
      <c r="I51" s="90"/>
      <c r="J51" s="90"/>
      <c r="K51" s="90"/>
      <c r="L51" s="90"/>
      <c r="M51" s="90">
        <f t="shared" si="3"/>
        <v>0</v>
      </c>
    </row>
    <row r="52" spans="1:13" x14ac:dyDescent="0.2">
      <c r="B52" s="255" t="s">
        <v>801</v>
      </c>
      <c r="C52" s="99">
        <f>SUM(C36:C51)</f>
        <v>0</v>
      </c>
      <c r="D52" s="99"/>
      <c r="E52" s="99">
        <f t="shared" ref="E52:M52" si="4">SUM(E36:E51)</f>
        <v>0</v>
      </c>
      <c r="F52" s="99">
        <f t="shared" si="4"/>
        <v>0</v>
      </c>
      <c r="G52" s="99">
        <f t="shared" si="4"/>
        <v>0</v>
      </c>
      <c r="H52" s="99">
        <f t="shared" si="4"/>
        <v>0</v>
      </c>
      <c r="I52" s="99">
        <f t="shared" si="4"/>
        <v>0</v>
      </c>
      <c r="J52" s="99">
        <f t="shared" si="4"/>
        <v>0</v>
      </c>
      <c r="K52" s="99">
        <f t="shared" si="4"/>
        <v>0</v>
      </c>
      <c r="L52" s="99">
        <f t="shared" si="4"/>
        <v>0</v>
      </c>
      <c r="M52" s="99">
        <f t="shared" si="4"/>
        <v>0</v>
      </c>
    </row>
    <row r="53" spans="1:13" x14ac:dyDescent="0.2">
      <c r="B53" s="255"/>
      <c r="C53" s="99"/>
      <c r="D53" s="99"/>
      <c r="E53" s="99"/>
      <c r="F53" s="99"/>
      <c r="G53" s="99"/>
      <c r="H53" s="99"/>
      <c r="I53" s="99"/>
      <c r="J53" s="99"/>
      <c r="K53" s="99"/>
      <c r="L53" s="99"/>
      <c r="M53" s="99"/>
    </row>
    <row r="54" spans="1:13" x14ac:dyDescent="0.2">
      <c r="A54" s="194">
        <v>220000</v>
      </c>
      <c r="B54" s="267" t="s">
        <v>2013</v>
      </c>
      <c r="C54" s="757"/>
      <c r="D54" s="1102"/>
      <c r="E54" s="1102"/>
      <c r="F54" s="445"/>
      <c r="G54" s="445"/>
      <c r="H54" s="445"/>
      <c r="I54" s="445"/>
      <c r="J54" s="445"/>
      <c r="K54" s="230"/>
      <c r="L54" s="230"/>
      <c r="M54" s="99">
        <f>SUM(C54:L54)</f>
        <v>0</v>
      </c>
    </row>
    <row r="55" spans="1:13" x14ac:dyDescent="0.2">
      <c r="A55" s="378" t="s">
        <v>2009</v>
      </c>
      <c r="B55" s="267" t="s">
        <v>2008</v>
      </c>
      <c r="C55" s="757"/>
      <c r="D55" s="1102"/>
      <c r="E55" s="1102"/>
      <c r="F55" s="445"/>
      <c r="G55" s="445"/>
      <c r="H55" s="445"/>
      <c r="I55" s="445"/>
      <c r="J55" s="445"/>
      <c r="K55" s="230"/>
      <c r="L55" s="230"/>
      <c r="M55" s="99">
        <f>SUM(C55:L55)</f>
        <v>0</v>
      </c>
    </row>
    <row r="56" spans="1:13" x14ac:dyDescent="0.2">
      <c r="A56" s="378" t="s">
        <v>2009</v>
      </c>
      <c r="B56" s="267" t="s">
        <v>2517</v>
      </c>
      <c r="C56" s="99"/>
      <c r="D56" s="1010"/>
      <c r="E56" s="1010"/>
      <c r="F56" s="445"/>
      <c r="G56" s="445"/>
      <c r="H56" s="445"/>
      <c r="I56" s="445"/>
      <c r="J56" s="445"/>
      <c r="K56" s="230"/>
      <c r="L56" s="230"/>
      <c r="M56" s="99">
        <f>SUM(C56:L56)</f>
        <v>0</v>
      </c>
    </row>
    <row r="57" spans="1:13" x14ac:dyDescent="0.2">
      <c r="A57" s="378" t="s">
        <v>2011</v>
      </c>
      <c r="B57" s="267" t="s">
        <v>2012</v>
      </c>
      <c r="C57" s="99">
        <f>'GOVERNMENTAL FUNDS - BS(15)'!M50</f>
        <v>0</v>
      </c>
      <c r="D57" s="230"/>
      <c r="E57" s="230"/>
      <c r="F57" s="445"/>
      <c r="G57" s="445"/>
      <c r="H57" s="445"/>
      <c r="I57" s="445"/>
      <c r="J57" s="445"/>
      <c r="K57" s="230"/>
      <c r="L57" s="230"/>
      <c r="M57" s="99">
        <f>SUM(C57:L57)</f>
        <v>0</v>
      </c>
    </row>
    <row r="58" spans="1:13" ht="13.5" thickBot="1" x14ac:dyDescent="0.25">
      <c r="A58" s="194">
        <v>223000</v>
      </c>
      <c r="B58" s="267" t="s">
        <v>1355</v>
      </c>
      <c r="C58" s="90">
        <f>'GOVERNMENTAL FUNDS - BS(15)'!M51</f>
        <v>0</v>
      </c>
      <c r="D58" s="308"/>
      <c r="E58" s="765">
        <f>-C58</f>
        <v>0</v>
      </c>
      <c r="F58" s="444"/>
      <c r="G58" s="444"/>
      <c r="H58" s="444"/>
      <c r="I58" s="444"/>
      <c r="J58" s="444"/>
      <c r="K58" s="308"/>
      <c r="L58" s="308"/>
      <c r="M58" s="90">
        <f>SUM(C58:L58)</f>
        <v>0</v>
      </c>
    </row>
    <row r="59" spans="1:13" x14ac:dyDescent="0.2">
      <c r="B59" s="255"/>
      <c r="C59" s="99">
        <f>SUM(C54:C58)</f>
        <v>0</v>
      </c>
      <c r="D59" s="99"/>
      <c r="E59" s="99">
        <f>SUM(E54:E58)</f>
        <v>0</v>
      </c>
      <c r="F59" s="99">
        <f t="shared" ref="F59:L59" si="5">SUM(F54:F58)</f>
        <v>0</v>
      </c>
      <c r="G59" s="99">
        <f t="shared" si="5"/>
        <v>0</v>
      </c>
      <c r="H59" s="99">
        <f t="shared" si="5"/>
        <v>0</v>
      </c>
      <c r="I59" s="99">
        <f t="shared" si="5"/>
        <v>0</v>
      </c>
      <c r="J59" s="99">
        <f t="shared" si="5"/>
        <v>0</v>
      </c>
      <c r="K59" s="99">
        <f t="shared" si="5"/>
        <v>0</v>
      </c>
      <c r="L59" s="99">
        <f t="shared" si="5"/>
        <v>0</v>
      </c>
      <c r="M59" s="99">
        <f>SUM(M54:M58)</f>
        <v>0</v>
      </c>
    </row>
    <row r="60" spans="1:13" x14ac:dyDescent="0.2">
      <c r="C60" s="99"/>
      <c r="D60" s="99"/>
      <c r="E60" s="230"/>
      <c r="F60" s="230"/>
      <c r="G60" s="230"/>
      <c r="H60" s="230"/>
      <c r="I60" s="230"/>
      <c r="J60" s="230"/>
      <c r="K60" s="230"/>
      <c r="L60" s="230"/>
      <c r="M60" s="99"/>
    </row>
    <row r="61" spans="1:13" x14ac:dyDescent="0.2">
      <c r="B61" s="255" t="s">
        <v>1291</v>
      </c>
      <c r="C61" s="99"/>
      <c r="D61" s="99"/>
      <c r="E61" s="230"/>
      <c r="F61" s="230"/>
      <c r="G61" s="230"/>
      <c r="H61" s="230"/>
      <c r="I61" s="230"/>
      <c r="J61" s="230"/>
      <c r="K61" s="230"/>
      <c r="L61" s="230"/>
      <c r="M61" s="99"/>
    </row>
    <row r="62" spans="1:13" x14ac:dyDescent="0.2">
      <c r="B62" s="267" t="s">
        <v>1317</v>
      </c>
      <c r="C62" s="99"/>
      <c r="D62" s="445"/>
      <c r="E62" s="305"/>
      <c r="F62" s="99">
        <f>-F49</f>
        <v>0</v>
      </c>
      <c r="G62" s="311"/>
      <c r="H62" s="99">
        <f>+H25+H26</f>
        <v>0</v>
      </c>
      <c r="I62" s="99">
        <f>+I25+I26</f>
        <v>0</v>
      </c>
      <c r="J62" s="305"/>
      <c r="K62" s="230"/>
      <c r="L62" s="230"/>
      <c r="M62" s="99">
        <f>SUM(C62:L62)</f>
        <v>0</v>
      </c>
    </row>
    <row r="63" spans="1:13" x14ac:dyDescent="0.2">
      <c r="B63"/>
      <c r="C63" s="99"/>
      <c r="D63" s="445"/>
      <c r="E63" s="311"/>
      <c r="F63" s="311"/>
      <c r="G63" s="311"/>
      <c r="H63" s="311"/>
      <c r="I63" s="311"/>
      <c r="J63" s="311"/>
      <c r="K63" s="230"/>
      <c r="L63" s="230"/>
      <c r="M63" s="99"/>
    </row>
    <row r="64" spans="1:13" x14ac:dyDescent="0.2">
      <c r="B64"/>
      <c r="C64" s="99"/>
      <c r="D64" s="445"/>
      <c r="E64" s="311"/>
      <c r="F64" s="311"/>
      <c r="G64" s="311"/>
      <c r="H64" s="311"/>
      <c r="I64" s="311"/>
      <c r="J64" s="311"/>
      <c r="K64" s="230"/>
      <c r="L64" s="230"/>
      <c r="M64" s="99"/>
    </row>
    <row r="65" spans="1:13" x14ac:dyDescent="0.2">
      <c r="B65" s="17" t="s">
        <v>568</v>
      </c>
      <c r="C65" s="99"/>
      <c r="D65" s="445"/>
      <c r="E65" s="311"/>
      <c r="F65" s="311"/>
      <c r="G65" s="311"/>
      <c r="H65" s="311"/>
      <c r="I65" s="311"/>
      <c r="J65" s="311"/>
      <c r="K65" s="230"/>
      <c r="L65" s="230"/>
      <c r="M65" s="99"/>
    </row>
    <row r="66" spans="1:13" x14ac:dyDescent="0.2">
      <c r="A66" s="378">
        <v>250100</v>
      </c>
      <c r="B66" s="267" t="s">
        <v>1147</v>
      </c>
      <c r="C66" s="99">
        <f>'GOVERNMENTAL FUNDS - BS(15)'!M55+'GOVERNMENTAL FUNDS - BS(15)'!M56</f>
        <v>0</v>
      </c>
      <c r="D66" s="445"/>
      <c r="E66" s="305"/>
      <c r="F66" s="305"/>
      <c r="G66" s="305"/>
      <c r="H66" s="305"/>
      <c r="I66" s="305"/>
      <c r="J66" s="305"/>
      <c r="K66" s="230"/>
      <c r="L66" s="230"/>
      <c r="M66" s="99">
        <f>SUM(C66:L66)</f>
        <v>0</v>
      </c>
    </row>
    <row r="67" spans="1:13" x14ac:dyDescent="0.2">
      <c r="A67" s="194">
        <v>250200</v>
      </c>
      <c r="B67" s="267" t="s">
        <v>1148</v>
      </c>
      <c r="C67" s="99">
        <f>'GOVERNMENTAL FUNDS - BS(15)'!M57+'GOVERNMENTAL FUNDS - BS(15)'!M58+'GOVERNMENTAL FUNDS - BS(15)'!M60+'GOVERNMENTAL FUNDS - BS(15)'!M61+'GOVERNMENTAL FUNDS - BS(15)'!M62+'GOVERNMENTAL FUNDS - BS(15)'!M59</f>
        <v>0</v>
      </c>
      <c r="D67" s="445"/>
      <c r="E67" s="230"/>
      <c r="F67" s="305"/>
      <c r="G67" s="305"/>
      <c r="H67" s="305"/>
      <c r="I67" s="305"/>
      <c r="J67" s="305"/>
      <c r="K67" s="230"/>
      <c r="L67" s="230"/>
      <c r="M67" s="99">
        <f>SUM(C67:L67)</f>
        <v>0</v>
      </c>
    </row>
    <row r="68" spans="1:13" x14ac:dyDescent="0.2">
      <c r="B68" s="267"/>
      <c r="C68" s="99"/>
      <c r="D68" s="445"/>
      <c r="E68" s="305"/>
      <c r="F68" s="305"/>
      <c r="G68" s="305"/>
      <c r="H68" s="305"/>
      <c r="I68" s="305"/>
      <c r="J68" s="305"/>
      <c r="K68" s="230"/>
      <c r="L68" s="230"/>
      <c r="M68" s="99">
        <f>SUM(C68:L68)</f>
        <v>0</v>
      </c>
    </row>
    <row r="69" spans="1:13" x14ac:dyDescent="0.2">
      <c r="B69" s="267"/>
      <c r="C69" s="99"/>
      <c r="D69" s="445"/>
      <c r="E69" s="305"/>
      <c r="F69" s="305"/>
      <c r="G69" s="305"/>
      <c r="H69" s="305"/>
      <c r="I69" s="305"/>
      <c r="J69" s="305"/>
      <c r="K69" s="230"/>
      <c r="L69" s="230"/>
      <c r="M69" s="99">
        <f>SUM(C69:L69)</f>
        <v>0</v>
      </c>
    </row>
    <row r="70" spans="1:13" x14ac:dyDescent="0.2">
      <c r="B70" s="17"/>
      <c r="C70" s="99"/>
      <c r="D70" s="445"/>
      <c r="E70" s="311"/>
      <c r="F70" s="311"/>
      <c r="G70" s="311"/>
      <c r="H70" s="311"/>
      <c r="I70" s="311"/>
      <c r="J70" s="311"/>
      <c r="K70" s="230"/>
      <c r="L70" s="230"/>
      <c r="M70" s="99"/>
    </row>
    <row r="71" spans="1:13" x14ac:dyDescent="0.2">
      <c r="A71" s="380" t="s">
        <v>1223</v>
      </c>
      <c r="B71" s="17" t="s">
        <v>1145</v>
      </c>
      <c r="C71" s="99"/>
      <c r="D71" s="445"/>
      <c r="E71" s="305"/>
      <c r="F71" s="305"/>
      <c r="G71" s="305"/>
      <c r="H71" s="305"/>
      <c r="I71" s="305"/>
      <c r="J71" s="305"/>
      <c r="K71" s="230"/>
      <c r="L71" s="230"/>
      <c r="M71" s="99">
        <f>SUM(C71:L71)</f>
        <v>0</v>
      </c>
    </row>
    <row r="72" spans="1:13" x14ac:dyDescent="0.2">
      <c r="A72" s="194">
        <v>271000</v>
      </c>
      <c r="B72" s="267" t="s">
        <v>1146</v>
      </c>
      <c r="C72" s="99">
        <f>'GOVERNMENTAL FUNDS - BS(15)'!M63+'GOVERNMENTAL FUNDS - BS(15)'!M64+'GOVERNMENTAL FUNDS - BS(15)'!M65+'GOVERNMENTAL FUNDS - BS(15)'!M66+'GOVERNMENTAL FUNDS - BS(15)'!M67+'GOVERNMENTAL FUNDS - BS(15)'!M68+'GOVERNMENTAL FUNDS - BS(15)'!M69+'GOVERNMENTAL FUNDS - BS(15)'!M70+'GOVERNMENTAL FUNDS - BS(15)'!M71+'GOVERNMENTAL FUNDS - BS(15)'!M72+'GOVERNMENTAL FUNDS - BS(15)'!M73</f>
        <v>0</v>
      </c>
      <c r="D72" s="99">
        <f>D29+D30-D54-D55</f>
        <v>0</v>
      </c>
      <c r="E72" s="99">
        <f>-E59+E33</f>
        <v>0</v>
      </c>
      <c r="F72" s="311"/>
      <c r="G72" s="99">
        <f>-G49-G50-G51</f>
        <v>0</v>
      </c>
      <c r="H72" s="305"/>
      <c r="I72" s="305"/>
      <c r="J72" s="305"/>
      <c r="K72" s="230"/>
      <c r="L72" s="230"/>
      <c r="M72" s="99">
        <f>SUM(C72:L72)</f>
        <v>0</v>
      </c>
    </row>
    <row r="73" spans="1:13" x14ac:dyDescent="0.2">
      <c r="C73" s="99"/>
      <c r="D73" s="445"/>
      <c r="E73" s="305"/>
      <c r="F73" s="305"/>
      <c r="G73" s="305"/>
      <c r="H73" s="305"/>
      <c r="I73" s="305"/>
      <c r="J73" s="305"/>
      <c r="K73" s="230"/>
      <c r="L73" s="230"/>
      <c r="M73" s="99">
        <f>SUM(C73:L73)</f>
        <v>0</v>
      </c>
    </row>
    <row r="74" spans="1:13" x14ac:dyDescent="0.2">
      <c r="C74" s="99"/>
      <c r="D74" s="445"/>
      <c r="E74" s="305"/>
      <c r="F74" s="305"/>
      <c r="G74" s="305"/>
      <c r="H74" s="305"/>
      <c r="I74" s="305"/>
      <c r="J74" s="305"/>
      <c r="K74" s="230"/>
      <c r="L74" s="230"/>
      <c r="M74" s="99">
        <f>SUM(C74:L74)</f>
        <v>0</v>
      </c>
    </row>
    <row r="75" spans="1:13" ht="13.5" thickBot="1" x14ac:dyDescent="0.25">
      <c r="A75"/>
      <c r="B75"/>
      <c r="C75" s="90"/>
      <c r="D75" s="90"/>
      <c r="E75" s="90"/>
      <c r="F75" s="90"/>
      <c r="G75" s="90"/>
      <c r="H75" s="90"/>
      <c r="I75" s="90"/>
      <c r="J75" s="90"/>
      <c r="K75" s="308"/>
      <c r="L75" s="308"/>
      <c r="M75" s="90"/>
    </row>
    <row r="76" spans="1:13" ht="13.5" thickBot="1" x14ac:dyDescent="0.25">
      <c r="B76" s="255" t="s">
        <v>895</v>
      </c>
      <c r="C76" s="309">
        <f>SUM(C61:C75)</f>
        <v>0</v>
      </c>
      <c r="D76" s="309">
        <f>D72</f>
        <v>0</v>
      </c>
      <c r="E76" s="309">
        <f t="shared" ref="E76:M76" si="6">SUM(E61:E75)</f>
        <v>0</v>
      </c>
      <c r="F76" s="309">
        <f t="shared" si="6"/>
        <v>0</v>
      </c>
      <c r="G76" s="309">
        <f t="shared" si="6"/>
        <v>0</v>
      </c>
      <c r="H76" s="309">
        <f t="shared" si="6"/>
        <v>0</v>
      </c>
      <c r="I76" s="309">
        <f t="shared" si="6"/>
        <v>0</v>
      </c>
      <c r="J76" s="309">
        <f t="shared" si="6"/>
        <v>0</v>
      </c>
      <c r="K76" s="309">
        <f t="shared" si="6"/>
        <v>0</v>
      </c>
      <c r="L76" s="309">
        <f t="shared" si="6"/>
        <v>0</v>
      </c>
      <c r="M76" s="309">
        <f t="shared" si="6"/>
        <v>0</v>
      </c>
    </row>
    <row r="77" spans="1:13" ht="27.75" customHeight="1" thickBot="1" x14ac:dyDescent="0.25">
      <c r="A77" s="306"/>
      <c r="B77" s="315" t="s">
        <v>1356</v>
      </c>
      <c r="C77" s="310">
        <f t="shared" ref="C77:M77" si="7">+C52+C76+C59</f>
        <v>0</v>
      </c>
      <c r="D77" s="310">
        <f>D76</f>
        <v>0</v>
      </c>
      <c r="E77" s="310">
        <f t="shared" si="7"/>
        <v>0</v>
      </c>
      <c r="F77" s="310">
        <f t="shared" si="7"/>
        <v>0</v>
      </c>
      <c r="G77" s="310">
        <f t="shared" si="7"/>
        <v>0</v>
      </c>
      <c r="H77" s="310">
        <f t="shared" si="7"/>
        <v>0</v>
      </c>
      <c r="I77" s="310">
        <f t="shared" si="7"/>
        <v>0</v>
      </c>
      <c r="J77" s="310">
        <f t="shared" si="7"/>
        <v>0</v>
      </c>
      <c r="K77" s="310">
        <f t="shared" si="7"/>
        <v>0</v>
      </c>
      <c r="L77" s="310">
        <f t="shared" si="7"/>
        <v>0</v>
      </c>
      <c r="M77" s="310">
        <f t="shared" si="7"/>
        <v>0</v>
      </c>
    </row>
    <row r="78" spans="1:13" ht="13.5" thickTop="1" x14ac:dyDescent="0.2"/>
    <row r="79" spans="1:13" x14ac:dyDescent="0.2">
      <c r="M79" s="230"/>
    </row>
    <row r="80" spans="1:13" x14ac:dyDescent="0.2">
      <c r="M80" s="230">
        <f>M27+M33-M52-M59-M76</f>
        <v>0</v>
      </c>
    </row>
  </sheetData>
  <sheetProtection sheet="1" formatCells="0"/>
  <customSheetViews>
    <customSheetView guid="{FC3B3501-CA52-40D7-B049-0E027A15B235}">
      <pane xSplit="3" ySplit="8" topLeftCell="D42" activePane="bottomRight" state="frozen"/>
      <selection pane="bottomRight" activeCell="D59" sqref="D59"/>
      <pageMargins left="0.25" right="0.25" top="0.25" bottom="0.25" header="0.5" footer="0.5"/>
      <printOptions horizontalCentered="1" verticalCentered="1" gridLines="1"/>
      <pageSetup scale="62" orientation="landscape" r:id="rId1"/>
      <headerFooter alignWithMargins="0"/>
    </customSheetView>
  </customSheetViews>
  <phoneticPr fontId="0" type="noConversion"/>
  <printOptions horizontalCentered="1" verticalCentered="1" gridLines="1"/>
  <pageMargins left="0.25" right="0.25" top="0.25" bottom="0.25" header="0" footer="0"/>
  <pageSetup scale="47" orientation="landscape" r:id="rId2"/>
  <headerFooter alignWithMargins="0"/>
  <drawing r:id="rId3"/>
  <legacyDrawing r:id="rId4"/>
</worksheet>
</file>

<file path=xl/worksheets/sheet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66">
    <pageSetUpPr fitToPage="1"/>
  </sheetPr>
  <dimension ref="A1:Q59"/>
  <sheetViews>
    <sheetView zoomScale="80" zoomScaleNormal="80" workbookViewId="0">
      <pane xSplit="2" ySplit="9" topLeftCell="C10" activePane="bottomRight" state="frozen"/>
      <selection activeCell="A53" sqref="A53:K53"/>
      <selection pane="topRight" activeCell="A53" sqref="A53:K53"/>
      <selection pane="bottomLeft" activeCell="A53" sqref="A53:K53"/>
      <selection pane="bottomRight" activeCell="A4" sqref="A4"/>
    </sheetView>
  </sheetViews>
  <sheetFormatPr defaultColWidth="8.85546875" defaultRowHeight="12.75" x14ac:dyDescent="0.2"/>
  <cols>
    <col min="1" max="1" width="12" style="194" customWidth="1"/>
    <col min="2" max="2" width="40.42578125" style="194" customWidth="1"/>
    <col min="3" max="3" width="18.42578125" style="194" customWidth="1"/>
    <col min="4" max="5" width="15.7109375" style="194" customWidth="1"/>
    <col min="6" max="6" width="17.5703125" style="194" customWidth="1"/>
    <col min="7" max="16" width="15.7109375" style="194" customWidth="1"/>
    <col min="17" max="17" width="16.28515625" style="194" customWidth="1"/>
    <col min="18" max="19" width="15.7109375" style="194" customWidth="1"/>
    <col min="20" max="16384" width="8.85546875" style="194"/>
  </cols>
  <sheetData>
    <row r="1" spans="1:17" ht="18" x14ac:dyDescent="0.25">
      <c r="A1" s="4" t="str">
        <f>+'COVER PAGE'!A9</f>
        <v>LOCAL GOVERNMENT NAME:</v>
      </c>
      <c r="B1" s="209"/>
      <c r="C1" s="209"/>
      <c r="D1" s="209"/>
      <c r="E1" s="209"/>
      <c r="F1" s="209"/>
      <c r="G1" s="209"/>
      <c r="H1" s="209"/>
      <c r="I1" s="209"/>
      <c r="J1" s="209"/>
      <c r="K1" s="209"/>
      <c r="L1" s="209"/>
      <c r="M1" s="209"/>
      <c r="N1" s="209"/>
      <c r="O1" s="209"/>
      <c r="P1" s="209"/>
      <c r="Q1" s="209"/>
    </row>
    <row r="2" spans="1:17" ht="18" x14ac:dyDescent="0.25">
      <c r="A2" s="192" t="s">
        <v>589</v>
      </c>
      <c r="B2" s="209"/>
      <c r="C2" s="209"/>
      <c r="D2" s="209"/>
      <c r="E2" s="209"/>
      <c r="F2" s="209"/>
      <c r="G2" s="209"/>
      <c r="H2" s="209"/>
      <c r="I2" s="209"/>
      <c r="J2" s="209"/>
      <c r="K2" s="209"/>
      <c r="L2" s="209"/>
      <c r="M2" s="209"/>
      <c r="N2" s="209"/>
      <c r="O2" s="209"/>
      <c r="P2" s="209"/>
      <c r="Q2" s="209"/>
    </row>
    <row r="3" spans="1:17" ht="18" x14ac:dyDescent="0.25">
      <c r="A3" s="192" t="s">
        <v>462</v>
      </c>
      <c r="B3" s="209"/>
      <c r="C3" s="209"/>
      <c r="D3" s="209"/>
      <c r="E3" s="209"/>
      <c r="F3" s="209"/>
      <c r="G3" s="209"/>
      <c r="H3" s="209"/>
      <c r="I3" s="209"/>
      <c r="J3" s="209"/>
      <c r="K3" s="209"/>
      <c r="L3" s="209"/>
      <c r="M3" s="209"/>
      <c r="N3" s="209"/>
      <c r="O3" s="209"/>
      <c r="P3" s="209"/>
      <c r="Q3" s="209"/>
    </row>
    <row r="4" spans="1:17" ht="18" x14ac:dyDescent="0.25">
      <c r="A4" s="4" t="str">
        <f>'COVER PAGE'!A30</f>
        <v>FISCAL YEAR ENDING JUNE 30, 2025</v>
      </c>
      <c r="B4" s="209"/>
      <c r="C4" s="209"/>
      <c r="D4" s="209"/>
      <c r="E4" s="209"/>
      <c r="F4" s="209"/>
      <c r="G4" s="209"/>
      <c r="H4" s="209"/>
      <c r="I4" s="209"/>
      <c r="J4" s="209"/>
      <c r="K4" s="209"/>
      <c r="L4" s="209"/>
      <c r="M4" s="209"/>
      <c r="N4" s="209"/>
      <c r="O4" s="209"/>
      <c r="P4" s="209"/>
      <c r="Q4" s="209"/>
    </row>
    <row r="6" spans="1:17" hidden="1" x14ac:dyDescent="0.2"/>
    <row r="7" spans="1:17" hidden="1" x14ac:dyDescent="0.2"/>
    <row r="8" spans="1:17" ht="9" hidden="1" customHeight="1" x14ac:dyDescent="0.25">
      <c r="A8" s="199"/>
      <c r="B8" s="196"/>
    </row>
    <row r="9" spans="1:17" ht="316.5" customHeight="1" thickBot="1" x14ac:dyDescent="0.3">
      <c r="A9" s="312" t="s">
        <v>277</v>
      </c>
      <c r="B9" s="200" t="s">
        <v>125</v>
      </c>
      <c r="C9" s="304" t="s">
        <v>278</v>
      </c>
      <c r="D9" s="304" t="s">
        <v>2144</v>
      </c>
      <c r="E9" s="304" t="s">
        <v>2035</v>
      </c>
      <c r="F9" s="304" t="s">
        <v>2034</v>
      </c>
      <c r="G9" s="304" t="s">
        <v>2595</v>
      </c>
      <c r="H9" s="304" t="s">
        <v>2145</v>
      </c>
      <c r="I9" s="304" t="s">
        <v>279</v>
      </c>
      <c r="J9" s="304" t="s">
        <v>2036</v>
      </c>
      <c r="K9" s="304" t="s">
        <v>2592</v>
      </c>
      <c r="L9" s="304" t="s">
        <v>73</v>
      </c>
      <c r="M9" s="304" t="s">
        <v>2597</v>
      </c>
      <c r="N9" s="304" t="s">
        <v>809</v>
      </c>
      <c r="O9" s="304" t="s">
        <v>264</v>
      </c>
      <c r="P9" s="304" t="s">
        <v>1314</v>
      </c>
      <c r="Q9" s="304" t="s">
        <v>670</v>
      </c>
    </row>
    <row r="10" spans="1:17" ht="15.75" x14ac:dyDescent="0.25">
      <c r="A10" s="6"/>
      <c r="B10" s="8" t="s">
        <v>154</v>
      </c>
      <c r="C10"/>
      <c r="D10"/>
      <c r="E10"/>
      <c r="F10"/>
      <c r="G10"/>
      <c r="H10"/>
      <c r="I10"/>
      <c r="J10"/>
      <c r="K10"/>
      <c r="L10"/>
      <c r="M10"/>
      <c r="N10"/>
      <c r="O10"/>
      <c r="P10"/>
      <c r="Q10"/>
    </row>
    <row r="11" spans="1:17" ht="30" customHeight="1" x14ac:dyDescent="0.2">
      <c r="A11" s="233" t="s">
        <v>128</v>
      </c>
      <c r="B11" s="196" t="s">
        <v>156</v>
      </c>
      <c r="C11" s="99">
        <f>+'GOVERMENTAL FUNDS-OPERATING(16)'!M11</f>
        <v>0</v>
      </c>
      <c r="D11" s="99">
        <f>'BS Conversion'!C58</f>
        <v>0</v>
      </c>
      <c r="E11" s="1103"/>
      <c r="F11" s="758"/>
      <c r="G11" s="758"/>
      <c r="H11" s="758"/>
      <c r="I11" s="758"/>
      <c r="J11" s="758"/>
      <c r="K11" s="758"/>
      <c r="L11" s="758"/>
      <c r="M11" s="758"/>
      <c r="N11" s="758"/>
      <c r="O11" s="758"/>
      <c r="P11" s="758"/>
      <c r="Q11" s="99">
        <f>SUM(C11:P11)</f>
        <v>0</v>
      </c>
    </row>
    <row r="12" spans="1:17" ht="15" x14ac:dyDescent="0.2">
      <c r="A12" s="229">
        <v>320000</v>
      </c>
      <c r="B12" s="196" t="s">
        <v>155</v>
      </c>
      <c r="C12" s="99">
        <f>+'GOVERMENTAL FUNDS-OPERATING(16)'!M12</f>
        <v>0</v>
      </c>
      <c r="D12" s="758"/>
      <c r="E12" s="758"/>
      <c r="F12" s="758"/>
      <c r="G12" s="758"/>
      <c r="H12" s="758"/>
      <c r="I12" s="758"/>
      <c r="J12" s="758"/>
      <c r="K12" s="758"/>
      <c r="L12" s="758"/>
      <c r="M12" s="758"/>
      <c r="N12" s="758"/>
      <c r="O12" s="758"/>
      <c r="P12" s="758"/>
      <c r="Q12" s="99">
        <f t="shared" ref="Q12:Q17" si="0">SUM(C12:P12)</f>
        <v>0</v>
      </c>
    </row>
    <row r="13" spans="1:17" ht="15" x14ac:dyDescent="0.2">
      <c r="A13" s="229">
        <v>330000</v>
      </c>
      <c r="B13" s="196" t="s">
        <v>157</v>
      </c>
      <c r="C13" s="99">
        <f>+'GOVERMENTAL FUNDS-OPERATING(16)'!M13</f>
        <v>0</v>
      </c>
      <c r="D13" s="758"/>
      <c r="E13" s="758"/>
      <c r="F13" s="556"/>
      <c r="G13" s="758"/>
      <c r="H13" s="758"/>
      <c r="I13" s="758"/>
      <c r="J13" s="758"/>
      <c r="K13" s="758"/>
      <c r="L13" s="758"/>
      <c r="M13" s="758"/>
      <c r="N13" s="758"/>
      <c r="O13" s="758"/>
      <c r="P13" s="758"/>
      <c r="Q13" s="99">
        <f t="shared" si="0"/>
        <v>0</v>
      </c>
    </row>
    <row r="14" spans="1:17" ht="15" x14ac:dyDescent="0.2">
      <c r="A14" s="229">
        <v>340000</v>
      </c>
      <c r="B14" s="196" t="s">
        <v>158</v>
      </c>
      <c r="C14" s="99">
        <f>+'GOVERMENTAL FUNDS-OPERATING(16)'!M14</f>
        <v>0</v>
      </c>
      <c r="D14" s="758"/>
      <c r="E14" s="758"/>
      <c r="F14" s="758"/>
      <c r="G14" s="758"/>
      <c r="H14" s="758"/>
      <c r="I14" s="758"/>
      <c r="J14" s="758"/>
      <c r="K14" s="758"/>
      <c r="L14" s="758"/>
      <c r="M14" s="758"/>
      <c r="N14" s="758"/>
      <c r="O14" s="758"/>
      <c r="P14" s="758"/>
      <c r="Q14" s="99">
        <f t="shared" si="0"/>
        <v>0</v>
      </c>
    </row>
    <row r="15" spans="1:17" ht="15" x14ac:dyDescent="0.2">
      <c r="A15" s="229">
        <v>350000</v>
      </c>
      <c r="B15" s="196" t="s">
        <v>159</v>
      </c>
      <c r="C15" s="99">
        <f>+'GOVERMENTAL FUNDS-OPERATING(16)'!M15</f>
        <v>0</v>
      </c>
      <c r="D15" s="758"/>
      <c r="E15" s="758"/>
      <c r="F15" s="758"/>
      <c r="G15" s="758"/>
      <c r="H15" s="758"/>
      <c r="I15" s="758"/>
      <c r="J15" s="758"/>
      <c r="K15" s="758"/>
      <c r="L15" s="758"/>
      <c r="M15" s="758"/>
      <c r="N15" s="758"/>
      <c r="O15" s="758"/>
      <c r="P15" s="758"/>
      <c r="Q15" s="99">
        <f t="shared" si="0"/>
        <v>0</v>
      </c>
    </row>
    <row r="16" spans="1:17" ht="15" x14ac:dyDescent="0.2">
      <c r="A16" s="229">
        <v>360000</v>
      </c>
      <c r="B16" s="196" t="s">
        <v>160</v>
      </c>
      <c r="C16" s="99">
        <f>+'GOVERMENTAL FUNDS-OPERATING(16)'!M16</f>
        <v>0</v>
      </c>
      <c r="D16" s="758"/>
      <c r="E16" s="230"/>
      <c r="F16" s="758"/>
      <c r="G16" s="758"/>
      <c r="H16" s="758"/>
      <c r="I16" s="758"/>
      <c r="J16" s="758"/>
      <c r="K16" s="758"/>
      <c r="L16" s="758"/>
      <c r="M16" s="758"/>
      <c r="N16" s="758"/>
      <c r="O16" s="758"/>
      <c r="P16" s="758"/>
      <c r="Q16" s="99">
        <f t="shared" si="0"/>
        <v>0</v>
      </c>
    </row>
    <row r="17" spans="1:17" ht="15.75" thickBot="1" x14ac:dyDescent="0.25">
      <c r="A17" s="229">
        <v>370000</v>
      </c>
      <c r="B17" s="196" t="s">
        <v>161</v>
      </c>
      <c r="C17" s="99">
        <f>+'GOVERMENTAL FUNDS-OPERATING(16)'!M17</f>
        <v>0</v>
      </c>
      <c r="D17" s="230"/>
      <c r="E17" s="230"/>
      <c r="F17" s="758"/>
      <c r="G17" s="758"/>
      <c r="H17" s="758"/>
      <c r="I17" s="758"/>
      <c r="J17" s="758"/>
      <c r="K17" s="758"/>
      <c r="L17" s="758"/>
      <c r="M17" s="758"/>
      <c r="N17" s="758"/>
      <c r="O17" s="758"/>
      <c r="P17" s="758"/>
      <c r="Q17" s="99">
        <f t="shared" si="0"/>
        <v>0</v>
      </c>
    </row>
    <row r="18" spans="1:17" ht="15.75" thickBot="1" x14ac:dyDescent="0.25">
      <c r="A18" s="229"/>
      <c r="B18" s="287" t="s">
        <v>1620</v>
      </c>
      <c r="C18" s="308"/>
      <c r="D18" s="308"/>
      <c r="E18" s="308"/>
      <c r="F18" s="308"/>
      <c r="G18" s="308"/>
      <c r="H18" s="308"/>
      <c r="I18" s="308"/>
      <c r="J18" s="308"/>
      <c r="K18" s="308"/>
      <c r="L18" s="760"/>
      <c r="M18" s="308"/>
      <c r="N18" s="308"/>
      <c r="O18" s="308"/>
      <c r="P18" s="308"/>
      <c r="Q18" s="90">
        <f>SUM(C18:P18)</f>
        <v>0</v>
      </c>
    </row>
    <row r="19" spans="1:17" ht="15.75" x14ac:dyDescent="0.25">
      <c r="A19" s="229"/>
      <c r="B19" s="9" t="s">
        <v>162</v>
      </c>
      <c r="C19" s="99">
        <f>SUM(C11:C18)</f>
        <v>0</v>
      </c>
      <c r="D19" s="99">
        <f t="shared" ref="D19:P19" si="1">SUM(D11:D18)</f>
        <v>0</v>
      </c>
      <c r="E19" s="99">
        <f t="shared" si="1"/>
        <v>0</v>
      </c>
      <c r="F19" s="99">
        <f t="shared" si="1"/>
        <v>0</v>
      </c>
      <c r="G19" s="99">
        <f t="shared" si="1"/>
        <v>0</v>
      </c>
      <c r="H19" s="99">
        <f t="shared" si="1"/>
        <v>0</v>
      </c>
      <c r="I19" s="99">
        <f t="shared" si="1"/>
        <v>0</v>
      </c>
      <c r="J19" s="99">
        <f t="shared" si="1"/>
        <v>0</v>
      </c>
      <c r="K19" s="99">
        <f t="shared" si="1"/>
        <v>0</v>
      </c>
      <c r="L19" s="99">
        <f t="shared" si="1"/>
        <v>0</v>
      </c>
      <c r="M19" s="99">
        <f t="shared" si="1"/>
        <v>0</v>
      </c>
      <c r="N19" s="99">
        <f t="shared" si="1"/>
        <v>0</v>
      </c>
      <c r="O19" s="99">
        <f t="shared" si="1"/>
        <v>0</v>
      </c>
      <c r="P19" s="99">
        <f t="shared" si="1"/>
        <v>0</v>
      </c>
      <c r="Q19" s="99">
        <f>SUM(Q11:Q18)</f>
        <v>0</v>
      </c>
    </row>
    <row r="20" spans="1:17" ht="15" x14ac:dyDescent="0.2">
      <c r="A20" s="289"/>
      <c r="B20" s="6"/>
      <c r="C20" s="99"/>
      <c r="D20" s="99"/>
      <c r="E20" s="99"/>
      <c r="F20" s="99"/>
      <c r="G20" s="99"/>
      <c r="H20" s="99"/>
      <c r="I20" s="99"/>
      <c r="J20" s="99"/>
      <c r="K20" s="99"/>
      <c r="L20" s="99"/>
      <c r="M20" s="99"/>
      <c r="N20" s="99"/>
      <c r="O20" s="99"/>
      <c r="P20" s="99"/>
      <c r="Q20" s="99"/>
    </row>
    <row r="21" spans="1:17" ht="15.75" x14ac:dyDescent="0.25">
      <c r="A21" s="289"/>
      <c r="B21" s="8" t="s">
        <v>163</v>
      </c>
      <c r="C21" s="99"/>
      <c r="D21" s="99"/>
      <c r="E21" s="99"/>
      <c r="F21" s="99"/>
      <c r="G21" s="99"/>
      <c r="H21" s="99"/>
      <c r="I21" s="99"/>
      <c r="J21" s="99"/>
      <c r="K21" s="99"/>
      <c r="L21" s="99"/>
      <c r="M21" s="99"/>
      <c r="N21" s="99"/>
      <c r="O21" s="99"/>
      <c r="P21" s="99"/>
      <c r="Q21" s="99"/>
    </row>
    <row r="22" spans="1:17" ht="15" x14ac:dyDescent="0.2">
      <c r="A22" s="289"/>
      <c r="B22" s="6" t="s">
        <v>164</v>
      </c>
      <c r="C22" s="99"/>
      <c r="D22" s="99"/>
      <c r="E22" s="99"/>
      <c r="F22" s="99"/>
      <c r="G22" s="99"/>
      <c r="H22" s="99"/>
      <c r="I22" s="99"/>
      <c r="J22" s="99"/>
      <c r="K22" s="99"/>
      <c r="L22" s="99"/>
      <c r="M22" s="99"/>
      <c r="N22" s="99"/>
      <c r="O22" s="99"/>
      <c r="P22" s="99"/>
      <c r="Q22" s="99"/>
    </row>
    <row r="23" spans="1:17" ht="15" x14ac:dyDescent="0.2">
      <c r="A23" s="229">
        <v>410000</v>
      </c>
      <c r="B23" s="196" t="s">
        <v>333</v>
      </c>
      <c r="C23" s="99">
        <f>+'GOVERMENTAL FUNDS-OPERATING(16)'!M23</f>
        <v>0</v>
      </c>
      <c r="D23" s="758"/>
      <c r="E23" s="758"/>
      <c r="F23" s="1102"/>
      <c r="G23" s="758"/>
      <c r="H23" s="758"/>
      <c r="I23" s="758"/>
      <c r="J23" s="758"/>
      <c r="K23" s="99">
        <f>+'GOV CAP ASSETS-9000(GCAAG)'!E64+'GOV CAP ASSETS-9000(GCAAG)'!E30</f>
        <v>0</v>
      </c>
      <c r="L23" s="758"/>
      <c r="M23" s="1104"/>
      <c r="N23" s="758"/>
      <c r="O23" s="758"/>
      <c r="P23" s="758"/>
      <c r="Q23" s="99">
        <f t="shared" ref="Q23:Q30" si="2">SUM(C23:P23)</f>
        <v>0</v>
      </c>
    </row>
    <row r="24" spans="1:17" ht="15" x14ac:dyDescent="0.2">
      <c r="A24" s="229">
        <v>420000</v>
      </c>
      <c r="B24" s="196" t="s">
        <v>165</v>
      </c>
      <c r="C24" s="99">
        <f>+'GOVERMENTAL FUNDS-OPERATING(16)'!M24</f>
        <v>0</v>
      </c>
      <c r="D24" s="758"/>
      <c r="E24" s="758"/>
      <c r="F24" s="1102"/>
      <c r="G24" s="758"/>
      <c r="H24" s="758"/>
      <c r="I24" s="758"/>
      <c r="J24" s="758"/>
      <c r="K24" s="99">
        <f>+'GOV CAP ASSETS-9000(GCAAG)'!E65+'GOV CAP ASSETS-9000(GCAAG)'!E31</f>
        <v>0</v>
      </c>
      <c r="L24" s="758"/>
      <c r="M24" s="763"/>
      <c r="N24" s="758"/>
      <c r="O24" s="758"/>
      <c r="P24" s="758"/>
      <c r="Q24" s="99">
        <f t="shared" si="2"/>
        <v>0</v>
      </c>
    </row>
    <row r="25" spans="1:17" ht="15" x14ac:dyDescent="0.2">
      <c r="A25" s="229">
        <v>430000</v>
      </c>
      <c r="B25" s="196" t="s">
        <v>166</v>
      </c>
      <c r="C25" s="99">
        <f>+'GOVERMENTAL FUNDS-OPERATING(16)'!M25</f>
        <v>0</v>
      </c>
      <c r="D25" s="758"/>
      <c r="E25" s="758"/>
      <c r="F25" s="1102"/>
      <c r="G25" s="758"/>
      <c r="H25" s="758"/>
      <c r="I25" s="758"/>
      <c r="J25" s="758"/>
      <c r="K25" s="99">
        <f>+'GOV CAP ASSETS-9000(GCAAG)'!E66+'GOV CAP ASSETS-9000(GCAAG)'!E32</f>
        <v>0</v>
      </c>
      <c r="L25" s="758"/>
      <c r="M25" s="763"/>
      <c r="N25" s="758"/>
      <c r="O25" s="758"/>
      <c r="P25" s="758"/>
      <c r="Q25" s="99">
        <f t="shared" si="2"/>
        <v>0</v>
      </c>
    </row>
    <row r="26" spans="1:17" ht="15" x14ac:dyDescent="0.2">
      <c r="A26" s="229">
        <v>440000</v>
      </c>
      <c r="B26" s="196" t="s">
        <v>167</v>
      </c>
      <c r="C26" s="99">
        <f>+'GOVERMENTAL FUNDS-OPERATING(16)'!M26</f>
        <v>0</v>
      </c>
      <c r="D26" s="758"/>
      <c r="E26" s="758"/>
      <c r="F26" s="1102"/>
      <c r="G26" s="758"/>
      <c r="H26" s="758"/>
      <c r="I26" s="758"/>
      <c r="J26" s="758"/>
      <c r="K26" s="99">
        <f>+'GOV CAP ASSETS-9000(GCAAG)'!E67+'GOV CAP ASSETS-9000(GCAAG)'!E33</f>
        <v>0</v>
      </c>
      <c r="L26" s="758"/>
      <c r="M26" s="763"/>
      <c r="N26" s="758"/>
      <c r="O26" s="758"/>
      <c r="P26" s="758"/>
      <c r="Q26" s="99">
        <f t="shared" si="2"/>
        <v>0</v>
      </c>
    </row>
    <row r="27" spans="1:17" ht="15" x14ac:dyDescent="0.2">
      <c r="A27" s="229">
        <v>450000</v>
      </c>
      <c r="B27" s="196" t="s">
        <v>168</v>
      </c>
      <c r="C27" s="99">
        <f>+'GOVERMENTAL FUNDS-OPERATING(16)'!M27</f>
        <v>0</v>
      </c>
      <c r="D27" s="758"/>
      <c r="E27" s="758"/>
      <c r="F27" s="1102"/>
      <c r="G27" s="758"/>
      <c r="H27" s="758"/>
      <c r="I27" s="758"/>
      <c r="J27" s="758"/>
      <c r="K27" s="99">
        <f>+'GOV CAP ASSETS-9000(GCAAG)'!E68+'GOV CAP ASSETS-9000(GCAAG)'!E34</f>
        <v>0</v>
      </c>
      <c r="L27" s="758"/>
      <c r="M27" s="763"/>
      <c r="N27" s="758"/>
      <c r="O27" s="758"/>
      <c r="P27" s="758"/>
      <c r="Q27" s="99">
        <f t="shared" si="2"/>
        <v>0</v>
      </c>
    </row>
    <row r="28" spans="1:17" ht="15" x14ac:dyDescent="0.2">
      <c r="A28" s="229">
        <v>460000</v>
      </c>
      <c r="B28" s="196" t="s">
        <v>169</v>
      </c>
      <c r="C28" s="99">
        <f>+'GOVERMENTAL FUNDS-OPERATING(16)'!M28</f>
        <v>0</v>
      </c>
      <c r="D28" s="758"/>
      <c r="E28" s="758"/>
      <c r="F28" s="1102"/>
      <c r="G28" s="758"/>
      <c r="H28" s="758"/>
      <c r="I28" s="758"/>
      <c r="J28" s="758"/>
      <c r="K28" s="99">
        <f>+'GOV CAP ASSETS-9000(GCAAG)'!E69+'GOV CAP ASSETS-9000(GCAAG)'!E35</f>
        <v>0</v>
      </c>
      <c r="L28" s="758"/>
      <c r="M28" s="763"/>
      <c r="N28" s="758"/>
      <c r="O28" s="758"/>
      <c r="P28" s="758"/>
      <c r="Q28" s="99">
        <f t="shared" si="2"/>
        <v>0</v>
      </c>
    </row>
    <row r="29" spans="1:17" ht="15" x14ac:dyDescent="0.2">
      <c r="A29" s="229">
        <v>470000</v>
      </c>
      <c r="B29" s="196" t="s">
        <v>170</v>
      </c>
      <c r="C29" s="99">
        <f>+'GOVERMENTAL FUNDS-OPERATING(16)'!M29</f>
        <v>0</v>
      </c>
      <c r="D29" s="758"/>
      <c r="E29" s="758"/>
      <c r="F29" s="556"/>
      <c r="G29" s="758"/>
      <c r="H29" s="758"/>
      <c r="I29" s="758"/>
      <c r="J29" s="758"/>
      <c r="K29" s="99">
        <f>+'GOV CAP ASSETS-9000(GCAAG)'!E70+'GOV CAP ASSETS-9000(GCAAG)'!E36</f>
        <v>0</v>
      </c>
      <c r="L29" s="758"/>
      <c r="M29" s="763"/>
      <c r="N29" s="758"/>
      <c r="O29" s="758"/>
      <c r="P29" s="758"/>
      <c r="Q29" s="99">
        <f t="shared" si="2"/>
        <v>0</v>
      </c>
    </row>
    <row r="30" spans="1:17" ht="15" x14ac:dyDescent="0.2">
      <c r="A30" s="229">
        <v>480000</v>
      </c>
      <c r="B30" s="196" t="s">
        <v>171</v>
      </c>
      <c r="C30" s="99">
        <f>+'GOVERMENTAL FUNDS-OPERATING(16)'!M30</f>
        <v>0</v>
      </c>
      <c r="D30" s="758"/>
      <c r="E30" s="758"/>
      <c r="F30" s="556"/>
      <c r="G30" s="758"/>
      <c r="H30" s="758"/>
      <c r="I30" s="758"/>
      <c r="J30" s="758"/>
      <c r="K30" s="99">
        <f>+'GOV CAP ASSETS-9000(GCAAG)'!E71+'GOV CAP ASSETS-9000(GCAAG)'!E37</f>
        <v>0</v>
      </c>
      <c r="L30" s="758"/>
      <c r="M30" s="764"/>
      <c r="N30" s="758"/>
      <c r="O30" s="758"/>
      <c r="P30" s="758"/>
      <c r="Q30" s="99">
        <f t="shared" si="2"/>
        <v>0</v>
      </c>
    </row>
    <row r="31" spans="1:17" ht="15" x14ac:dyDescent="0.2">
      <c r="A31" s="229">
        <v>490000</v>
      </c>
      <c r="B31" s="196" t="s">
        <v>2577</v>
      </c>
      <c r="C31" s="99"/>
      <c r="D31" s="758"/>
      <c r="E31" s="758"/>
      <c r="F31" s="758"/>
      <c r="G31" s="758"/>
      <c r="H31" s="758"/>
      <c r="I31" s="758"/>
      <c r="J31" s="758"/>
      <c r="K31" s="757"/>
      <c r="L31" s="758"/>
      <c r="M31" s="758"/>
      <c r="N31" s="758"/>
      <c r="O31" s="758"/>
      <c r="P31" s="758"/>
      <c r="Q31" s="99"/>
    </row>
    <row r="32" spans="1:17" ht="15" x14ac:dyDescent="0.2">
      <c r="A32" s="229"/>
      <c r="B32" s="196" t="s">
        <v>172</v>
      </c>
      <c r="C32" s="99">
        <f>+'GOVERMENTAL FUNDS-OPERATING(16)'!M32</f>
        <v>0</v>
      </c>
      <c r="D32" s="758"/>
      <c r="E32" s="758"/>
      <c r="F32" s="758"/>
      <c r="G32" s="758"/>
      <c r="H32" s="99">
        <f>-'GOV DEBT-9500(GLTDAG)'!D20-'GOV DEBT-9500(GLTDAG)'!D22-'GOV DEBT-9500(GLTDAG)'!D24-'GOV DEBT-9500(GLTDAG)'!D25-'GOV DEBT-9500(GLTDAG)'!D26-'GOV DEBT-9500(GLTDAG)'!D27-'GOV DEBT-9500(GLTDAG)'!D29-'GOV DEBT-9500(GLTDAG)'!D31-'GOV DEBT-9500(GLTDAG)'!D33-'GOV DEBT-9500(GLTDAG)'!D35-'GOV DEBT-9500(GLTDAG)'!D37</f>
        <v>0</v>
      </c>
      <c r="I32" s="758"/>
      <c r="J32" s="758"/>
      <c r="K32" s="757"/>
      <c r="L32" s="758"/>
      <c r="M32" s="758"/>
      <c r="N32" s="758"/>
      <c r="O32" s="758"/>
      <c r="P32" s="758"/>
      <c r="Q32" s="99">
        <f t="shared" ref="Q32:Q37" si="3">SUM(C32:P32)</f>
        <v>0</v>
      </c>
    </row>
    <row r="33" spans="1:17" ht="15" x14ac:dyDescent="0.2">
      <c r="A33" s="229"/>
      <c r="B33" s="196" t="s">
        <v>173</v>
      </c>
      <c r="C33" s="99">
        <f>+'GOVERMENTAL FUNDS-OPERATING(16)'!M33</f>
        <v>0</v>
      </c>
      <c r="D33" s="758"/>
      <c r="E33" s="758"/>
      <c r="F33" s="758"/>
      <c r="G33" s="758"/>
      <c r="H33" s="758"/>
      <c r="I33" s="758"/>
      <c r="J33" s="758"/>
      <c r="K33" s="757"/>
      <c r="L33" s="758"/>
      <c r="M33" s="758"/>
      <c r="N33" s="758"/>
      <c r="O33" s="758"/>
      <c r="P33" s="758"/>
      <c r="Q33" s="99">
        <f t="shared" si="3"/>
        <v>0</v>
      </c>
    </row>
    <row r="34" spans="1:17" ht="15" customHeight="1" x14ac:dyDescent="0.2">
      <c r="A34" s="229"/>
      <c r="B34" s="196" t="s">
        <v>901</v>
      </c>
      <c r="C34" s="99"/>
      <c r="D34" s="758"/>
      <c r="E34" s="758"/>
      <c r="F34" s="556"/>
      <c r="G34" s="758"/>
      <c r="H34" s="758"/>
      <c r="I34" s="758"/>
      <c r="J34" s="758"/>
      <c r="K34" s="99">
        <f>'GOV CAP ASSETS-9000(GCAAG)'!E72+'GOV CAP ASSETS-9000(GCAAG)'!E38</f>
        <v>0</v>
      </c>
      <c r="L34" s="758"/>
      <c r="M34" s="761"/>
      <c r="N34" s="758"/>
      <c r="O34" s="758"/>
      <c r="P34" s="758"/>
      <c r="Q34" s="99">
        <f t="shared" si="3"/>
        <v>0</v>
      </c>
    </row>
    <row r="35" spans="1:17" ht="15" x14ac:dyDescent="0.2">
      <c r="A35" s="229"/>
      <c r="B35" s="196" t="s">
        <v>129</v>
      </c>
      <c r="C35" s="99">
        <f>+'GOVERMENTAL FUNDS-OPERATING(16)'!M35</f>
        <v>0</v>
      </c>
      <c r="D35" s="758"/>
      <c r="E35" s="758"/>
      <c r="F35" s="758"/>
      <c r="G35" s="758"/>
      <c r="H35" s="758"/>
      <c r="I35" s="761">
        <f>-C35</f>
        <v>0</v>
      </c>
      <c r="J35" s="758"/>
      <c r="K35" s="758"/>
      <c r="L35" s="758"/>
      <c r="M35" s="758"/>
      <c r="N35" s="758"/>
      <c r="O35" s="758"/>
      <c r="P35" s="758"/>
      <c r="Q35" s="99">
        <f t="shared" si="3"/>
        <v>0</v>
      </c>
    </row>
    <row r="36" spans="1:17" ht="15" x14ac:dyDescent="0.2">
      <c r="A36" s="229">
        <v>500000</v>
      </c>
      <c r="B36" s="196" t="s">
        <v>130</v>
      </c>
      <c r="C36" s="99">
        <f>+'GOVERMENTAL FUNDS-OPERATING(16)'!M36</f>
        <v>0</v>
      </c>
      <c r="D36" s="758"/>
      <c r="E36" s="758"/>
      <c r="F36" s="556"/>
      <c r="G36" s="758"/>
      <c r="H36" s="758"/>
      <c r="I36" s="758"/>
      <c r="J36" s="758"/>
      <c r="K36" s="230"/>
      <c r="L36" s="758"/>
      <c r="M36" s="758"/>
      <c r="N36" s="758"/>
      <c r="O36" s="758"/>
      <c r="P36" s="758"/>
      <c r="Q36" s="99">
        <f t="shared" si="3"/>
        <v>0</v>
      </c>
    </row>
    <row r="37" spans="1:17" ht="15.75" thickBot="1" x14ac:dyDescent="0.25">
      <c r="A37" s="229">
        <v>510000</v>
      </c>
      <c r="B37" s="196" t="s">
        <v>131</v>
      </c>
      <c r="C37" s="90">
        <f>+'GOVERMENTAL FUNDS-OPERATING(16)'!M37</f>
        <v>0</v>
      </c>
      <c r="D37" s="759"/>
      <c r="E37" s="759"/>
      <c r="F37" s="556"/>
      <c r="G37" s="759"/>
      <c r="H37" s="759"/>
      <c r="I37" s="759"/>
      <c r="J37" s="759"/>
      <c r="K37" s="308"/>
      <c r="L37" s="759"/>
      <c r="M37" s="759"/>
      <c r="N37" s="759"/>
      <c r="O37" s="759"/>
      <c r="P37" s="759"/>
      <c r="Q37" s="90">
        <f t="shared" si="3"/>
        <v>0</v>
      </c>
    </row>
    <row r="38" spans="1:17" ht="15.75" x14ac:dyDescent="0.25">
      <c r="A38" s="229"/>
      <c r="B38" s="199" t="s">
        <v>174</v>
      </c>
      <c r="C38" s="99">
        <f>SUM(C22:C37)</f>
        <v>0</v>
      </c>
      <c r="D38" s="99">
        <f t="shared" ref="D38:P38" si="4">SUM(D22:D37)</f>
        <v>0</v>
      </c>
      <c r="E38" s="99">
        <f t="shared" si="4"/>
        <v>0</v>
      </c>
      <c r="F38" s="99">
        <f t="shared" si="4"/>
        <v>0</v>
      </c>
      <c r="G38" s="99">
        <f t="shared" si="4"/>
        <v>0</v>
      </c>
      <c r="H38" s="99">
        <f t="shared" si="4"/>
        <v>0</v>
      </c>
      <c r="I38" s="99">
        <f t="shared" si="4"/>
        <v>0</v>
      </c>
      <c r="J38" s="99">
        <f t="shared" si="4"/>
        <v>0</v>
      </c>
      <c r="K38" s="99">
        <f t="shared" si="4"/>
        <v>0</v>
      </c>
      <c r="L38" s="99">
        <f t="shared" si="4"/>
        <v>0</v>
      </c>
      <c r="M38" s="99">
        <f t="shared" si="4"/>
        <v>0</v>
      </c>
      <c r="N38" s="99">
        <f t="shared" si="4"/>
        <v>0</v>
      </c>
      <c r="O38" s="99">
        <f t="shared" si="4"/>
        <v>0</v>
      </c>
      <c r="P38" s="99">
        <f t="shared" si="4"/>
        <v>0</v>
      </c>
      <c r="Q38" s="99">
        <f>SUM(Q22:Q37)</f>
        <v>0</v>
      </c>
    </row>
    <row r="39" spans="1:17" ht="15" customHeight="1" x14ac:dyDescent="0.25">
      <c r="A39" s="229"/>
      <c r="B39" s="235" t="s">
        <v>619</v>
      </c>
      <c r="C39" s="99">
        <f>+C19-C38</f>
        <v>0</v>
      </c>
      <c r="D39" s="99">
        <f t="shared" ref="D39:P39" si="5">+D19-D38</f>
        <v>0</v>
      </c>
      <c r="E39" s="99">
        <f t="shared" si="5"/>
        <v>0</v>
      </c>
      <c r="F39" s="99">
        <f t="shared" si="5"/>
        <v>0</v>
      </c>
      <c r="G39" s="99">
        <f t="shared" si="5"/>
        <v>0</v>
      </c>
      <c r="H39" s="99">
        <f t="shared" si="5"/>
        <v>0</v>
      </c>
      <c r="I39" s="99">
        <f t="shared" si="5"/>
        <v>0</v>
      </c>
      <c r="J39" s="99">
        <f t="shared" si="5"/>
        <v>0</v>
      </c>
      <c r="K39" s="99">
        <f t="shared" si="5"/>
        <v>0</v>
      </c>
      <c r="L39" s="99">
        <f t="shared" si="5"/>
        <v>0</v>
      </c>
      <c r="M39" s="99">
        <f t="shared" si="5"/>
        <v>0</v>
      </c>
      <c r="N39" s="99">
        <f t="shared" si="5"/>
        <v>0</v>
      </c>
      <c r="O39" s="99">
        <f t="shared" si="5"/>
        <v>0</v>
      </c>
      <c r="P39" s="99">
        <f t="shared" si="5"/>
        <v>0</v>
      </c>
      <c r="Q39" s="99">
        <f>+Q19-Q38</f>
        <v>0</v>
      </c>
    </row>
    <row r="40" spans="1:17" ht="15.75" x14ac:dyDescent="0.25">
      <c r="A40" s="229"/>
      <c r="B40" s="201" t="s">
        <v>175</v>
      </c>
      <c r="C40" s="99"/>
      <c r="D40" s="99"/>
      <c r="E40" s="99"/>
      <c r="F40" s="99"/>
      <c r="G40" s="99"/>
      <c r="H40" s="99"/>
      <c r="I40" s="99"/>
      <c r="J40" s="99"/>
      <c r="K40" s="99"/>
      <c r="L40" s="99"/>
      <c r="M40" s="99"/>
      <c r="N40" s="99"/>
      <c r="O40" s="99"/>
      <c r="P40" s="99"/>
      <c r="Q40" s="99"/>
    </row>
    <row r="41" spans="1:17" ht="15" x14ac:dyDescent="0.2">
      <c r="A41" s="229" t="s">
        <v>132</v>
      </c>
      <c r="B41" s="196" t="s">
        <v>317</v>
      </c>
      <c r="C41" s="99">
        <f>+'GOVERMENTAL FUNDS-OPERATING(16)'!M41</f>
        <v>0</v>
      </c>
      <c r="D41" s="758"/>
      <c r="E41" s="758"/>
      <c r="F41" s="758"/>
      <c r="G41" s="762"/>
      <c r="H41" s="758"/>
      <c r="I41" s="758"/>
      <c r="J41" s="758"/>
      <c r="K41" s="758"/>
      <c r="L41" s="758"/>
      <c r="M41" s="758"/>
      <c r="N41" s="758"/>
      <c r="O41" s="758"/>
      <c r="P41" s="758"/>
      <c r="Q41" s="99">
        <f t="shared" ref="Q41:Q51" si="6">SUM(C41:P41)</f>
        <v>0</v>
      </c>
    </row>
    <row r="42" spans="1:17" ht="15" x14ac:dyDescent="0.2">
      <c r="A42" s="229" t="s">
        <v>132</v>
      </c>
      <c r="B42" s="196" t="s">
        <v>318</v>
      </c>
      <c r="C42" s="99">
        <f>+'GOVERMENTAL FUNDS-OPERATING(16)'!M42</f>
        <v>0</v>
      </c>
      <c r="D42" s="758"/>
      <c r="E42" s="758"/>
      <c r="F42" s="758"/>
      <c r="G42" s="763"/>
      <c r="H42" s="758"/>
      <c r="I42" s="758"/>
      <c r="J42" s="758"/>
      <c r="K42" s="758"/>
      <c r="L42" s="758"/>
      <c r="M42" s="758"/>
      <c r="N42" s="758"/>
      <c r="O42" s="758"/>
      <c r="P42" s="758"/>
      <c r="Q42" s="99">
        <f t="shared" si="6"/>
        <v>0</v>
      </c>
    </row>
    <row r="43" spans="1:17" ht="15" x14ac:dyDescent="0.2">
      <c r="A43" s="229">
        <v>381050</v>
      </c>
      <c r="B43" s="196" t="s">
        <v>2671</v>
      </c>
      <c r="C43" s="99">
        <f>+'GOVERMENTAL FUNDS-OPERATING(16)'!M43</f>
        <v>0</v>
      </c>
      <c r="D43" s="758"/>
      <c r="E43" s="758"/>
      <c r="F43" s="758"/>
      <c r="G43" s="763"/>
      <c r="H43" s="758"/>
      <c r="I43" s="758"/>
      <c r="J43" s="758"/>
      <c r="K43" s="758"/>
      <c r="L43" s="758"/>
      <c r="M43" s="758"/>
      <c r="N43" s="758"/>
      <c r="O43" s="758"/>
      <c r="P43" s="758"/>
      <c r="Q43" s="99">
        <f t="shared" si="6"/>
        <v>0</v>
      </c>
    </row>
    <row r="44" spans="1:17" ht="15" x14ac:dyDescent="0.2">
      <c r="A44" s="229">
        <v>381070</v>
      </c>
      <c r="B44" s="196" t="s">
        <v>373</v>
      </c>
      <c r="C44" s="99">
        <f>+'GOVERMENTAL FUNDS-OPERATING(16)'!M44</f>
        <v>0</v>
      </c>
      <c r="D44" s="758"/>
      <c r="E44" s="758"/>
      <c r="F44" s="758"/>
      <c r="G44" s="764"/>
      <c r="H44" s="758"/>
      <c r="I44" s="758"/>
      <c r="J44" s="758"/>
      <c r="K44" s="758"/>
      <c r="L44" s="758"/>
      <c r="M44" s="758"/>
      <c r="N44" s="758"/>
      <c r="O44" s="758"/>
      <c r="P44" s="758"/>
      <c r="Q44" s="99">
        <f t="shared" si="6"/>
        <v>0</v>
      </c>
    </row>
    <row r="45" spans="1:17" ht="15" x14ac:dyDescent="0.2">
      <c r="A45" s="229">
        <v>382010</v>
      </c>
      <c r="B45" s="196" t="s">
        <v>857</v>
      </c>
      <c r="C45" s="99">
        <f>+'GOVERMENTAL FUNDS-OPERATING(16)'!M45</f>
        <v>0</v>
      </c>
      <c r="D45" s="758"/>
      <c r="E45" s="758"/>
      <c r="F45" s="758"/>
      <c r="G45" s="230"/>
      <c r="H45" s="758"/>
      <c r="I45" s="758"/>
      <c r="J45" s="758"/>
      <c r="K45" s="758"/>
      <c r="L45" s="758"/>
      <c r="M45" s="758"/>
      <c r="N45" s="761"/>
      <c r="O45" s="230"/>
      <c r="P45" s="230"/>
      <c r="Q45" s="99">
        <f t="shared" si="6"/>
        <v>0</v>
      </c>
    </row>
    <row r="46" spans="1:17" ht="15" x14ac:dyDescent="0.2">
      <c r="A46" s="229">
        <v>383000</v>
      </c>
      <c r="B46" s="196" t="s">
        <v>176</v>
      </c>
      <c r="C46" s="99">
        <f>+'GOVERMENTAL FUNDS-OPERATING(16)'!M46</f>
        <v>0</v>
      </c>
      <c r="D46" s="758"/>
      <c r="E46" s="758"/>
      <c r="F46" s="758"/>
      <c r="G46" s="230"/>
      <c r="H46" s="758"/>
      <c r="I46" s="758"/>
      <c r="J46" s="758"/>
      <c r="K46" s="758"/>
      <c r="L46" s="758"/>
      <c r="M46" s="758"/>
      <c r="N46" s="758"/>
      <c r="O46" s="758"/>
      <c r="P46" s="758"/>
      <c r="Q46" s="99">
        <f t="shared" si="6"/>
        <v>0</v>
      </c>
    </row>
    <row r="47" spans="1:17" ht="15" x14ac:dyDescent="0.2">
      <c r="A47" s="229">
        <v>521000</v>
      </c>
      <c r="B47" s="196" t="s">
        <v>177</v>
      </c>
      <c r="C47" s="99">
        <f>+'GOVERMENTAL FUNDS-OPERATING(16)'!M47</f>
        <v>0</v>
      </c>
      <c r="D47" s="758"/>
      <c r="E47" s="758"/>
      <c r="F47" s="758"/>
      <c r="G47" s="230"/>
      <c r="H47" s="758"/>
      <c r="I47" s="758"/>
      <c r="J47" s="758"/>
      <c r="K47" s="758"/>
      <c r="L47" s="758"/>
      <c r="M47" s="758"/>
      <c r="N47" s="758"/>
      <c r="O47" s="758"/>
      <c r="P47" s="758"/>
      <c r="Q47" s="99">
        <f t="shared" si="6"/>
        <v>0</v>
      </c>
    </row>
    <row r="48" spans="1:17" ht="15" x14ac:dyDescent="0.2">
      <c r="A48" s="229">
        <v>384000</v>
      </c>
      <c r="B48" s="196" t="s">
        <v>1244</v>
      </c>
      <c r="C48" s="99">
        <f>+'GOVERMENTAL FUNDS-OPERATING(16)'!M48</f>
        <v>0</v>
      </c>
      <c r="D48" s="758"/>
      <c r="E48" s="758"/>
      <c r="F48" s="758"/>
      <c r="G48" s="230"/>
      <c r="H48" s="758"/>
      <c r="I48" s="758"/>
      <c r="J48" s="758"/>
      <c r="K48" s="758"/>
      <c r="L48" s="758"/>
      <c r="M48" s="758"/>
      <c r="N48" s="758"/>
      <c r="O48" s="758"/>
      <c r="P48" s="758"/>
      <c r="Q48" s="99">
        <f t="shared" si="6"/>
        <v>0</v>
      </c>
    </row>
    <row r="49" spans="1:17" ht="15" x14ac:dyDescent="0.2">
      <c r="A49" s="229">
        <v>385000</v>
      </c>
      <c r="B49" s="196" t="s">
        <v>1241</v>
      </c>
      <c r="C49" s="99">
        <f>+'GOVERMENTAL FUNDS-OPERATING(16)'!M49</f>
        <v>0</v>
      </c>
      <c r="D49" s="758"/>
      <c r="E49" s="758"/>
      <c r="F49" s="758"/>
      <c r="G49" s="230"/>
      <c r="H49" s="758"/>
      <c r="I49" s="758"/>
      <c r="J49" s="758"/>
      <c r="K49" s="758"/>
      <c r="L49" s="758"/>
      <c r="M49" s="758"/>
      <c r="N49" s="758"/>
      <c r="O49" s="758"/>
      <c r="P49" s="758"/>
      <c r="Q49" s="99">
        <f t="shared" si="6"/>
        <v>0</v>
      </c>
    </row>
    <row r="50" spans="1:17" ht="15" x14ac:dyDescent="0.2">
      <c r="A50" s="229">
        <v>524000</v>
      </c>
      <c r="B50" s="196" t="s">
        <v>1243</v>
      </c>
      <c r="C50" s="99">
        <f>+'GOVERMENTAL FUNDS-OPERATING(16)'!M50</f>
        <v>0</v>
      </c>
      <c r="D50" s="758"/>
      <c r="E50" s="758"/>
      <c r="F50" s="758"/>
      <c r="G50" s="230"/>
      <c r="H50" s="758"/>
      <c r="I50" s="758"/>
      <c r="J50" s="758"/>
      <c r="K50" s="758"/>
      <c r="L50" s="758"/>
      <c r="M50" s="758"/>
      <c r="N50" s="758"/>
      <c r="O50" s="758"/>
      <c r="P50" s="758"/>
      <c r="Q50" s="99">
        <f t="shared" si="6"/>
        <v>0</v>
      </c>
    </row>
    <row r="51" spans="1:17" ht="15.75" thickBot="1" x14ac:dyDescent="0.25">
      <c r="A51" s="288">
        <v>525000</v>
      </c>
      <c r="B51" s="6" t="s">
        <v>1242</v>
      </c>
      <c r="C51" s="99">
        <f>+'GOVERMENTAL FUNDS-OPERATING(16)'!M51</f>
        <v>0</v>
      </c>
      <c r="D51" s="758"/>
      <c r="E51" s="758"/>
      <c r="F51" s="758"/>
      <c r="G51" s="308"/>
      <c r="H51" s="758"/>
      <c r="I51" s="758"/>
      <c r="J51" s="758"/>
      <c r="K51" s="758"/>
      <c r="L51" s="758"/>
      <c r="M51" s="758"/>
      <c r="N51" s="758"/>
      <c r="O51" s="758"/>
      <c r="P51" s="758"/>
      <c r="Q51" s="99">
        <f t="shared" si="6"/>
        <v>0</v>
      </c>
    </row>
    <row r="52" spans="1:17" ht="16.5" thickBot="1" x14ac:dyDescent="0.3">
      <c r="A52" s="228"/>
      <c r="B52" s="199" t="s">
        <v>180</v>
      </c>
      <c r="C52" s="309">
        <f>SUM(C41:C51)</f>
        <v>0</v>
      </c>
      <c r="D52" s="309">
        <f t="shared" ref="D52:P52" si="7">SUM(D41:D51)</f>
        <v>0</v>
      </c>
      <c r="E52" s="309">
        <f t="shared" si="7"/>
        <v>0</v>
      </c>
      <c r="F52" s="309">
        <f t="shared" si="7"/>
        <v>0</v>
      </c>
      <c r="G52" s="309">
        <f t="shared" si="7"/>
        <v>0</v>
      </c>
      <c r="H52" s="309">
        <f t="shared" si="7"/>
        <v>0</v>
      </c>
      <c r="I52" s="309">
        <f t="shared" si="7"/>
        <v>0</v>
      </c>
      <c r="J52" s="309">
        <f t="shared" si="7"/>
        <v>0</v>
      </c>
      <c r="K52" s="309">
        <f t="shared" si="7"/>
        <v>0</v>
      </c>
      <c r="L52" s="309">
        <f t="shared" si="7"/>
        <v>0</v>
      </c>
      <c r="M52" s="309">
        <f t="shared" si="7"/>
        <v>0</v>
      </c>
      <c r="N52" s="309">
        <f t="shared" si="7"/>
        <v>0</v>
      </c>
      <c r="O52" s="309">
        <f t="shared" si="7"/>
        <v>0</v>
      </c>
      <c r="P52" s="309">
        <f t="shared" si="7"/>
        <v>0</v>
      </c>
      <c r="Q52" s="309">
        <f>SUM(Q41:Q51)</f>
        <v>0</v>
      </c>
    </row>
    <row r="53" spans="1:17" ht="15.75" x14ac:dyDescent="0.25">
      <c r="A53" s="228"/>
      <c r="B53" s="199" t="s">
        <v>181</v>
      </c>
      <c r="C53" s="99">
        <f t="shared" ref="C53:Q53" si="8">+C39+C52</f>
        <v>0</v>
      </c>
      <c r="D53" s="99">
        <f t="shared" si="8"/>
        <v>0</v>
      </c>
      <c r="E53" s="99">
        <f t="shared" si="8"/>
        <v>0</v>
      </c>
      <c r="F53" s="99">
        <f t="shared" si="8"/>
        <v>0</v>
      </c>
      <c r="G53" s="99">
        <f t="shared" si="8"/>
        <v>0</v>
      </c>
      <c r="H53" s="99">
        <f t="shared" si="8"/>
        <v>0</v>
      </c>
      <c r="I53" s="99">
        <f t="shared" si="8"/>
        <v>0</v>
      </c>
      <c r="J53" s="99">
        <f t="shared" si="8"/>
        <v>0</v>
      </c>
      <c r="K53" s="99">
        <f t="shared" si="8"/>
        <v>0</v>
      </c>
      <c r="L53" s="99">
        <f t="shared" si="8"/>
        <v>0</v>
      </c>
      <c r="M53" s="99">
        <f t="shared" si="8"/>
        <v>0</v>
      </c>
      <c r="N53" s="99">
        <f t="shared" si="8"/>
        <v>0</v>
      </c>
      <c r="O53" s="99">
        <f t="shared" si="8"/>
        <v>0</v>
      </c>
      <c r="P53" s="99">
        <f t="shared" si="8"/>
        <v>0</v>
      </c>
      <c r="Q53" s="99">
        <f t="shared" si="8"/>
        <v>0</v>
      </c>
    </row>
    <row r="54" spans="1:17" ht="31.5" x14ac:dyDescent="0.25">
      <c r="A54" s="228"/>
      <c r="B54" s="235" t="str">
        <f>+'GENERAL FUND-OPERATING(48-53)'!B295</f>
        <v>Fund balances - June 30, 2024, as previously reported</v>
      </c>
      <c r="C54" s="99">
        <f>+'GOVERMENTAL FUNDS-OPERATING(16)'!M54</f>
        <v>0</v>
      </c>
      <c r="D54" s="230">
        <f>'BS Conversion'!D76</f>
        <v>0</v>
      </c>
      <c r="E54" s="99">
        <f>-E19</f>
        <v>0</v>
      </c>
      <c r="F54" s="99">
        <f>-'GOV DEBT-9500(GLTDAG)'!C42</f>
        <v>0</v>
      </c>
      <c r="G54" s="230"/>
      <c r="H54" s="230"/>
      <c r="I54" s="230"/>
      <c r="J54" s="99">
        <f>+'GOV CAP ASSETS-9000(GCAAG)'!D27+'GOV CAP ASSETS-9000(GCAAG)'!D61</f>
        <v>0</v>
      </c>
      <c r="K54" s="99">
        <v>0</v>
      </c>
      <c r="L54" s="230"/>
      <c r="M54" s="230"/>
      <c r="N54" s="230"/>
      <c r="O54" s="230"/>
      <c r="P54" s="230"/>
      <c r="Q54" s="99">
        <f>SUM(C54:P54)</f>
        <v>0</v>
      </c>
    </row>
    <row r="55" spans="1:17" ht="15.75" x14ac:dyDescent="0.25">
      <c r="A55" s="228"/>
      <c r="B55" s="201" t="s">
        <v>496</v>
      </c>
      <c r="C55" s="99">
        <f>+'GOVERMENTAL FUNDS-OPERATING(16)'!M58</f>
        <v>0</v>
      </c>
      <c r="D55" s="230"/>
      <c r="E55" s="230"/>
      <c r="F55" s="230"/>
      <c r="G55" s="230"/>
      <c r="H55" s="230"/>
      <c r="I55" s="230"/>
      <c r="J55" s="230"/>
      <c r="K55" s="230"/>
      <c r="L55" s="230"/>
      <c r="M55" s="230"/>
      <c r="N55" s="230"/>
      <c r="O55" s="230"/>
      <c r="P55" s="230"/>
      <c r="Q55" s="99">
        <f>SUM(C55:P55)</f>
        <v>0</v>
      </c>
    </row>
    <row r="56" spans="1:17" ht="36.75" customHeight="1" thickBot="1" x14ac:dyDescent="0.3">
      <c r="A56" s="228"/>
      <c r="B56" s="247" t="str">
        <f>+'GENERAL FUND-OPERATING(48-53)'!B299</f>
        <v>Fund balances - June 30, 2024, as adjusted or restated</v>
      </c>
      <c r="C56" s="90">
        <f>+C54+C55</f>
        <v>0</v>
      </c>
      <c r="D56" s="90">
        <f t="shared" ref="D56:P56" si="9">+D54+D55</f>
        <v>0</v>
      </c>
      <c r="E56" s="90">
        <f t="shared" si="9"/>
        <v>0</v>
      </c>
      <c r="F56" s="90">
        <f t="shared" si="9"/>
        <v>0</v>
      </c>
      <c r="G56" s="90">
        <f t="shared" si="9"/>
        <v>0</v>
      </c>
      <c r="H56" s="90">
        <f t="shared" si="9"/>
        <v>0</v>
      </c>
      <c r="I56" s="90">
        <f t="shared" si="9"/>
        <v>0</v>
      </c>
      <c r="J56" s="90">
        <f t="shared" si="9"/>
        <v>0</v>
      </c>
      <c r="K56" s="90">
        <f t="shared" si="9"/>
        <v>0</v>
      </c>
      <c r="L56" s="90">
        <f t="shared" si="9"/>
        <v>0</v>
      </c>
      <c r="M56" s="90">
        <f t="shared" si="9"/>
        <v>0</v>
      </c>
      <c r="N56" s="90">
        <f t="shared" si="9"/>
        <v>0</v>
      </c>
      <c r="O56" s="90">
        <f t="shared" si="9"/>
        <v>0</v>
      </c>
      <c r="P56" s="90">
        <f t="shared" si="9"/>
        <v>0</v>
      </c>
      <c r="Q56" s="90">
        <f>+Q54+Q55</f>
        <v>0</v>
      </c>
    </row>
    <row r="57" spans="1:17" ht="16.5" thickBot="1" x14ac:dyDescent="0.3">
      <c r="A57" s="228"/>
      <c r="B57" s="201" t="str">
        <f>+'GENERAL FUND-OPERATING(48-53)'!B300</f>
        <v>Fund balances - June 30, 2025</v>
      </c>
      <c r="C57" s="310">
        <f>+C53+C56</f>
        <v>0</v>
      </c>
      <c r="D57" s="310">
        <f t="shared" ref="D57:P57" si="10">+D53+D56</f>
        <v>0</v>
      </c>
      <c r="E57" s="310">
        <f t="shared" si="10"/>
        <v>0</v>
      </c>
      <c r="F57" s="310">
        <f t="shared" si="10"/>
        <v>0</v>
      </c>
      <c r="G57" s="310">
        <f t="shared" si="10"/>
        <v>0</v>
      </c>
      <c r="H57" s="310">
        <f t="shared" si="10"/>
        <v>0</v>
      </c>
      <c r="I57" s="310">
        <f t="shared" si="10"/>
        <v>0</v>
      </c>
      <c r="J57" s="310">
        <f t="shared" si="10"/>
        <v>0</v>
      </c>
      <c r="K57" s="310">
        <f t="shared" si="10"/>
        <v>0</v>
      </c>
      <c r="L57" s="310">
        <f t="shared" si="10"/>
        <v>0</v>
      </c>
      <c r="M57" s="310">
        <f t="shared" si="10"/>
        <v>0</v>
      </c>
      <c r="N57" s="310">
        <f t="shared" si="10"/>
        <v>0</v>
      </c>
      <c r="O57" s="310">
        <f t="shared" si="10"/>
        <v>0</v>
      </c>
      <c r="P57" s="310">
        <f t="shared" si="10"/>
        <v>0</v>
      </c>
      <c r="Q57" s="310">
        <f>+Q53+Q56</f>
        <v>0</v>
      </c>
    </row>
    <row r="58" spans="1:17" ht="13.5" thickTop="1" x14ac:dyDescent="0.2">
      <c r="D58"/>
      <c r="E58"/>
      <c r="F58"/>
      <c r="G58"/>
      <c r="H58"/>
      <c r="I58"/>
      <c r="J58"/>
      <c r="K58"/>
      <c r="L58"/>
      <c r="M58"/>
      <c r="N58"/>
      <c r="O58"/>
      <c r="P58"/>
      <c r="Q58"/>
    </row>
    <row r="59" spans="1:17" x14ac:dyDescent="0.2">
      <c r="D59"/>
      <c r="E59"/>
      <c r="F59"/>
      <c r="G59"/>
      <c r="H59"/>
      <c r="I59"/>
      <c r="J59"/>
      <c r="K59"/>
      <c r="L59"/>
      <c r="M59"/>
      <c r="N59"/>
      <c r="O59"/>
      <c r="P59" s="621" t="s">
        <v>847</v>
      </c>
      <c r="Q59" s="622">
        <f>+'BS Conversion'!M76-Q57</f>
        <v>0</v>
      </c>
    </row>
  </sheetData>
  <sheetProtection algorithmName="SHA-512" hashValue="S9OSR7ktSL2UXb4bvFKfHl5lbxzfiFQidHl6oC+3JunZGBx9INxBUB84Y0RS4FDWYw7xszmBNCgMaNY8CLQkmw==" saltValue="rjYRaiSv23uHA9Zt9bmVWg==" spinCount="100000" sheet="1" formatCells="0" formatColumns="0"/>
  <customSheetViews>
    <customSheetView guid="{FC3B3501-CA52-40D7-B049-0E027A15B235}" scale="90" fitToPage="1">
      <pane xSplit="2" ySplit="9" topLeftCell="C40" activePane="bottomRight" state="frozen"/>
      <selection pane="bottomRight" activeCell="M34" sqref="M34"/>
      <pageMargins left="0.25" right="0.25" top="0.25" bottom="0.25" header="0.5" footer="0.5"/>
      <printOptions horizontalCentered="1" verticalCentered="1" gridLines="1"/>
      <pageSetup paperSize="5" scale="56" orientation="landscape" horizontalDpi="200" verticalDpi="200" r:id="rId1"/>
      <headerFooter alignWithMargins="0"/>
    </customSheetView>
  </customSheetViews>
  <phoneticPr fontId="0" type="noConversion"/>
  <printOptions horizontalCentered="1" verticalCentered="1" gridLines="1"/>
  <pageMargins left="0.25" right="0.25" top="0.25" bottom="0.25" header="0.5" footer="0.5"/>
  <pageSetup scale="46" orientation="landscape" r:id="rId2"/>
  <headerFooter alignWithMargins="0"/>
  <drawing r:id="rId3"/>
  <legacyDrawing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O66"/>
  <sheetViews>
    <sheetView zoomScaleNormal="100" workbookViewId="0">
      <selection activeCell="B56" sqref="B56"/>
    </sheetView>
  </sheetViews>
  <sheetFormatPr defaultRowHeight="12.75" x14ac:dyDescent="0.2"/>
  <cols>
    <col min="1" max="1" width="30.7109375" customWidth="1"/>
    <col min="2" max="2" width="60.7109375" customWidth="1"/>
    <col min="3" max="3" width="20.7109375" customWidth="1"/>
  </cols>
  <sheetData>
    <row r="1" spans="1:15" ht="18" x14ac:dyDescent="0.2">
      <c r="A1" s="1340" t="str">
        <f>+'TABLE OF CONTENTS'!A1</f>
        <v>LOCAL GOVERNMENT NAME:</v>
      </c>
      <c r="B1" s="1341"/>
      <c r="C1" s="1342"/>
      <c r="D1" s="2"/>
      <c r="E1" s="2"/>
      <c r="F1" s="2"/>
      <c r="G1" s="2"/>
      <c r="H1" s="2"/>
      <c r="I1" s="2"/>
      <c r="J1" s="2"/>
      <c r="K1" s="2"/>
      <c r="L1" s="2"/>
      <c r="M1" s="2"/>
      <c r="N1" s="2"/>
      <c r="O1" s="2"/>
    </row>
    <row r="2" spans="1:15" ht="18.75" thickBot="1" x14ac:dyDescent="0.25">
      <c r="A2" s="1343" t="s">
        <v>698</v>
      </c>
      <c r="B2" s="1344"/>
      <c r="C2" s="1345"/>
      <c r="D2" s="2"/>
      <c r="E2" s="2"/>
      <c r="F2" s="2"/>
      <c r="G2" s="2"/>
      <c r="H2" s="2"/>
      <c r="I2" s="2"/>
      <c r="J2" s="2"/>
      <c r="K2" s="2"/>
      <c r="L2" s="2"/>
      <c r="M2" s="2"/>
      <c r="N2" s="2"/>
      <c r="O2" s="2"/>
    </row>
    <row r="3" spans="1:15" x14ac:dyDescent="0.2">
      <c r="A3" s="508"/>
      <c r="B3" s="508"/>
      <c r="C3" s="508"/>
    </row>
    <row r="4" spans="1:15" x14ac:dyDescent="0.2">
      <c r="A4" s="509" t="s">
        <v>699</v>
      </c>
      <c r="B4" s="254" t="s">
        <v>704</v>
      </c>
      <c r="C4" s="509" t="s">
        <v>708</v>
      </c>
    </row>
    <row r="5" spans="1:15" ht="13.5" thickBot="1" x14ac:dyDescent="0.25">
      <c r="A5" s="510"/>
      <c r="B5" s="519"/>
      <c r="C5" s="509" t="s">
        <v>709</v>
      </c>
    </row>
    <row r="6" spans="1:15" x14ac:dyDescent="0.2">
      <c r="A6" s="502" t="s">
        <v>700</v>
      </c>
      <c r="B6" s="503"/>
      <c r="C6" s="502"/>
    </row>
    <row r="7" spans="1:15" x14ac:dyDescent="0.2">
      <c r="A7" s="504" t="s">
        <v>701</v>
      </c>
      <c r="B7" s="266"/>
      <c r="C7" s="504"/>
    </row>
    <row r="8" spans="1:15" x14ac:dyDescent="0.2">
      <c r="A8" s="504" t="s">
        <v>701</v>
      </c>
      <c r="B8" s="266"/>
      <c r="C8" s="504"/>
    </row>
    <row r="9" spans="1:15" x14ac:dyDescent="0.2">
      <c r="A9" s="504" t="s">
        <v>508</v>
      </c>
      <c r="B9" s="258"/>
      <c r="C9" s="505"/>
    </row>
    <row r="10" spans="1:15" x14ac:dyDescent="0.2">
      <c r="A10" s="504" t="s">
        <v>510</v>
      </c>
      <c r="B10" s="258"/>
      <c r="C10" s="505"/>
    </row>
    <row r="11" spans="1:15" x14ac:dyDescent="0.2">
      <c r="A11" s="504" t="s">
        <v>509</v>
      </c>
      <c r="B11" s="266"/>
      <c r="C11" s="504"/>
    </row>
    <row r="12" spans="1:15" x14ac:dyDescent="0.2">
      <c r="A12" s="504" t="s">
        <v>693</v>
      </c>
      <c r="B12" s="266"/>
      <c r="C12" s="504"/>
    </row>
    <row r="13" spans="1:15" x14ac:dyDescent="0.2">
      <c r="A13" s="795" t="s">
        <v>692</v>
      </c>
      <c r="B13" s="266"/>
      <c r="C13" s="504"/>
    </row>
    <row r="14" spans="1:15" x14ac:dyDescent="0.2">
      <c r="A14" s="504" t="s">
        <v>292</v>
      </c>
      <c r="B14" s="266"/>
      <c r="C14" s="504"/>
    </row>
    <row r="15" spans="1:15" x14ac:dyDescent="0.2">
      <c r="A15" s="504" t="s">
        <v>511</v>
      </c>
      <c r="B15" s="266"/>
      <c r="C15" s="504"/>
    </row>
    <row r="16" spans="1:15" x14ac:dyDescent="0.2">
      <c r="A16" s="504" t="s">
        <v>702</v>
      </c>
      <c r="B16" s="266"/>
      <c r="C16" s="504"/>
    </row>
    <row r="17" spans="1:3" x14ac:dyDescent="0.2">
      <c r="A17" s="504" t="s">
        <v>702</v>
      </c>
      <c r="B17" s="266"/>
      <c r="C17" s="504"/>
    </row>
    <row r="18" spans="1:3" x14ac:dyDescent="0.2">
      <c r="A18" s="504" t="s">
        <v>291</v>
      </c>
      <c r="B18" s="266"/>
      <c r="C18" s="504"/>
    </row>
    <row r="19" spans="1:3" x14ac:dyDescent="0.2">
      <c r="A19" s="504" t="s">
        <v>691</v>
      </c>
      <c r="B19" s="266"/>
      <c r="C19" s="504"/>
    </row>
    <row r="20" spans="1:3" x14ac:dyDescent="0.2">
      <c r="A20" s="504"/>
      <c r="B20" s="266"/>
      <c r="C20" s="504"/>
    </row>
    <row r="21" spans="1:3" x14ac:dyDescent="0.2">
      <c r="A21" s="504"/>
      <c r="B21" s="266"/>
      <c r="C21" s="504"/>
    </row>
    <row r="22" spans="1:3" ht="13.5" thickBot="1" x14ac:dyDescent="0.25">
      <c r="A22" s="506"/>
      <c r="B22" s="507"/>
      <c r="C22" s="506"/>
    </row>
    <row r="23" spans="1:3" x14ac:dyDescent="0.2">
      <c r="A23" s="508"/>
      <c r="B23" s="508"/>
      <c r="C23" s="508"/>
    </row>
    <row r="24" spans="1:3" x14ac:dyDescent="0.2">
      <c r="A24" s="509" t="s">
        <v>699</v>
      </c>
      <c r="B24" s="254" t="s">
        <v>703</v>
      </c>
      <c r="C24" s="509" t="s">
        <v>708</v>
      </c>
    </row>
    <row r="25" spans="1:3" ht="13.5" thickBot="1" x14ac:dyDescent="0.25">
      <c r="A25" s="510"/>
      <c r="B25" s="510"/>
      <c r="C25" s="509" t="s">
        <v>709</v>
      </c>
    </row>
    <row r="26" spans="1:3" x14ac:dyDescent="0.2">
      <c r="A26" s="511" t="s">
        <v>694</v>
      </c>
      <c r="B26" s="502"/>
      <c r="C26" s="512"/>
    </row>
    <row r="27" spans="1:3" x14ac:dyDescent="0.2">
      <c r="A27" s="270" t="s">
        <v>705</v>
      </c>
      <c r="B27" s="505"/>
      <c r="C27" s="271"/>
    </row>
    <row r="28" spans="1:3" x14ac:dyDescent="0.2">
      <c r="A28" s="270" t="s">
        <v>705</v>
      </c>
      <c r="B28" s="505"/>
      <c r="C28" s="271"/>
    </row>
    <row r="29" spans="1:3" x14ac:dyDescent="0.2">
      <c r="A29" s="270" t="s">
        <v>705</v>
      </c>
      <c r="B29" s="505"/>
      <c r="C29" s="271"/>
    </row>
    <row r="30" spans="1:3" x14ac:dyDescent="0.2">
      <c r="A30" s="270" t="s">
        <v>705</v>
      </c>
      <c r="B30" s="505"/>
      <c r="C30" s="271"/>
    </row>
    <row r="31" spans="1:3" x14ac:dyDescent="0.2">
      <c r="A31" s="270" t="s">
        <v>705</v>
      </c>
      <c r="B31" s="505"/>
      <c r="C31" s="271"/>
    </row>
    <row r="32" spans="1:3" x14ac:dyDescent="0.2">
      <c r="A32" s="270" t="s">
        <v>705</v>
      </c>
      <c r="B32" s="505"/>
      <c r="C32" s="271"/>
    </row>
    <row r="33" spans="1:3" x14ac:dyDescent="0.2">
      <c r="A33" s="270" t="s">
        <v>705</v>
      </c>
      <c r="B33" s="505"/>
      <c r="C33" s="271"/>
    </row>
    <row r="34" spans="1:3" x14ac:dyDescent="0.2">
      <c r="A34" s="270" t="s">
        <v>705</v>
      </c>
      <c r="B34" s="505"/>
      <c r="C34" s="271"/>
    </row>
    <row r="35" spans="1:3" x14ac:dyDescent="0.2">
      <c r="A35" s="270" t="s">
        <v>695</v>
      </c>
      <c r="B35" s="505"/>
      <c r="C35" s="271"/>
    </row>
    <row r="36" spans="1:3" x14ac:dyDescent="0.2">
      <c r="A36" s="270" t="s">
        <v>508</v>
      </c>
      <c r="B36" s="505"/>
      <c r="C36" s="271"/>
    </row>
    <row r="37" spans="1:3" x14ac:dyDescent="0.2">
      <c r="A37" s="270" t="s">
        <v>696</v>
      </c>
      <c r="B37" s="505"/>
      <c r="C37" s="271"/>
    </row>
    <row r="38" spans="1:3" x14ac:dyDescent="0.2">
      <c r="A38" s="270" t="s">
        <v>697</v>
      </c>
      <c r="B38" s="505"/>
      <c r="C38" s="271"/>
    </row>
    <row r="39" spans="1:3" x14ac:dyDescent="0.2">
      <c r="A39" s="270" t="s">
        <v>706</v>
      </c>
      <c r="B39" s="505"/>
      <c r="C39" s="271"/>
    </row>
    <row r="40" spans="1:3" x14ac:dyDescent="0.2">
      <c r="A40" s="270" t="s">
        <v>707</v>
      </c>
      <c r="B40" s="505"/>
      <c r="C40" s="271"/>
    </row>
    <row r="41" spans="1:3" x14ac:dyDescent="0.2">
      <c r="A41" s="270" t="s">
        <v>466</v>
      </c>
      <c r="B41" s="505"/>
      <c r="C41" s="271"/>
    </row>
    <row r="42" spans="1:3" x14ac:dyDescent="0.2">
      <c r="A42" s="270" t="s">
        <v>693</v>
      </c>
      <c r="B42" s="505"/>
      <c r="C42" s="271"/>
    </row>
    <row r="43" spans="1:3" x14ac:dyDescent="0.2">
      <c r="A43" s="513" t="s">
        <v>467</v>
      </c>
      <c r="B43" s="504"/>
      <c r="C43" s="514"/>
    </row>
    <row r="44" spans="1:3" x14ac:dyDescent="0.2">
      <c r="A44" s="513"/>
      <c r="B44" s="504"/>
      <c r="C44" s="514"/>
    </row>
    <row r="45" spans="1:3" ht="13.5" thickBot="1" x14ac:dyDescent="0.25">
      <c r="A45" s="515"/>
      <c r="B45" s="506"/>
      <c r="C45" s="516"/>
    </row>
    <row r="46" spans="1:3" ht="14.25" x14ac:dyDescent="0.2">
      <c r="A46" s="1346" t="s">
        <v>2124</v>
      </c>
      <c r="B46" s="1347"/>
      <c r="C46" s="1348"/>
    </row>
    <row r="47" spans="1:3" ht="14.25" x14ac:dyDescent="0.2">
      <c r="A47" s="1337" t="str">
        <f>A1</f>
        <v>LOCAL GOVERNMENT NAME:</v>
      </c>
      <c r="B47" s="1338"/>
      <c r="C47" s="1339"/>
    </row>
    <row r="48" spans="1:3" ht="14.25" x14ac:dyDescent="0.2">
      <c r="A48" s="1337" t="s">
        <v>1079</v>
      </c>
      <c r="B48" s="1338"/>
      <c r="C48" s="1339"/>
    </row>
    <row r="49" spans="1:3" ht="14.25" x14ac:dyDescent="0.2">
      <c r="A49" s="1337" t="str">
        <f>'COVER PAGE'!A30</f>
        <v>FISCAL YEAR ENDING JUNE 30, 2025</v>
      </c>
      <c r="B49" s="1338"/>
      <c r="C49" s="1339"/>
    </row>
    <row r="50" spans="1:3" x14ac:dyDescent="0.2">
      <c r="A50" s="41"/>
      <c r="B50" s="30"/>
      <c r="C50" s="19"/>
    </row>
    <row r="51" spans="1:3" x14ac:dyDescent="0.2">
      <c r="A51" s="41"/>
      <c r="C51" s="19"/>
    </row>
    <row r="52" spans="1:3" x14ac:dyDescent="0.2">
      <c r="A52" s="41"/>
      <c r="B52" s="254" t="s">
        <v>2084</v>
      </c>
      <c r="C52" s="19"/>
    </row>
    <row r="53" spans="1:3" x14ac:dyDescent="0.2">
      <c r="A53" s="41"/>
      <c r="C53" s="19"/>
    </row>
    <row r="54" spans="1:3" x14ac:dyDescent="0.2">
      <c r="A54" s="41"/>
      <c r="B54" s="254"/>
      <c r="C54" s="19"/>
    </row>
    <row r="55" spans="1:3" ht="13.5" thickBot="1" x14ac:dyDescent="0.25">
      <c r="A55" s="41"/>
      <c r="B55" s="766"/>
      <c r="C55" s="19"/>
    </row>
    <row r="56" spans="1:3" x14ac:dyDescent="0.2">
      <c r="A56" s="41"/>
      <c r="B56" s="254" t="s">
        <v>2693</v>
      </c>
      <c r="C56" s="19"/>
    </row>
    <row r="57" spans="1:3" x14ac:dyDescent="0.2">
      <c r="A57" s="268"/>
      <c r="B57" s="194"/>
      <c r="C57" s="269"/>
    </row>
    <row r="58" spans="1:3" x14ac:dyDescent="0.2">
      <c r="A58" s="268"/>
      <c r="B58" s="254"/>
      <c r="C58" s="269"/>
    </row>
    <row r="59" spans="1:3" ht="13.5" thickBot="1" x14ac:dyDescent="0.25">
      <c r="A59" s="268"/>
      <c r="B59" s="766"/>
      <c r="C59" s="269"/>
    </row>
    <row r="60" spans="1:3" x14ac:dyDescent="0.2">
      <c r="A60" s="268"/>
      <c r="B60" s="254" t="s">
        <v>301</v>
      </c>
      <c r="C60" s="269"/>
    </row>
    <row r="61" spans="1:3" ht="15.75" x14ac:dyDescent="0.25">
      <c r="A61" s="500"/>
      <c r="B61" s="254"/>
      <c r="C61" s="501"/>
    </row>
    <row r="62" spans="1:3" x14ac:dyDescent="0.2">
      <c r="A62" s="268"/>
      <c r="B62" s="255" t="s">
        <v>2125</v>
      </c>
      <c r="C62" s="269"/>
    </row>
    <row r="63" spans="1:3" x14ac:dyDescent="0.2">
      <c r="A63" s="768" t="s">
        <v>2082</v>
      </c>
      <c r="B63" s="769"/>
      <c r="C63" s="269"/>
    </row>
    <row r="64" spans="1:3" x14ac:dyDescent="0.2">
      <c r="A64" s="771" t="s">
        <v>2083</v>
      </c>
      <c r="B64" s="770"/>
      <c r="C64" s="269"/>
    </row>
    <row r="65" spans="1:3" ht="13.5" thickBot="1" x14ac:dyDescent="0.25">
      <c r="A65" s="27"/>
      <c r="B65" s="1"/>
      <c r="C65" s="18"/>
    </row>
    <row r="66" spans="1:3" ht="15.75" x14ac:dyDescent="0.25">
      <c r="A66" s="83" t="s">
        <v>468</v>
      </c>
      <c r="B66" s="2"/>
      <c r="C66" s="2"/>
    </row>
  </sheetData>
  <sheetProtection formatCells="0" formatColumns="0" formatRows="0"/>
  <customSheetViews>
    <customSheetView guid="{FC3B3501-CA52-40D7-B049-0E027A15B235}" topLeftCell="A31">
      <selection sqref="A1:C1"/>
      <colBreaks count="1" manualBreakCount="1">
        <brk id="4" max="1048575" man="1"/>
      </colBreaks>
      <pageMargins left="0.25" right="0.25" top="0.5" bottom="0" header="0.5" footer="0.5"/>
      <printOptions horizontalCentered="1"/>
      <pageSetup scale="82" orientation="portrait" horizontalDpi="360" verticalDpi="360" r:id="rId1"/>
      <headerFooter alignWithMargins="0"/>
    </customSheetView>
  </customSheetViews>
  <mergeCells count="6">
    <mergeCell ref="A49:C49"/>
    <mergeCell ref="A1:C1"/>
    <mergeCell ref="A2:C2"/>
    <mergeCell ref="A46:C46"/>
    <mergeCell ref="A47:C47"/>
    <mergeCell ref="A48:C48"/>
  </mergeCells>
  <phoneticPr fontId="0" type="noConversion"/>
  <printOptions horizontalCentered="1"/>
  <pageMargins left="0.25" right="0.25" top="0.5" bottom="0" header="0.5" footer="0.5"/>
  <pageSetup scale="82" orientation="portrait" horizontalDpi="360" verticalDpi="360" r:id="rId2"/>
  <headerFooter alignWithMargins="0"/>
  <colBreaks count="1" manualBreakCount="1">
    <brk id="4" max="1048575" man="1"/>
  </colBreaks>
  <legacyDrawing r:id="rId3"/>
</worksheet>
</file>

<file path=xl/worksheets/sheet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67">
    <pageSetUpPr fitToPage="1"/>
  </sheetPr>
  <dimension ref="A1:O39"/>
  <sheetViews>
    <sheetView workbookViewId="0">
      <pane xSplit="1" ySplit="8" topLeftCell="B9" activePane="bottomRight" state="frozen"/>
      <selection activeCell="A53" sqref="A53:K53"/>
      <selection pane="topRight" activeCell="A53" sqref="A53:K53"/>
      <selection pane="bottomLeft" activeCell="A53" sqref="A53:K53"/>
      <selection pane="bottomRight" activeCell="A5" sqref="A5"/>
    </sheetView>
  </sheetViews>
  <sheetFormatPr defaultColWidth="8.85546875" defaultRowHeight="12.75" x14ac:dyDescent="0.2"/>
  <cols>
    <col min="1" max="1" width="33.28515625" style="194" customWidth="1"/>
    <col min="2" max="2" width="13.85546875" style="194" customWidth="1"/>
    <col min="3" max="3" width="9.85546875" style="194" customWidth="1"/>
    <col min="4" max="4" width="15.28515625" style="194" customWidth="1"/>
    <col min="5" max="6" width="13.7109375" style="194" customWidth="1"/>
    <col min="7" max="7" width="11" style="194" customWidth="1"/>
    <col min="8" max="8" width="10.5703125" style="194" customWidth="1"/>
    <col min="9" max="9" width="14.140625" style="194" customWidth="1"/>
    <col min="10" max="11" width="10.85546875" style="194" customWidth="1"/>
    <col min="12" max="13" width="11.42578125" style="194" customWidth="1"/>
    <col min="14" max="14" width="12.5703125" style="194" customWidth="1"/>
    <col min="15" max="16384" width="8.85546875" style="194"/>
  </cols>
  <sheetData>
    <row r="1" spans="1:15" ht="18" x14ac:dyDescent="0.25">
      <c r="A1" s="192" t="str">
        <f>'COVER PAGE'!A9</f>
        <v>LOCAL GOVERNMENT NAME:</v>
      </c>
      <c r="B1" s="209"/>
      <c r="C1" s="209"/>
      <c r="D1" s="209"/>
      <c r="E1" s="209"/>
      <c r="F1" s="209"/>
      <c r="G1" s="209"/>
      <c r="H1" s="209"/>
      <c r="I1" s="209"/>
      <c r="J1" s="209"/>
      <c r="K1" s="209"/>
      <c r="L1" s="209"/>
      <c r="M1" s="209"/>
      <c r="N1" s="209"/>
    </row>
    <row r="2" spans="1:15" ht="18" x14ac:dyDescent="0.25">
      <c r="A2" s="192" t="s">
        <v>589</v>
      </c>
      <c r="B2" s="209"/>
      <c r="C2" s="209"/>
      <c r="D2" s="209"/>
      <c r="E2" s="209"/>
      <c r="F2" s="209"/>
      <c r="G2" s="209"/>
      <c r="H2" s="209"/>
      <c r="I2" s="209"/>
      <c r="J2" s="209"/>
      <c r="K2" s="209"/>
      <c r="L2" s="209"/>
      <c r="M2" s="209"/>
      <c r="N2" s="209"/>
    </row>
    <row r="3" spans="1:15" ht="18" x14ac:dyDescent="0.25">
      <c r="A3" s="192" t="s">
        <v>272</v>
      </c>
      <c r="B3" s="209"/>
      <c r="C3" s="209"/>
      <c r="D3" s="209"/>
      <c r="E3" s="209"/>
      <c r="F3" s="209"/>
      <c r="G3" s="209"/>
      <c r="H3" s="209"/>
      <c r="I3" s="209"/>
      <c r="J3" s="209"/>
      <c r="K3" s="209"/>
      <c r="L3" s="209"/>
      <c r="M3" s="209"/>
      <c r="N3" s="209"/>
    </row>
    <row r="4" spans="1:15" ht="18" x14ac:dyDescent="0.25">
      <c r="A4" s="192" t="str">
        <f>'COVER PAGE'!A30</f>
        <v>FISCAL YEAR ENDING JUNE 30, 2025</v>
      </c>
      <c r="B4" s="209"/>
      <c r="C4" s="209"/>
      <c r="D4" s="209"/>
      <c r="E4" s="209"/>
      <c r="F4" s="209"/>
      <c r="G4" s="209"/>
      <c r="H4" s="209"/>
      <c r="I4" s="209"/>
      <c r="J4" s="209"/>
      <c r="K4" s="209"/>
      <c r="L4" s="209"/>
      <c r="M4" s="209"/>
      <c r="N4" s="209"/>
    </row>
    <row r="5" spans="1:15" x14ac:dyDescent="0.2">
      <c r="A5" s="209"/>
      <c r="B5" s="209"/>
      <c r="C5" s="209"/>
      <c r="D5" s="209"/>
      <c r="E5" s="209"/>
      <c r="F5" s="209"/>
      <c r="G5" s="209"/>
      <c r="H5" s="209"/>
      <c r="I5" s="209"/>
      <c r="J5" s="209"/>
      <c r="K5" s="209"/>
      <c r="L5" s="209"/>
      <c r="M5" s="209"/>
      <c r="N5" s="209"/>
    </row>
    <row r="6" spans="1:15" ht="13.5" thickBot="1" x14ac:dyDescent="0.25">
      <c r="A6" s="209"/>
      <c r="B6" s="209"/>
      <c r="C6" s="209"/>
      <c r="D6" s="1680" t="s">
        <v>219</v>
      </c>
      <c r="E6" s="1680"/>
      <c r="F6" s="1681"/>
      <c r="G6" s="209"/>
      <c r="H6" s="209"/>
      <c r="I6" s="209"/>
      <c r="J6" s="209"/>
      <c r="K6" s="209"/>
      <c r="L6" s="209"/>
      <c r="M6" s="209"/>
      <c r="N6" s="209"/>
    </row>
    <row r="7" spans="1:15" ht="64.5" thickBot="1" x14ac:dyDescent="0.25">
      <c r="A7" s="314" t="s">
        <v>846</v>
      </c>
      <c r="B7" s="314" t="s">
        <v>222</v>
      </c>
      <c r="C7" s="314" t="s">
        <v>218</v>
      </c>
      <c r="D7" s="314" t="s">
        <v>233</v>
      </c>
      <c r="E7" s="314" t="s">
        <v>234</v>
      </c>
      <c r="F7" s="314" t="s">
        <v>190</v>
      </c>
      <c r="G7" s="314" t="s">
        <v>220</v>
      </c>
      <c r="H7" s="314" t="s">
        <v>223</v>
      </c>
      <c r="I7" s="314" t="s">
        <v>160</v>
      </c>
      <c r="J7" s="314" t="s">
        <v>221</v>
      </c>
      <c r="K7" s="314" t="s">
        <v>179</v>
      </c>
      <c r="L7" s="314" t="s">
        <v>74</v>
      </c>
      <c r="M7" s="314" t="s">
        <v>1252</v>
      </c>
      <c r="N7" s="314" t="s">
        <v>760</v>
      </c>
      <c r="O7" s="315"/>
    </row>
    <row r="8" spans="1:15" ht="13.5" thickBot="1" x14ac:dyDescent="0.25">
      <c r="A8" s="17" t="s">
        <v>191</v>
      </c>
      <c r="B8" s="310">
        <f>+'OP Conversion'!Q11</f>
        <v>0</v>
      </c>
      <c r="C8" s="310">
        <f>+'OP Conversion'!Q12</f>
        <v>0</v>
      </c>
      <c r="D8" s="20"/>
      <c r="E8" s="310">
        <f>+'OP Conversion'!Q13</f>
        <v>0</v>
      </c>
      <c r="F8" s="20"/>
      <c r="G8" s="310">
        <f>+'OP Conversion'!Q14</f>
        <v>0</v>
      </c>
      <c r="H8" s="310">
        <f>+'OP Conversion'!Q15</f>
        <v>0</v>
      </c>
      <c r="I8" s="310">
        <f>+'OP Conversion'!Q16</f>
        <v>0</v>
      </c>
      <c r="J8" s="310">
        <f>+'OP Conversion'!Q17</f>
        <v>0</v>
      </c>
      <c r="K8" s="310">
        <f>+'OP Conversion'!Q18</f>
        <v>0</v>
      </c>
      <c r="L8" s="310">
        <f>+'OP Conversion'!Q46+'OP Conversion'!Q47</f>
        <v>0</v>
      </c>
      <c r="M8" s="310">
        <f>'OP Conversion'!Q48+'OP Conversion'!Q49+'OP Conversion'!Q50+'OP Conversion'!Q51</f>
        <v>0</v>
      </c>
      <c r="N8" s="310">
        <f>SUM(B8:M8)</f>
        <v>0</v>
      </c>
      <c r="O8" s="315"/>
    </row>
    <row r="9" spans="1:15" ht="13.5" thickTop="1" x14ac:dyDescent="0.2">
      <c r="A9" s="322"/>
      <c r="B9" s="322"/>
      <c r="C9" s="322"/>
      <c r="D9" s="322"/>
      <c r="E9" s="322"/>
      <c r="F9" s="322"/>
      <c r="G9" s="322"/>
      <c r="H9" s="322"/>
      <c r="I9" s="322"/>
      <c r="J9" s="322"/>
      <c r="K9" s="322"/>
      <c r="L9" s="322"/>
      <c r="M9" s="322"/>
      <c r="N9" s="322"/>
      <c r="O9" s="315"/>
    </row>
    <row r="10" spans="1:15" ht="15.75" x14ac:dyDescent="0.25">
      <c r="A10" s="69" t="s">
        <v>229</v>
      </c>
      <c r="B10" s="99"/>
      <c r="C10" s="99"/>
      <c r="D10" s="99"/>
      <c r="E10" s="99"/>
      <c r="F10" s="99"/>
      <c r="G10" s="99"/>
      <c r="H10" s="99"/>
      <c r="I10" s="99"/>
      <c r="J10" s="99"/>
      <c r="K10" s="99"/>
      <c r="L10" s="99"/>
      <c r="M10" s="99"/>
      <c r="N10" s="99"/>
    </row>
    <row r="11" spans="1:15" x14ac:dyDescent="0.2">
      <c r="A11" s="316" t="s">
        <v>224</v>
      </c>
      <c r="B11" s="305"/>
      <c r="C11" s="230"/>
      <c r="D11" s="230"/>
      <c r="E11" s="230"/>
      <c r="F11" s="230"/>
      <c r="G11" s="230"/>
      <c r="H11" s="230"/>
      <c r="I11" s="230"/>
      <c r="J11" s="230"/>
      <c r="K11" s="305"/>
      <c r="L11" s="305"/>
      <c r="M11" s="305"/>
      <c r="N11" s="99">
        <f t="shared" ref="N11:N20" si="0">SUM(B11:M11)</f>
        <v>0</v>
      </c>
    </row>
    <row r="12" spans="1:15" x14ac:dyDescent="0.2">
      <c r="A12" s="316" t="s">
        <v>769</v>
      </c>
      <c r="B12" s="305"/>
      <c r="C12" s="230"/>
      <c r="D12" s="230"/>
      <c r="E12" s="230"/>
      <c r="F12" s="230"/>
      <c r="G12" s="230"/>
      <c r="H12" s="230"/>
      <c r="I12" s="230"/>
      <c r="J12" s="230"/>
      <c r="K12" s="305"/>
      <c r="L12" s="305"/>
      <c r="M12" s="305"/>
      <c r="N12" s="99">
        <f t="shared" si="0"/>
        <v>0</v>
      </c>
    </row>
    <row r="13" spans="1:15" x14ac:dyDescent="0.2">
      <c r="A13" s="316" t="s">
        <v>770</v>
      </c>
      <c r="B13" s="230"/>
      <c r="C13" s="230"/>
      <c r="D13" s="230"/>
      <c r="E13" s="230"/>
      <c r="F13" s="230"/>
      <c r="G13" s="230"/>
      <c r="H13" s="230"/>
      <c r="I13" s="230"/>
      <c r="J13" s="230"/>
      <c r="K13" s="305"/>
      <c r="L13" s="305"/>
      <c r="M13" s="305"/>
      <c r="N13" s="99">
        <f t="shared" si="0"/>
        <v>0</v>
      </c>
    </row>
    <row r="14" spans="1:15" x14ac:dyDescent="0.2">
      <c r="A14" s="316" t="s">
        <v>771</v>
      </c>
      <c r="B14" s="305"/>
      <c r="C14" s="230"/>
      <c r="D14" s="230"/>
      <c r="E14" s="230"/>
      <c r="F14" s="230"/>
      <c r="G14" s="230"/>
      <c r="H14" s="230"/>
      <c r="I14" s="230"/>
      <c r="J14" s="230"/>
      <c r="K14" s="305"/>
      <c r="L14" s="305"/>
      <c r="M14" s="305"/>
      <c r="N14" s="99">
        <f t="shared" si="0"/>
        <v>0</v>
      </c>
    </row>
    <row r="15" spans="1:15" x14ac:dyDescent="0.2">
      <c r="A15" s="316" t="s">
        <v>225</v>
      </c>
      <c r="B15" s="305"/>
      <c r="C15" s="230"/>
      <c r="D15" s="230"/>
      <c r="E15" s="230"/>
      <c r="F15" s="230"/>
      <c r="G15" s="230"/>
      <c r="H15" s="230"/>
      <c r="I15" s="230"/>
      <c r="J15" s="230"/>
      <c r="K15" s="305"/>
      <c r="L15" s="305"/>
      <c r="M15" s="305"/>
      <c r="N15" s="99">
        <f t="shared" si="0"/>
        <v>0</v>
      </c>
    </row>
    <row r="16" spans="1:15" x14ac:dyDescent="0.2">
      <c r="A16" s="316" t="s">
        <v>226</v>
      </c>
      <c r="B16" s="305"/>
      <c r="C16" s="230"/>
      <c r="D16" s="230"/>
      <c r="E16" s="230"/>
      <c r="F16" s="230"/>
      <c r="G16" s="230"/>
      <c r="H16" s="230"/>
      <c r="I16" s="230"/>
      <c r="J16" s="230"/>
      <c r="K16" s="305"/>
      <c r="L16" s="305"/>
      <c r="M16" s="305"/>
      <c r="N16" s="99">
        <f t="shared" si="0"/>
        <v>0</v>
      </c>
    </row>
    <row r="17" spans="1:14" x14ac:dyDescent="0.2">
      <c r="A17" s="316" t="s">
        <v>227</v>
      </c>
      <c r="B17" s="305"/>
      <c r="C17" s="230"/>
      <c r="D17" s="230"/>
      <c r="E17" s="230"/>
      <c r="F17" s="230"/>
      <c r="G17" s="230"/>
      <c r="H17" s="230"/>
      <c r="I17" s="230"/>
      <c r="J17" s="230"/>
      <c r="K17" s="305"/>
      <c r="L17" s="305"/>
      <c r="M17" s="305"/>
      <c r="N17" s="99">
        <f t="shared" si="0"/>
        <v>0</v>
      </c>
    </row>
    <row r="18" spans="1:14" x14ac:dyDescent="0.2">
      <c r="A18" s="316" t="s">
        <v>813</v>
      </c>
      <c r="B18" s="305"/>
      <c r="C18" s="230"/>
      <c r="D18" s="230"/>
      <c r="E18" s="230"/>
      <c r="F18" s="230"/>
      <c r="G18" s="230"/>
      <c r="H18" s="230"/>
      <c r="I18" s="230"/>
      <c r="J18" s="230"/>
      <c r="K18" s="305"/>
      <c r="L18" s="305"/>
      <c r="M18" s="305"/>
      <c r="N18" s="99">
        <f t="shared" si="0"/>
        <v>0</v>
      </c>
    </row>
    <row r="19" spans="1:14" x14ac:dyDescent="0.2">
      <c r="A19" s="316" t="s">
        <v>228</v>
      </c>
      <c r="B19" s="305"/>
      <c r="C19" s="305"/>
      <c r="D19" s="230"/>
      <c r="E19" s="230"/>
      <c r="F19" s="230"/>
      <c r="G19" s="230"/>
      <c r="H19" s="230"/>
      <c r="I19" s="230"/>
      <c r="J19" s="230"/>
      <c r="K19" s="305"/>
      <c r="L19" s="305"/>
      <c r="M19" s="305"/>
      <c r="N19" s="99">
        <f t="shared" si="0"/>
        <v>0</v>
      </c>
    </row>
    <row r="20" spans="1:14" x14ac:dyDescent="0.2">
      <c r="A20" s="316" t="s">
        <v>759</v>
      </c>
      <c r="B20" s="317"/>
      <c r="C20" s="230"/>
      <c r="D20" s="230"/>
      <c r="E20" s="230"/>
      <c r="F20" s="230"/>
      <c r="G20" s="230"/>
      <c r="H20" s="230"/>
      <c r="I20" s="230"/>
      <c r="J20" s="230"/>
      <c r="K20" s="305"/>
      <c r="L20" s="305"/>
      <c r="M20" s="305"/>
      <c r="N20" s="99">
        <f t="shared" si="0"/>
        <v>0</v>
      </c>
    </row>
    <row r="21" spans="1:14" ht="13.5" thickBot="1" x14ac:dyDescent="0.25">
      <c r="A21"/>
      <c r="B21" s="320"/>
      <c r="C21" s="320"/>
      <c r="D21" s="308"/>
      <c r="E21" s="308"/>
      <c r="F21" s="308"/>
      <c r="G21" s="308"/>
      <c r="H21" s="308"/>
      <c r="I21" s="308"/>
      <c r="J21" s="308"/>
      <c r="K21" s="313"/>
      <c r="L21" s="320"/>
      <c r="M21" s="313"/>
      <c r="N21" s="90"/>
    </row>
    <row r="22" spans="1:14" ht="32.25" thickBot="1" x14ac:dyDescent="0.3">
      <c r="A22" s="362" t="s">
        <v>231</v>
      </c>
      <c r="B22" s="319">
        <f>SUM(B10:B21)</f>
        <v>0</v>
      </c>
      <c r="C22" s="319">
        <f t="shared" ref="C22:N22" si="1">SUM(C10:C21)</f>
        <v>0</v>
      </c>
      <c r="D22" s="309">
        <f t="shared" si="1"/>
        <v>0</v>
      </c>
      <c r="E22" s="309">
        <f t="shared" si="1"/>
        <v>0</v>
      </c>
      <c r="F22" s="309">
        <f t="shared" si="1"/>
        <v>0</v>
      </c>
      <c r="G22" s="309">
        <f t="shared" si="1"/>
        <v>0</v>
      </c>
      <c r="H22" s="309">
        <f t="shared" si="1"/>
        <v>0</v>
      </c>
      <c r="I22" s="309">
        <f t="shared" si="1"/>
        <v>0</v>
      </c>
      <c r="J22" s="309">
        <f t="shared" si="1"/>
        <v>0</v>
      </c>
      <c r="K22" s="319">
        <f>SUM(K10:K21)</f>
        <v>0</v>
      </c>
      <c r="L22" s="319">
        <f>SUM(L10:L21)</f>
        <v>0</v>
      </c>
      <c r="M22" s="319">
        <f>SUM(M10:M21)</f>
        <v>0</v>
      </c>
      <c r="N22" s="309">
        <f t="shared" si="1"/>
        <v>0</v>
      </c>
    </row>
    <row r="23" spans="1:14" x14ac:dyDescent="0.2">
      <c r="A23"/>
      <c r="B23" s="99"/>
      <c r="C23" s="99"/>
      <c r="D23" s="99"/>
      <c r="E23" s="99"/>
      <c r="F23" s="99"/>
      <c r="G23" s="99"/>
      <c r="H23" s="99"/>
      <c r="I23" s="99"/>
      <c r="J23" s="99"/>
      <c r="K23" s="99"/>
      <c r="L23" s="99"/>
      <c r="M23" s="99"/>
      <c r="N23" s="99"/>
    </row>
    <row r="24" spans="1:14" ht="15.75" x14ac:dyDescent="0.25">
      <c r="A24" s="363" t="s">
        <v>230</v>
      </c>
      <c r="B24" s="99"/>
      <c r="C24" s="99"/>
      <c r="D24" s="99"/>
      <c r="E24" s="99"/>
      <c r="F24" s="99"/>
      <c r="G24" s="99"/>
      <c r="H24" s="99"/>
      <c r="I24" s="99"/>
      <c r="J24" s="99"/>
      <c r="K24" s="99"/>
      <c r="L24" s="99"/>
      <c r="M24" s="99"/>
      <c r="N24" s="99"/>
    </row>
    <row r="25" spans="1:14" ht="15.75" x14ac:dyDescent="0.25">
      <c r="A25" s="318" t="s">
        <v>201</v>
      </c>
      <c r="B25" s="230">
        <f>B8-B22-B26</f>
        <v>0</v>
      </c>
      <c r="C25" s="305"/>
      <c r="D25" s="305"/>
      <c r="E25" s="305"/>
      <c r="F25" s="305"/>
      <c r="G25" s="305"/>
      <c r="H25" s="305"/>
      <c r="I25" s="305"/>
      <c r="J25" s="305"/>
      <c r="K25" s="305"/>
      <c r="L25" s="305"/>
      <c r="M25" s="305"/>
      <c r="N25" s="99">
        <f>SUM(B25:M25)</f>
        <v>0</v>
      </c>
    </row>
    <row r="26" spans="1:14" ht="15.75" x14ac:dyDescent="0.25">
      <c r="A26" s="318" t="s">
        <v>200</v>
      </c>
      <c r="B26" s="230"/>
      <c r="C26" s="305"/>
      <c r="D26" s="305"/>
      <c r="E26" s="305"/>
      <c r="F26" s="305"/>
      <c r="G26" s="305"/>
      <c r="H26" s="305"/>
      <c r="I26" s="305"/>
      <c r="J26" s="305"/>
      <c r="K26" s="305"/>
      <c r="L26" s="305"/>
      <c r="M26" s="305"/>
      <c r="N26" s="99">
        <f t="shared" ref="N26:N34" si="2">SUM(B26:M26)</f>
        <v>0</v>
      </c>
    </row>
    <row r="27" spans="1:14" ht="15.75" x14ac:dyDescent="0.25">
      <c r="A27" s="318" t="s">
        <v>202</v>
      </c>
      <c r="B27" s="305"/>
      <c r="C27" s="230">
        <f>C8-C22</f>
        <v>0</v>
      </c>
      <c r="D27" s="305"/>
      <c r="E27" s="305"/>
      <c r="F27" s="305"/>
      <c r="G27" s="305"/>
      <c r="H27" s="305"/>
      <c r="I27" s="305"/>
      <c r="J27" s="305"/>
      <c r="K27" s="305"/>
      <c r="L27" s="305"/>
      <c r="M27" s="305"/>
      <c r="N27" s="99">
        <f t="shared" si="2"/>
        <v>0</v>
      </c>
    </row>
    <row r="28" spans="1:14" ht="31.5" x14ac:dyDescent="0.25">
      <c r="A28" s="318" t="s">
        <v>879</v>
      </c>
      <c r="B28" s="305"/>
      <c r="C28" s="305"/>
      <c r="D28" s="305"/>
      <c r="E28" s="305"/>
      <c r="F28" s="230">
        <f>E8-D22-E22-F22-D29-E29</f>
        <v>0</v>
      </c>
      <c r="G28" s="305"/>
      <c r="H28" s="305"/>
      <c r="I28" s="305"/>
      <c r="J28" s="305"/>
      <c r="K28" s="305"/>
      <c r="L28" s="305"/>
      <c r="M28" s="305"/>
      <c r="N28" s="99">
        <f t="shared" si="2"/>
        <v>0</v>
      </c>
    </row>
    <row r="29" spans="1:14" ht="31.5" x14ac:dyDescent="0.25">
      <c r="A29" s="318" t="s">
        <v>203</v>
      </c>
      <c r="B29" s="305"/>
      <c r="C29" s="305"/>
      <c r="D29" s="230"/>
      <c r="E29" s="230"/>
      <c r="F29" s="305"/>
      <c r="G29" s="305"/>
      <c r="H29" s="305"/>
      <c r="I29" s="305"/>
      <c r="J29" s="305"/>
      <c r="K29" s="305"/>
      <c r="L29" s="305"/>
      <c r="M29" s="305"/>
      <c r="N29" s="99">
        <f t="shared" si="2"/>
        <v>0</v>
      </c>
    </row>
    <row r="30" spans="1:14" ht="31.5" x14ac:dyDescent="0.25">
      <c r="A30" s="318" t="s">
        <v>204</v>
      </c>
      <c r="B30" s="305"/>
      <c r="C30" s="305"/>
      <c r="D30" s="305"/>
      <c r="E30" s="305"/>
      <c r="F30" s="305"/>
      <c r="G30" s="305"/>
      <c r="H30" s="305"/>
      <c r="I30" s="305"/>
      <c r="J30" s="230">
        <f>J8-J22</f>
        <v>0</v>
      </c>
      <c r="K30" s="305"/>
      <c r="L30" s="305"/>
      <c r="M30" s="305"/>
      <c r="N30" s="99">
        <f t="shared" si="2"/>
        <v>0</v>
      </c>
    </row>
    <row r="31" spans="1:14" ht="15.75" x14ac:dyDescent="0.25">
      <c r="A31" s="318" t="s">
        <v>217</v>
      </c>
      <c r="B31" s="305"/>
      <c r="C31" s="305"/>
      <c r="D31" s="305"/>
      <c r="E31" s="305"/>
      <c r="F31" s="305"/>
      <c r="G31" s="305"/>
      <c r="H31" s="305"/>
      <c r="I31" s="230">
        <f>I8-I22</f>
        <v>0</v>
      </c>
      <c r="J31" s="305"/>
      <c r="K31" s="305"/>
      <c r="L31" s="305"/>
      <c r="M31" s="305"/>
      <c r="N31" s="99">
        <f t="shared" si="2"/>
        <v>0</v>
      </c>
    </row>
    <row r="32" spans="1:14" ht="31.5" x14ac:dyDescent="0.25">
      <c r="A32" s="318" t="s">
        <v>205</v>
      </c>
      <c r="B32" s="305"/>
      <c r="C32" s="305"/>
      <c r="D32" s="305"/>
      <c r="E32" s="305"/>
      <c r="F32" s="305"/>
      <c r="G32" s="305"/>
      <c r="H32" s="305"/>
      <c r="I32" s="305"/>
      <c r="J32" s="305"/>
      <c r="K32" s="230">
        <f>K8-K22</f>
        <v>0</v>
      </c>
      <c r="L32" s="305"/>
      <c r="M32" s="305"/>
      <c r="N32" s="99">
        <f t="shared" si="2"/>
        <v>0</v>
      </c>
    </row>
    <row r="33" spans="1:14" ht="15.75" x14ac:dyDescent="0.25">
      <c r="A33" s="318" t="s">
        <v>206</v>
      </c>
      <c r="B33" s="305"/>
      <c r="C33" s="305"/>
      <c r="D33" s="305"/>
      <c r="E33" s="305"/>
      <c r="F33" s="305"/>
      <c r="G33" s="305"/>
      <c r="H33" s="305"/>
      <c r="I33" s="305"/>
      <c r="J33" s="305"/>
      <c r="K33" s="305"/>
      <c r="L33" s="230">
        <f>L8</f>
        <v>0</v>
      </c>
      <c r="M33" s="305"/>
      <c r="N33" s="99">
        <f t="shared" si="2"/>
        <v>0</v>
      </c>
    </row>
    <row r="34" spans="1:14" ht="16.5" thickBot="1" x14ac:dyDescent="0.3">
      <c r="A34" s="318" t="s">
        <v>1253</v>
      </c>
      <c r="B34" s="313"/>
      <c r="C34" s="313"/>
      <c r="D34" s="313"/>
      <c r="E34" s="313"/>
      <c r="F34" s="313"/>
      <c r="G34" s="313"/>
      <c r="H34" s="313"/>
      <c r="I34" s="313"/>
      <c r="J34" s="313"/>
      <c r="K34" s="313"/>
      <c r="L34" s="313"/>
      <c r="M34" s="308">
        <f>M8</f>
        <v>0</v>
      </c>
      <c r="N34" s="90">
        <f t="shared" si="2"/>
        <v>0</v>
      </c>
    </row>
    <row r="35" spans="1:14" ht="32.25" thickBot="1" x14ac:dyDescent="0.3">
      <c r="A35" s="364" t="s">
        <v>192</v>
      </c>
      <c r="B35" s="90">
        <f t="shared" ref="B35:N35" si="3">SUM(B24:B34)</f>
        <v>0</v>
      </c>
      <c r="C35" s="90">
        <f t="shared" si="3"/>
        <v>0</v>
      </c>
      <c r="D35" s="90">
        <f t="shared" si="3"/>
        <v>0</v>
      </c>
      <c r="E35" s="90">
        <f t="shared" si="3"/>
        <v>0</v>
      </c>
      <c r="F35" s="90">
        <f t="shared" si="3"/>
        <v>0</v>
      </c>
      <c r="G35" s="320">
        <f t="shared" si="3"/>
        <v>0</v>
      </c>
      <c r="H35" s="320">
        <f t="shared" si="3"/>
        <v>0</v>
      </c>
      <c r="I35" s="90">
        <f t="shared" si="3"/>
        <v>0</v>
      </c>
      <c r="J35" s="90">
        <f t="shared" si="3"/>
        <v>0</v>
      </c>
      <c r="K35" s="90">
        <f t="shared" si="3"/>
        <v>0</v>
      </c>
      <c r="L35" s="90">
        <f t="shared" si="3"/>
        <v>0</v>
      </c>
      <c r="M35" s="90">
        <f t="shared" si="3"/>
        <v>0</v>
      </c>
      <c r="N35" s="90">
        <f t="shared" si="3"/>
        <v>0</v>
      </c>
    </row>
    <row r="36" spans="1:14" x14ac:dyDescent="0.2">
      <c r="A36"/>
      <c r="B36" s="99"/>
      <c r="C36" s="99"/>
      <c r="D36" s="311"/>
      <c r="E36" s="99"/>
      <c r="F36" s="311"/>
      <c r="G36" s="99"/>
      <c r="H36" s="99"/>
      <c r="I36" s="99"/>
      <c r="J36" s="99"/>
      <c r="K36" s="99"/>
      <c r="L36" s="99"/>
      <c r="M36" s="99"/>
      <c r="N36" s="99"/>
    </row>
    <row r="37" spans="1:14" ht="16.5" thickBot="1" x14ac:dyDescent="0.3">
      <c r="A37" s="365" t="s">
        <v>232</v>
      </c>
      <c r="B37" s="261">
        <f>+B22+B35</f>
        <v>0</v>
      </c>
      <c r="C37" s="261">
        <f>+C22+C35</f>
        <v>0</v>
      </c>
      <c r="D37" s="321"/>
      <c r="E37" s="261">
        <f>+D22+D35+E22+E35+F22+F35</f>
        <v>0</v>
      </c>
      <c r="F37" s="321"/>
      <c r="G37" s="261">
        <f t="shared" ref="G37:N37" si="4">+G22+G35</f>
        <v>0</v>
      </c>
      <c r="H37" s="261">
        <f t="shared" si="4"/>
        <v>0</v>
      </c>
      <c r="I37" s="261">
        <f t="shared" si="4"/>
        <v>0</v>
      </c>
      <c r="J37" s="261">
        <f t="shared" si="4"/>
        <v>0</v>
      </c>
      <c r="K37" s="261">
        <f t="shared" si="4"/>
        <v>0</v>
      </c>
      <c r="L37" s="261">
        <f t="shared" si="4"/>
        <v>0</v>
      </c>
      <c r="M37" s="261">
        <f t="shared" si="4"/>
        <v>0</v>
      </c>
      <c r="N37" s="261">
        <f t="shared" si="4"/>
        <v>0</v>
      </c>
    </row>
    <row r="38" spans="1:14" ht="13.5" thickTop="1" x14ac:dyDescent="0.2">
      <c r="N38"/>
    </row>
    <row r="39" spans="1:14" x14ac:dyDescent="0.2">
      <c r="K39" s="623" t="s">
        <v>1083</v>
      </c>
      <c r="L39" s="624"/>
      <c r="M39" s="624"/>
      <c r="N39" s="625">
        <f>N37-N8</f>
        <v>0</v>
      </c>
    </row>
  </sheetData>
  <sheetProtection sheet="1" scenarios="1" formatCells="0" formatColumns="0"/>
  <customSheetViews>
    <customSheetView guid="{FC3B3501-CA52-40D7-B049-0E027A15B235}">
      <pane xSplit="1" ySplit="8" topLeftCell="B30" activePane="bottomRight" state="frozen"/>
      <selection pane="bottomRight" activeCell="C27" sqref="C27"/>
      <pageMargins left="0.5" right="0.5" top="0.5" bottom="0.5" header="0.5" footer="0.5"/>
      <printOptions gridLines="1"/>
      <pageSetup scale="70" orientation="landscape" horizontalDpi="200" verticalDpi="200" r:id="rId1"/>
      <headerFooter alignWithMargins="0"/>
    </customSheetView>
  </customSheetViews>
  <mergeCells count="1">
    <mergeCell ref="D6:F6"/>
  </mergeCells>
  <phoneticPr fontId="0" type="noConversion"/>
  <printOptions gridLines="1"/>
  <pageMargins left="0.25" right="0.25" top="0.75" bottom="0.75" header="0.3" footer="0.3"/>
  <pageSetup scale="71" orientation="landscape" horizontalDpi="200" verticalDpi="200" r:id="rId2"/>
  <headerFooter alignWithMargins="0"/>
  <drawing r:id="rId3"/>
  <legacyDrawing r:id="rId4"/>
</worksheet>
</file>

<file path=xl/worksheets/sheet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68">
    <pageSetUpPr fitToPage="1"/>
  </sheetPr>
  <dimension ref="A1:J83"/>
  <sheetViews>
    <sheetView zoomScaleNormal="100" workbookViewId="0">
      <selection activeCell="D11" sqref="D11"/>
    </sheetView>
  </sheetViews>
  <sheetFormatPr defaultColWidth="8.85546875" defaultRowHeight="12.75" x14ac:dyDescent="0.2"/>
  <cols>
    <col min="1" max="1" width="4.7109375" style="194" customWidth="1"/>
    <col min="2" max="2" width="12.7109375" style="194" customWidth="1"/>
    <col min="3" max="3" width="53.85546875" style="194" customWidth="1"/>
    <col min="4" max="6" width="20.7109375" style="194" customWidth="1"/>
    <col min="7" max="7" width="22.42578125" style="194" customWidth="1"/>
    <col min="8" max="8" width="20.7109375" style="194" customWidth="1"/>
    <col min="9" max="9" width="8.85546875" style="194"/>
    <col min="10" max="10" width="10.28515625" style="194" bestFit="1" customWidth="1"/>
    <col min="11" max="16384" width="8.85546875" style="194"/>
  </cols>
  <sheetData>
    <row r="1" spans="2:8" ht="20.25" x14ac:dyDescent="0.3">
      <c r="B1" s="323" t="str">
        <f>+'GW-STATEMENT NET POSITION(13)'!A1</f>
        <v>LOCAL GOVERNMENT NAME:</v>
      </c>
      <c r="C1" s="209"/>
      <c r="D1" s="209"/>
      <c r="E1" s="209"/>
      <c r="F1" s="209"/>
      <c r="G1" s="209"/>
      <c r="H1" s="209"/>
    </row>
    <row r="2" spans="2:8" ht="20.25" x14ac:dyDescent="0.3">
      <c r="B2" s="323" t="s">
        <v>1630</v>
      </c>
      <c r="C2" s="209"/>
      <c r="D2" s="209"/>
      <c r="E2" s="209"/>
      <c r="F2" s="209"/>
      <c r="G2" s="209"/>
      <c r="H2" s="209"/>
    </row>
    <row r="3" spans="2:8" ht="18" x14ac:dyDescent="0.25">
      <c r="B3" s="192" t="str">
        <f>+'GW-STATEMENT OF ACTIVITIES(14)'!B3</f>
        <v>FISCAL YEAR ENDING JUNE 30, 2025</v>
      </c>
      <c r="C3" s="209"/>
      <c r="D3" s="209"/>
      <c r="E3" s="209"/>
      <c r="F3" s="209"/>
      <c r="G3" s="209"/>
      <c r="H3" s="209"/>
    </row>
    <row r="5" spans="2:8" ht="15.75" x14ac:dyDescent="0.25">
      <c r="B5" s="1046"/>
      <c r="C5" s="1047"/>
      <c r="D5" s="1048"/>
      <c r="E5" s="1047"/>
      <c r="F5" s="1047"/>
      <c r="G5" s="1049" t="s">
        <v>337</v>
      </c>
      <c r="H5" s="1047"/>
    </row>
    <row r="6" spans="2:8" ht="15.75" x14ac:dyDescent="0.25">
      <c r="B6" s="1050" t="s">
        <v>123</v>
      </c>
      <c r="C6" s="1051"/>
      <c r="D6" s="1052" t="s">
        <v>550</v>
      </c>
      <c r="E6" s="1052"/>
      <c r="F6" s="1052"/>
      <c r="G6" s="1052" t="s">
        <v>1621</v>
      </c>
      <c r="H6" s="1052" t="s">
        <v>550</v>
      </c>
    </row>
    <row r="7" spans="2:8" ht="15.75" x14ac:dyDescent="0.25">
      <c r="B7" s="1053" t="s">
        <v>124</v>
      </c>
      <c r="C7" s="1054" t="s">
        <v>2599</v>
      </c>
      <c r="D7" s="1055">
        <v>44743</v>
      </c>
      <c r="E7" s="1054" t="s">
        <v>437</v>
      </c>
      <c r="F7" s="1054" t="s">
        <v>898</v>
      </c>
      <c r="G7" s="1054" t="s">
        <v>336</v>
      </c>
      <c r="H7" s="1055">
        <v>45107</v>
      </c>
    </row>
    <row r="8" spans="2:8" ht="15" x14ac:dyDescent="0.2">
      <c r="B8" s="1014">
        <v>181000</v>
      </c>
      <c r="C8" s="1024" t="s">
        <v>555</v>
      </c>
      <c r="D8" s="202"/>
      <c r="E8" s="1107"/>
      <c r="F8" s="1105"/>
      <c r="G8" s="1107"/>
      <c r="H8" s="1029">
        <f>+D8+E8-F8+G8</f>
        <v>0</v>
      </c>
    </row>
    <row r="9" spans="2:8" ht="15" x14ac:dyDescent="0.2">
      <c r="B9" s="1014">
        <v>188000</v>
      </c>
      <c r="C9" s="1024" t="s">
        <v>2561</v>
      </c>
      <c r="D9" s="202"/>
      <c r="E9" s="1028"/>
      <c r="F9" s="1098"/>
      <c r="G9" s="1028"/>
      <c r="H9" s="1029">
        <f t="shared" ref="H9:H23" si="0">+D9+E9-F9+G9</f>
        <v>0</v>
      </c>
    </row>
    <row r="10" spans="2:8" ht="15" x14ac:dyDescent="0.2">
      <c r="B10" s="1016"/>
      <c r="C10" s="1025"/>
      <c r="D10" s="1106"/>
      <c r="E10" s="1029"/>
      <c r="F10" s="1106"/>
      <c r="G10" s="1029"/>
      <c r="H10" s="1029"/>
    </row>
    <row r="11" spans="2:8" ht="15" x14ac:dyDescent="0.2">
      <c r="B11" s="1014">
        <v>182000</v>
      </c>
      <c r="C11" s="1024" t="s">
        <v>866</v>
      </c>
      <c r="D11" s="202"/>
      <c r="E11" s="1028"/>
      <c r="F11" s="1098"/>
      <c r="G11" s="1028"/>
      <c r="H11" s="1029">
        <f t="shared" si="0"/>
        <v>0</v>
      </c>
    </row>
    <row r="12" spans="2:8" ht="15" x14ac:dyDescent="0.2">
      <c r="B12" s="1014">
        <v>182100</v>
      </c>
      <c r="C12" s="1024" t="s">
        <v>2557</v>
      </c>
      <c r="D12" s="202"/>
      <c r="E12" s="1028"/>
      <c r="F12" s="1098"/>
      <c r="G12" s="1028"/>
      <c r="H12" s="1029">
        <f t="shared" si="0"/>
        <v>0</v>
      </c>
    </row>
    <row r="13" spans="2:8" ht="15" x14ac:dyDescent="0.2">
      <c r="B13" s="21"/>
      <c r="C13" s="36"/>
      <c r="D13" s="1106"/>
      <c r="E13" s="1029"/>
      <c r="F13" s="1106"/>
      <c r="G13" s="1029"/>
      <c r="H13" s="1029"/>
    </row>
    <row r="14" spans="2:8" ht="15" x14ac:dyDescent="0.2">
      <c r="B14" s="1014">
        <v>183000</v>
      </c>
      <c r="C14" s="1024" t="s">
        <v>2558</v>
      </c>
      <c r="D14" s="1098"/>
      <c r="E14" s="1028"/>
      <c r="F14" s="1098"/>
      <c r="G14" s="1028"/>
      <c r="H14" s="1029">
        <f t="shared" si="0"/>
        <v>0</v>
      </c>
    </row>
    <row r="15" spans="2:8" ht="15" x14ac:dyDescent="0.2">
      <c r="B15" s="1014">
        <v>183100</v>
      </c>
      <c r="C15" s="1024" t="s">
        <v>2598</v>
      </c>
      <c r="D15" s="1098"/>
      <c r="E15" s="1028"/>
      <c r="F15" s="1098"/>
      <c r="G15" s="1028"/>
      <c r="H15" s="1029">
        <f t="shared" si="0"/>
        <v>0</v>
      </c>
    </row>
    <row r="16" spans="2:8" ht="15" x14ac:dyDescent="0.2">
      <c r="B16" s="21"/>
      <c r="C16" s="36"/>
      <c r="D16" s="1106"/>
      <c r="E16" s="1029"/>
      <c r="F16" s="1106"/>
      <c r="G16" s="1029"/>
      <c r="H16" s="1029"/>
    </row>
    <row r="17" spans="1:10" ht="15" x14ac:dyDescent="0.2">
      <c r="B17" s="1014">
        <v>184000</v>
      </c>
      <c r="C17" s="1026" t="s">
        <v>2559</v>
      </c>
      <c r="D17" s="202"/>
      <c r="E17" s="1028"/>
      <c r="F17" s="1098"/>
      <c r="G17" s="1028"/>
      <c r="H17" s="1029">
        <f t="shared" si="0"/>
        <v>0</v>
      </c>
    </row>
    <row r="18" spans="1:10" ht="15" x14ac:dyDescent="0.2">
      <c r="B18" s="1014">
        <v>184100</v>
      </c>
      <c r="C18" s="1024" t="s">
        <v>2557</v>
      </c>
      <c r="D18" s="202"/>
      <c r="E18" s="1028"/>
      <c r="F18" s="1098"/>
      <c r="G18" s="1028"/>
      <c r="H18" s="1029">
        <f t="shared" si="0"/>
        <v>0</v>
      </c>
    </row>
    <row r="19" spans="1:10" ht="15" x14ac:dyDescent="0.2">
      <c r="B19" s="21"/>
      <c r="C19" s="36"/>
      <c r="D19" s="1106"/>
      <c r="E19" s="1029"/>
      <c r="F19" s="1106"/>
      <c r="G19" s="1029"/>
      <c r="H19" s="1029"/>
    </row>
    <row r="20" spans="1:10" ht="15" x14ac:dyDescent="0.2">
      <c r="B20" s="1014">
        <v>186000</v>
      </c>
      <c r="C20" s="1024" t="s">
        <v>2560</v>
      </c>
      <c r="D20" s="202"/>
      <c r="E20" s="1028"/>
      <c r="F20" s="1098"/>
      <c r="G20" s="1028"/>
      <c r="H20" s="1029">
        <f t="shared" si="0"/>
        <v>0</v>
      </c>
    </row>
    <row r="21" spans="1:10" ht="15" x14ac:dyDescent="0.2">
      <c r="B21" s="1014">
        <v>186100</v>
      </c>
      <c r="C21" s="1024" t="s">
        <v>2557</v>
      </c>
      <c r="D21" s="202"/>
      <c r="E21" s="1028"/>
      <c r="F21" s="1098"/>
      <c r="G21" s="1028"/>
      <c r="H21" s="1029">
        <f t="shared" si="0"/>
        <v>0</v>
      </c>
    </row>
    <row r="22" spans="1:10" ht="15" x14ac:dyDescent="0.2">
      <c r="A22" s="324"/>
      <c r="B22" s="21"/>
      <c r="C22" s="36"/>
      <c r="D22" s="1106"/>
      <c r="E22" s="1029"/>
      <c r="F22" s="1106"/>
      <c r="G22" s="1029"/>
      <c r="H22" s="1029"/>
    </row>
    <row r="23" spans="1:10" ht="15" x14ac:dyDescent="0.2">
      <c r="B23" s="1014">
        <v>187000</v>
      </c>
      <c r="C23" s="1024" t="s">
        <v>561</v>
      </c>
      <c r="D23" s="202"/>
      <c r="E23" s="1028"/>
      <c r="F23" s="1098"/>
      <c r="G23" s="1028"/>
      <c r="H23" s="1029">
        <f t="shared" si="0"/>
        <v>0</v>
      </c>
    </row>
    <row r="24" spans="1:10" ht="15.75" thickBot="1" x14ac:dyDescent="0.25">
      <c r="B24" s="1014">
        <v>187100</v>
      </c>
      <c r="C24" s="1024" t="s">
        <v>2557</v>
      </c>
      <c r="D24" s="204"/>
      <c r="E24" s="1109"/>
      <c r="F24" s="1108"/>
      <c r="G24" s="1030"/>
      <c r="H24" s="1029">
        <f>+D24+E24-F24+G24</f>
        <v>0</v>
      </c>
    </row>
    <row r="25" spans="1:10" ht="15.75" x14ac:dyDescent="0.25">
      <c r="B25" s="1011"/>
      <c r="C25" s="1065" t="s">
        <v>2601</v>
      </c>
      <c r="D25" s="1013">
        <f>D8+D9+D11+D14+D17+D20+D23</f>
        <v>0</v>
      </c>
      <c r="E25" s="1042">
        <f>E8+E9+E11+E14+E17+E20+E23</f>
        <v>0</v>
      </c>
      <c r="F25" s="1042">
        <f>F8+F11+F14+F17+F20+F23</f>
        <v>0</v>
      </c>
      <c r="G25" s="1042">
        <f>G8+G11+G14+G17+G20+G23</f>
        <v>0</v>
      </c>
      <c r="H25" s="1042">
        <f>H8+H9+H11+H14+H17+H20+H23</f>
        <v>0</v>
      </c>
      <c r="J25" s="230"/>
    </row>
    <row r="26" spans="1:10" ht="15.75" x14ac:dyDescent="0.25">
      <c r="B26" s="1017"/>
      <c r="C26" s="1066" t="s">
        <v>2602</v>
      </c>
      <c r="D26" s="1015">
        <f>D12+D15+D18+D21+D24</f>
        <v>0</v>
      </c>
      <c r="E26" s="1029">
        <f>E12+E15+E18+E21+E24</f>
        <v>0</v>
      </c>
      <c r="F26" s="1029">
        <f>F12+F15+F18+F21+F24</f>
        <v>0</v>
      </c>
      <c r="G26" s="1029">
        <f>G12+G15+G18+G21+G24</f>
        <v>0</v>
      </c>
      <c r="H26" s="1029">
        <f>H12+H15+H18+H21+H24</f>
        <v>0</v>
      </c>
    </row>
    <row r="27" spans="1:10" ht="16.5" thickBot="1" x14ac:dyDescent="0.3">
      <c r="B27" s="1017"/>
      <c r="C27" s="1066" t="s">
        <v>2604</v>
      </c>
      <c r="D27" s="1045">
        <f>D25+D26</f>
        <v>0</v>
      </c>
      <c r="E27" s="1044">
        <f>SUM(E8:E24)</f>
        <v>0</v>
      </c>
      <c r="F27" s="1044">
        <f>SUM(F8:F24)</f>
        <v>0</v>
      </c>
      <c r="G27" s="1044">
        <f>SUM(G8:G24)</f>
        <v>0</v>
      </c>
      <c r="H27" s="1044">
        <f>H25+H26</f>
        <v>0</v>
      </c>
    </row>
    <row r="28" spans="1:10" ht="16.5" thickTop="1" x14ac:dyDescent="0.25">
      <c r="B28" s="228"/>
      <c r="C28" s="199"/>
      <c r="D28" s="210"/>
      <c r="E28" s="210"/>
      <c r="F28" s="210"/>
      <c r="G28" s="210"/>
      <c r="H28" s="210"/>
    </row>
    <row r="29" spans="1:10" ht="15.75" x14ac:dyDescent="0.25">
      <c r="B29" s="1056"/>
      <c r="C29" s="1057" t="s">
        <v>2600</v>
      </c>
      <c r="D29" s="1058"/>
      <c r="E29" s="1058"/>
      <c r="F29" s="1058"/>
      <c r="G29" s="1058"/>
      <c r="H29" s="1059"/>
    </row>
    <row r="30" spans="1:10" ht="15" x14ac:dyDescent="0.2">
      <c r="B30" s="1038" t="s">
        <v>2541</v>
      </c>
      <c r="C30" s="1023" t="s">
        <v>2542</v>
      </c>
      <c r="D30" s="1042">
        <v>0</v>
      </c>
      <c r="E30" s="202"/>
      <c r="F30" s="1042">
        <f>E30</f>
        <v>0</v>
      </c>
      <c r="G30" s="1042"/>
      <c r="H30" s="1042">
        <f t="shared" ref="H30:H37" si="1">+D30+E30-F30+G30</f>
        <v>0</v>
      </c>
    </row>
    <row r="31" spans="1:10" ht="15" x14ac:dyDescent="0.2">
      <c r="B31" s="1021" t="s">
        <v>2543</v>
      </c>
      <c r="C31" s="1024" t="s">
        <v>2544</v>
      </c>
      <c r="D31" s="1029">
        <v>0</v>
      </c>
      <c r="E31" s="202"/>
      <c r="F31" s="1029">
        <f t="shared" ref="F31:F38" si="2">E31</f>
        <v>0</v>
      </c>
      <c r="G31" s="1015"/>
      <c r="H31" s="1029">
        <f t="shared" si="1"/>
        <v>0</v>
      </c>
    </row>
    <row r="32" spans="1:10" ht="15" x14ac:dyDescent="0.2">
      <c r="B32" s="1021" t="s">
        <v>2545</v>
      </c>
      <c r="C32" s="1024" t="s">
        <v>2546</v>
      </c>
      <c r="D32" s="1029">
        <v>0</v>
      </c>
      <c r="E32" s="202"/>
      <c r="F32" s="1029">
        <f t="shared" si="2"/>
        <v>0</v>
      </c>
      <c r="G32" s="1015"/>
      <c r="H32" s="1029">
        <f t="shared" si="1"/>
        <v>0</v>
      </c>
    </row>
    <row r="33" spans="2:8" ht="15" x14ac:dyDescent="0.2">
      <c r="B33" s="1021" t="s">
        <v>2547</v>
      </c>
      <c r="C33" s="1024" t="s">
        <v>2548</v>
      </c>
      <c r="D33" s="1029">
        <v>0</v>
      </c>
      <c r="E33" s="202"/>
      <c r="F33" s="1029">
        <f t="shared" si="2"/>
        <v>0</v>
      </c>
      <c r="G33" s="1015"/>
      <c r="H33" s="1029">
        <f t="shared" si="1"/>
        <v>0</v>
      </c>
    </row>
    <row r="34" spans="2:8" ht="15" x14ac:dyDescent="0.2">
      <c r="B34" s="1021" t="s">
        <v>2549</v>
      </c>
      <c r="C34" s="1024" t="s">
        <v>2550</v>
      </c>
      <c r="D34" s="1029">
        <v>0</v>
      </c>
      <c r="E34" s="202"/>
      <c r="F34" s="1029">
        <f t="shared" si="2"/>
        <v>0</v>
      </c>
      <c r="G34" s="1015"/>
      <c r="H34" s="1029">
        <f t="shared" si="1"/>
        <v>0</v>
      </c>
    </row>
    <row r="35" spans="2:8" ht="15" x14ac:dyDescent="0.2">
      <c r="B35" s="1021" t="s">
        <v>2551</v>
      </c>
      <c r="C35" s="1024" t="s">
        <v>2552</v>
      </c>
      <c r="D35" s="1029">
        <v>0</v>
      </c>
      <c r="E35" s="202"/>
      <c r="F35" s="1029">
        <f t="shared" si="2"/>
        <v>0</v>
      </c>
      <c r="G35" s="1015"/>
      <c r="H35" s="1029">
        <f t="shared" si="1"/>
        <v>0</v>
      </c>
    </row>
    <row r="36" spans="2:8" ht="15" x14ac:dyDescent="0.2">
      <c r="B36" s="1021" t="s">
        <v>2553</v>
      </c>
      <c r="C36" s="1024" t="s">
        <v>2554</v>
      </c>
      <c r="D36" s="1029">
        <v>0</v>
      </c>
      <c r="E36" s="1098"/>
      <c r="F36" s="1029">
        <f t="shared" si="2"/>
        <v>0</v>
      </c>
      <c r="G36" s="1015"/>
      <c r="H36" s="1029">
        <f t="shared" si="1"/>
        <v>0</v>
      </c>
    </row>
    <row r="37" spans="2:8" ht="15" x14ac:dyDescent="0.2">
      <c r="B37" s="1021" t="s">
        <v>2555</v>
      </c>
      <c r="C37" s="1024" t="s">
        <v>2556</v>
      </c>
      <c r="D37" s="1029">
        <v>0</v>
      </c>
      <c r="E37" s="1098"/>
      <c r="F37" s="1029">
        <f t="shared" si="2"/>
        <v>0</v>
      </c>
      <c r="G37" s="1015"/>
      <c r="H37" s="1029">
        <f t="shared" si="1"/>
        <v>0</v>
      </c>
    </row>
    <row r="38" spans="2:8" ht="15" x14ac:dyDescent="0.2">
      <c r="B38" s="1039"/>
      <c r="C38" s="1027" t="s">
        <v>2562</v>
      </c>
      <c r="D38" s="1041">
        <v>0</v>
      </c>
      <c r="E38" s="1030"/>
      <c r="F38" s="1029">
        <f t="shared" si="2"/>
        <v>0</v>
      </c>
      <c r="G38" s="1041"/>
      <c r="H38" s="1041">
        <f>+D38+E38-F38+G38</f>
        <v>0</v>
      </c>
    </row>
    <row r="39" spans="2:8" ht="16.5" thickBot="1" x14ac:dyDescent="0.3">
      <c r="B39" s="1682" t="s">
        <v>2603</v>
      </c>
      <c r="C39" s="1683"/>
      <c r="D39" s="1044">
        <f>SUM(D30:D38)</f>
        <v>0</v>
      </c>
      <c r="E39" s="1044">
        <f>SUM(E30:E38)</f>
        <v>0</v>
      </c>
      <c r="F39" s="1044">
        <f>SUM(F30:F38)</f>
        <v>0</v>
      </c>
      <c r="G39" s="1044">
        <f>SUM(G30:G38)</f>
        <v>0</v>
      </c>
      <c r="H39" s="1044">
        <f>+D39+E39-F39+G39</f>
        <v>0</v>
      </c>
    </row>
    <row r="40" spans="2:8" ht="25.5" customHeight="1" thickTop="1" x14ac:dyDescent="0.25">
      <c r="B40" s="228"/>
      <c r="C40" s="199"/>
      <c r="D40" s="210"/>
      <c r="E40" s="210"/>
      <c r="F40" s="210"/>
      <c r="G40" s="210"/>
      <c r="H40" s="210"/>
    </row>
    <row r="41" spans="2:8" ht="21.75" customHeight="1" x14ac:dyDescent="0.25">
      <c r="B41" s="1060"/>
      <c r="C41" s="1061" t="s">
        <v>2707</v>
      </c>
      <c r="D41" s="1062"/>
      <c r="E41" s="1062"/>
      <c r="F41" s="1062"/>
      <c r="G41" s="1062"/>
      <c r="H41" s="1063"/>
    </row>
    <row r="42" spans="2:8" ht="15" x14ac:dyDescent="0.2">
      <c r="B42" s="1038">
        <v>181500</v>
      </c>
      <c r="C42" s="1032" t="s">
        <v>2607</v>
      </c>
      <c r="D42" s="1040"/>
      <c r="E42" s="1040"/>
      <c r="F42" s="1040"/>
      <c r="G42" s="1040"/>
      <c r="H42" s="1042">
        <f>+D42+E42-F42+G42</f>
        <v>0</v>
      </c>
    </row>
    <row r="43" spans="2:8" ht="15" x14ac:dyDescent="0.2">
      <c r="B43" s="1021">
        <v>188500</v>
      </c>
      <c r="C43" s="1031" t="s">
        <v>2610</v>
      </c>
      <c r="D43" s="1028"/>
      <c r="E43" s="1028"/>
      <c r="F43" s="1028"/>
      <c r="G43" s="1028"/>
      <c r="H43" s="1029">
        <f>+D43+E43-F43+G43</f>
        <v>0</v>
      </c>
    </row>
    <row r="44" spans="2:8" ht="15" x14ac:dyDescent="0.2">
      <c r="B44" s="1022"/>
      <c r="C44" s="1033"/>
      <c r="D44" s="1029"/>
      <c r="E44" s="1029"/>
      <c r="F44" s="1029"/>
      <c r="G44" s="1029"/>
      <c r="H44" s="1029"/>
    </row>
    <row r="45" spans="2:8" ht="15" x14ac:dyDescent="0.2">
      <c r="B45" s="1021">
        <v>182500</v>
      </c>
      <c r="C45" s="1031" t="s">
        <v>2608</v>
      </c>
      <c r="D45" s="1028"/>
      <c r="E45" s="1028"/>
      <c r="F45" s="1028"/>
      <c r="G45" s="1028"/>
      <c r="H45" s="1029">
        <f t="shared" ref="H45:H46" si="3">+D45+E45-F45+G45</f>
        <v>0</v>
      </c>
    </row>
    <row r="46" spans="2:8" ht="15" x14ac:dyDescent="0.2">
      <c r="B46" s="1021">
        <v>182510</v>
      </c>
      <c r="C46" s="1031" t="s">
        <v>2535</v>
      </c>
      <c r="D46" s="1028"/>
      <c r="E46" s="1028"/>
      <c r="F46" s="1028"/>
      <c r="G46" s="1028"/>
      <c r="H46" s="1029">
        <f t="shared" si="3"/>
        <v>0</v>
      </c>
    </row>
    <row r="47" spans="2:8" ht="15" x14ac:dyDescent="0.2">
      <c r="B47" s="1020"/>
      <c r="C47" s="1036"/>
      <c r="D47" s="1029"/>
      <c r="E47" s="1029"/>
      <c r="F47" s="1029"/>
      <c r="G47" s="1029"/>
      <c r="H47" s="1029"/>
    </row>
    <row r="48" spans="2:8" ht="15" x14ac:dyDescent="0.2">
      <c r="B48" s="1021">
        <v>183500</v>
      </c>
      <c r="C48" s="1031" t="s">
        <v>2609</v>
      </c>
      <c r="D48" s="1028"/>
      <c r="E48" s="1028"/>
      <c r="F48" s="1028"/>
      <c r="G48" s="1028"/>
      <c r="H48" s="1029">
        <f t="shared" ref="H48:H49" si="4">+D48+E48-F48+G48</f>
        <v>0</v>
      </c>
    </row>
    <row r="49" spans="2:8" ht="15" x14ac:dyDescent="0.2">
      <c r="B49" s="1021">
        <v>183510</v>
      </c>
      <c r="C49" s="1031" t="s">
        <v>2536</v>
      </c>
      <c r="D49" s="1028"/>
      <c r="E49" s="1028"/>
      <c r="F49" s="1028"/>
      <c r="G49" s="1028"/>
      <c r="H49" s="1029">
        <f t="shared" si="4"/>
        <v>0</v>
      </c>
    </row>
    <row r="50" spans="2:8" ht="15" x14ac:dyDescent="0.2">
      <c r="B50" s="1020"/>
      <c r="C50" s="1036"/>
      <c r="D50" s="1029"/>
      <c r="E50" s="1029"/>
      <c r="F50" s="1029"/>
      <c r="G50" s="1029"/>
      <c r="H50" s="1029"/>
    </row>
    <row r="51" spans="2:8" ht="15" x14ac:dyDescent="0.2">
      <c r="B51" s="1021">
        <v>184500</v>
      </c>
      <c r="C51" s="1034" t="s">
        <v>2537</v>
      </c>
      <c r="D51" s="1028"/>
      <c r="E51" s="1028"/>
      <c r="F51" s="1028"/>
      <c r="G51" s="1028"/>
      <c r="H51" s="1029">
        <f t="shared" ref="H51:H52" si="5">+D51+E51-F51+G51</f>
        <v>0</v>
      </c>
    </row>
    <row r="52" spans="2:8" ht="15" x14ac:dyDescent="0.2">
      <c r="B52" s="1021">
        <v>184510</v>
      </c>
      <c r="C52" s="1031" t="s">
        <v>2538</v>
      </c>
      <c r="D52" s="1028"/>
      <c r="E52" s="1028"/>
      <c r="F52" s="1028"/>
      <c r="G52" s="1028"/>
      <c r="H52" s="1029">
        <f t="shared" si="5"/>
        <v>0</v>
      </c>
    </row>
    <row r="53" spans="2:8" ht="15" x14ac:dyDescent="0.2">
      <c r="B53" s="1020"/>
      <c r="C53" s="1036"/>
      <c r="D53" s="1029"/>
      <c r="E53" s="1029"/>
      <c r="F53" s="1029"/>
      <c r="G53" s="1029"/>
      <c r="H53" s="1029"/>
    </row>
    <row r="54" spans="2:8" ht="15" x14ac:dyDescent="0.2">
      <c r="B54" s="1021">
        <v>186500</v>
      </c>
      <c r="C54" s="1031" t="s">
        <v>2611</v>
      </c>
      <c r="D54" s="1028"/>
      <c r="E54" s="1028"/>
      <c r="F54" s="1028"/>
      <c r="G54" s="1028"/>
      <c r="H54" s="1029">
        <f t="shared" ref="H54:H55" si="6">+D54+E54-F54+G54</f>
        <v>0</v>
      </c>
    </row>
    <row r="55" spans="2:8" ht="15" x14ac:dyDescent="0.2">
      <c r="B55" s="1021">
        <v>186510</v>
      </c>
      <c r="C55" s="1031" t="s">
        <v>2539</v>
      </c>
      <c r="D55" s="1028"/>
      <c r="E55" s="1028"/>
      <c r="F55" s="1028"/>
      <c r="G55" s="1028"/>
      <c r="H55" s="1029">
        <f t="shared" si="6"/>
        <v>0</v>
      </c>
    </row>
    <row r="56" spans="2:8" ht="15" x14ac:dyDescent="0.2">
      <c r="B56" s="1020"/>
      <c r="C56" s="1036"/>
      <c r="D56" s="1029"/>
      <c r="E56" s="1029"/>
      <c r="F56" s="1029"/>
      <c r="G56" s="1029"/>
      <c r="H56" s="1029"/>
    </row>
    <row r="57" spans="2:8" ht="15" x14ac:dyDescent="0.2">
      <c r="B57" s="1021">
        <v>187500</v>
      </c>
      <c r="C57" s="1031" t="s">
        <v>2612</v>
      </c>
      <c r="D57" s="1028"/>
      <c r="E57" s="1028"/>
      <c r="F57" s="1028"/>
      <c r="G57" s="1028"/>
      <c r="H57" s="1029">
        <f t="shared" ref="H57" si="7">+D57+E57-F57+G57</f>
        <v>0</v>
      </c>
    </row>
    <row r="58" spans="2:8" ht="15" x14ac:dyDescent="0.2">
      <c r="B58" s="1021">
        <v>187510</v>
      </c>
      <c r="C58" s="1031" t="s">
        <v>2540</v>
      </c>
      <c r="D58" s="1028"/>
      <c r="E58" s="1028"/>
      <c r="F58" s="1028"/>
      <c r="G58" s="1028"/>
      <c r="H58" s="1029">
        <f>+D58+E58-F58+G58</f>
        <v>0</v>
      </c>
    </row>
    <row r="59" spans="2:8" ht="15.75" x14ac:dyDescent="0.25">
      <c r="B59" s="1011"/>
      <c r="C59" s="1065" t="s">
        <v>2606</v>
      </c>
      <c r="D59" s="1013">
        <f>D42+D43+D45+D48+D51+D54+D57</f>
        <v>0</v>
      </c>
      <c r="E59" s="1042">
        <f t="shared" ref="E59:H59" si="8">E42+E43+E45+E48+E51+E54+E57</f>
        <v>0</v>
      </c>
      <c r="F59" s="1042">
        <f t="shared" si="8"/>
        <v>0</v>
      </c>
      <c r="G59" s="1042">
        <f t="shared" si="8"/>
        <v>0</v>
      </c>
      <c r="H59" s="1042">
        <f t="shared" si="8"/>
        <v>0</v>
      </c>
    </row>
    <row r="60" spans="2:8" ht="15.75" x14ac:dyDescent="0.25">
      <c r="B60" s="1017"/>
      <c r="C60" s="1066" t="s">
        <v>2594</v>
      </c>
      <c r="D60" s="1015">
        <f>D46+D49+D52+D55+D58</f>
        <v>0</v>
      </c>
      <c r="E60" s="1029">
        <f t="shared" ref="E60:H60" si="9">E46+E49+E52+E55+E58</f>
        <v>0</v>
      </c>
      <c r="F60" s="1029">
        <f t="shared" si="9"/>
        <v>0</v>
      </c>
      <c r="G60" s="1029">
        <f t="shared" si="9"/>
        <v>0</v>
      </c>
      <c r="H60" s="1029">
        <f t="shared" si="9"/>
        <v>0</v>
      </c>
    </row>
    <row r="61" spans="2:8" ht="16.5" thickBot="1" x14ac:dyDescent="0.3">
      <c r="B61" s="1017"/>
      <c r="C61" s="1066" t="s">
        <v>2605</v>
      </c>
      <c r="D61" s="1045">
        <f>D59+D60</f>
        <v>0</v>
      </c>
      <c r="E61" s="1044">
        <f t="shared" ref="E61:H61" si="10">E59+E60</f>
        <v>0</v>
      </c>
      <c r="F61" s="1044">
        <f t="shared" si="10"/>
        <v>0</v>
      </c>
      <c r="G61" s="1044">
        <f t="shared" si="10"/>
        <v>0</v>
      </c>
      <c r="H61" s="1044">
        <f t="shared" si="10"/>
        <v>0</v>
      </c>
    </row>
    <row r="62" spans="2:8" ht="15.75" thickTop="1" x14ac:dyDescent="0.2">
      <c r="B62" s="228"/>
      <c r="C62" s="196"/>
      <c r="D62" s="202"/>
      <c r="E62" s="202"/>
      <c r="F62" s="202"/>
      <c r="G62" s="202"/>
      <c r="H62" s="210"/>
    </row>
    <row r="63" spans="2:8" ht="15.75" x14ac:dyDescent="0.25">
      <c r="B63" s="1060"/>
      <c r="C63" s="1067" t="s">
        <v>2614</v>
      </c>
      <c r="D63" s="1064"/>
      <c r="E63" s="1064"/>
      <c r="F63" s="1064"/>
      <c r="G63" s="1064"/>
      <c r="H63" s="1063"/>
    </row>
    <row r="64" spans="2:8" ht="15" x14ac:dyDescent="0.2">
      <c r="B64" s="1038" t="s">
        <v>2541</v>
      </c>
      <c r="C64" s="1032" t="s">
        <v>2542</v>
      </c>
      <c r="D64" s="1042">
        <v>0</v>
      </c>
      <c r="E64" s="202"/>
      <c r="F64" s="1042">
        <f>E64</f>
        <v>0</v>
      </c>
      <c r="G64" s="1042"/>
      <c r="H64" s="1042">
        <f t="shared" ref="H64:H71" si="11">+D64+E64-F64+G64</f>
        <v>0</v>
      </c>
    </row>
    <row r="65" spans="2:8" ht="15" x14ac:dyDescent="0.2">
      <c r="B65" s="1021" t="s">
        <v>2543</v>
      </c>
      <c r="C65" s="1031" t="s">
        <v>2544</v>
      </c>
      <c r="D65" s="1029">
        <v>0</v>
      </c>
      <c r="E65" s="202"/>
      <c r="F65" s="1029">
        <f t="shared" ref="F65:F72" si="12">E65</f>
        <v>0</v>
      </c>
      <c r="G65" s="1015"/>
      <c r="H65" s="1029">
        <f t="shared" si="11"/>
        <v>0</v>
      </c>
    </row>
    <row r="66" spans="2:8" ht="15" x14ac:dyDescent="0.2">
      <c r="B66" s="1021" t="s">
        <v>2545</v>
      </c>
      <c r="C66" s="1031" t="s">
        <v>2546</v>
      </c>
      <c r="D66" s="1029">
        <v>0</v>
      </c>
      <c r="E66" s="202"/>
      <c r="F66" s="1029">
        <f t="shared" si="12"/>
        <v>0</v>
      </c>
      <c r="G66" s="1015"/>
      <c r="H66" s="1029">
        <f t="shared" si="11"/>
        <v>0</v>
      </c>
    </row>
    <row r="67" spans="2:8" ht="15" x14ac:dyDescent="0.2">
      <c r="B67" s="1021" t="s">
        <v>2547</v>
      </c>
      <c r="C67" s="1031" t="s">
        <v>2548</v>
      </c>
      <c r="D67" s="1029">
        <v>0</v>
      </c>
      <c r="E67" s="202"/>
      <c r="F67" s="1029">
        <f t="shared" si="12"/>
        <v>0</v>
      </c>
      <c r="G67" s="1015"/>
      <c r="H67" s="1029">
        <f t="shared" si="11"/>
        <v>0</v>
      </c>
    </row>
    <row r="68" spans="2:8" ht="15" x14ac:dyDescent="0.2">
      <c r="B68" s="1021" t="s">
        <v>2549</v>
      </c>
      <c r="C68" s="1031" t="s">
        <v>2550</v>
      </c>
      <c r="D68" s="1029">
        <v>0</v>
      </c>
      <c r="E68" s="202"/>
      <c r="F68" s="1029">
        <f t="shared" si="12"/>
        <v>0</v>
      </c>
      <c r="G68" s="1015"/>
      <c r="H68" s="1029">
        <f t="shared" si="11"/>
        <v>0</v>
      </c>
    </row>
    <row r="69" spans="2:8" ht="15" x14ac:dyDescent="0.2">
      <c r="B69" s="1021" t="s">
        <v>2551</v>
      </c>
      <c r="C69" s="1031" t="s">
        <v>2552</v>
      </c>
      <c r="D69" s="1029">
        <v>0</v>
      </c>
      <c r="E69" s="202"/>
      <c r="F69" s="1029">
        <f t="shared" si="12"/>
        <v>0</v>
      </c>
      <c r="G69" s="1015"/>
      <c r="H69" s="1029">
        <f t="shared" si="11"/>
        <v>0</v>
      </c>
    </row>
    <row r="70" spans="2:8" ht="15" x14ac:dyDescent="0.2">
      <c r="B70" s="1021" t="s">
        <v>2553</v>
      </c>
      <c r="C70" s="1031" t="s">
        <v>2554</v>
      </c>
      <c r="D70" s="1029">
        <v>0</v>
      </c>
      <c r="E70" s="1098"/>
      <c r="F70" s="1029">
        <f t="shared" si="12"/>
        <v>0</v>
      </c>
      <c r="G70" s="1015"/>
      <c r="H70" s="1029">
        <f t="shared" si="11"/>
        <v>0</v>
      </c>
    </row>
    <row r="71" spans="2:8" ht="15" x14ac:dyDescent="0.2">
      <c r="B71" s="1021" t="s">
        <v>2555</v>
      </c>
      <c r="C71" s="1031" t="s">
        <v>2556</v>
      </c>
      <c r="D71" s="1029">
        <v>0</v>
      </c>
      <c r="E71" s="1098"/>
      <c r="F71" s="1029">
        <f t="shared" si="12"/>
        <v>0</v>
      </c>
      <c r="G71" s="1015"/>
      <c r="H71" s="1029">
        <f t="shared" si="11"/>
        <v>0</v>
      </c>
    </row>
    <row r="72" spans="2:8" ht="15.75" thickBot="1" x14ac:dyDescent="0.25">
      <c r="B72" s="1039"/>
      <c r="C72" s="1035" t="s">
        <v>2562</v>
      </c>
      <c r="D72" s="1037">
        <v>0</v>
      </c>
      <c r="E72" s="1030"/>
      <c r="F72" s="1029">
        <f t="shared" si="12"/>
        <v>0</v>
      </c>
      <c r="G72" s="1037"/>
      <c r="H72" s="1037">
        <f>+D72+E72-F72+G72</f>
        <v>0</v>
      </c>
    </row>
    <row r="73" spans="2:8" ht="15.75" customHeight="1" thickBot="1" x14ac:dyDescent="0.3">
      <c r="B73" s="1682" t="s">
        <v>2613</v>
      </c>
      <c r="C73" s="1683"/>
      <c r="D73" s="1044">
        <f>SUM(D64:D72)</f>
        <v>0</v>
      </c>
      <c r="E73" s="1044">
        <f>SUM(E64:E72)</f>
        <v>0</v>
      </c>
      <c r="F73" s="1044">
        <f>SUM(F64:F72)</f>
        <v>0</v>
      </c>
      <c r="G73" s="1044">
        <f>SUM(G64:G72)</f>
        <v>0</v>
      </c>
      <c r="H73" s="1044">
        <f>+D73+E73-F73+G73</f>
        <v>0</v>
      </c>
    </row>
    <row r="74" spans="2:8" ht="15.75" thickTop="1" x14ac:dyDescent="0.2">
      <c r="B74" s="1011"/>
      <c r="C74" s="1018"/>
      <c r="D74" s="210"/>
      <c r="E74" s="202"/>
      <c r="F74" s="210"/>
      <c r="G74" s="210"/>
      <c r="H74" s="1015"/>
    </row>
    <row r="75" spans="2:8" ht="15" x14ac:dyDescent="0.2">
      <c r="B75" s="1011">
        <v>280000</v>
      </c>
      <c r="C75" s="1012" t="s">
        <v>1474</v>
      </c>
      <c r="D75" s="1043">
        <f>D27+D61</f>
        <v>0</v>
      </c>
      <c r="E75" s="1043">
        <f>+F27+F61</f>
        <v>0</v>
      </c>
      <c r="F75" s="1043">
        <f>+E27+E61</f>
        <v>0</v>
      </c>
      <c r="G75" s="1043">
        <f>+G27+G61</f>
        <v>0</v>
      </c>
      <c r="H75" s="1099">
        <f>+D75-E75+F75+G75</f>
        <v>0</v>
      </c>
    </row>
    <row r="76" spans="2:8" ht="15" x14ac:dyDescent="0.2">
      <c r="B76" s="1014"/>
      <c r="D76" s="210"/>
      <c r="E76" s="210"/>
      <c r="F76" s="210"/>
      <c r="G76" s="210"/>
      <c r="H76" s="1015"/>
    </row>
    <row r="77" spans="2:8" ht="16.5" thickBot="1" x14ac:dyDescent="0.3">
      <c r="B77" s="1017"/>
      <c r="C77" s="1019" t="s">
        <v>760</v>
      </c>
      <c r="D77" s="246">
        <f>+D75</f>
        <v>0</v>
      </c>
      <c r="E77" s="246">
        <f>+E75</f>
        <v>0</v>
      </c>
      <c r="F77" s="246">
        <f>+F75</f>
        <v>0</v>
      </c>
      <c r="G77" s="246">
        <f>+G75</f>
        <v>0</v>
      </c>
      <c r="H77" s="1045">
        <f>+H75</f>
        <v>0</v>
      </c>
    </row>
    <row r="78" spans="2:8" ht="15.75" thickTop="1" x14ac:dyDescent="0.2">
      <c r="B78" s="228"/>
      <c r="D78" s="230"/>
      <c r="H78" s="230"/>
    </row>
    <row r="79" spans="2:8" x14ac:dyDescent="0.2">
      <c r="B79" s="267" t="s">
        <v>2593</v>
      </c>
    </row>
    <row r="80" spans="2:8" x14ac:dyDescent="0.2">
      <c r="B80" s="267" t="s">
        <v>2591</v>
      </c>
    </row>
    <row r="81" spans="2:3" x14ac:dyDescent="0.2">
      <c r="B81" s="255" t="s">
        <v>2020</v>
      </c>
      <c r="C81" s="267" t="s">
        <v>2021</v>
      </c>
    </row>
    <row r="82" spans="2:3" x14ac:dyDescent="0.2">
      <c r="C82" s="267" t="s">
        <v>2022</v>
      </c>
    </row>
    <row r="83" spans="2:3" x14ac:dyDescent="0.2">
      <c r="B83" s="608"/>
    </row>
  </sheetData>
  <sheetProtection sheet="1" formatCells="0"/>
  <customSheetViews>
    <customSheetView guid="{FC3B3501-CA52-40D7-B049-0E027A15B235}" topLeftCell="B19">
      <selection activeCell="H10" sqref="H10"/>
      <pageMargins left="0.5" right="0.5" top="0.75" bottom="0.75" header="0.5" footer="0.5"/>
      <printOptions horizontalCentered="1" verticalCentered="1" gridLines="1"/>
      <pageSetup scale="65" orientation="landscape" r:id="rId1"/>
      <headerFooter alignWithMargins="0"/>
    </customSheetView>
  </customSheetViews>
  <mergeCells count="2">
    <mergeCell ref="B73:C73"/>
    <mergeCell ref="B39:C39"/>
  </mergeCells>
  <phoneticPr fontId="0" type="noConversion"/>
  <printOptions horizontalCentered="1" verticalCentered="1"/>
  <pageMargins left="0.25" right="0.25" top="0.25" bottom="0.25" header="0" footer="0"/>
  <pageSetup scale="59" orientation="portrait" r:id="rId2"/>
  <headerFooter alignWithMargins="0"/>
  <legacyDrawing r:id="rId3"/>
</worksheet>
</file>

<file path=xl/worksheets/sheet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69"/>
  <dimension ref="A1:F50"/>
  <sheetViews>
    <sheetView zoomScaleNormal="100" workbookViewId="0">
      <selection activeCell="C7" sqref="C7"/>
    </sheetView>
  </sheetViews>
  <sheetFormatPr defaultColWidth="12.5703125" defaultRowHeight="15" x14ac:dyDescent="0.2"/>
  <cols>
    <col min="1" max="1" width="14.5703125" style="330" customWidth="1"/>
    <col min="2" max="2" width="40.7109375" style="330" customWidth="1"/>
    <col min="3" max="6" width="16.7109375" style="330" customWidth="1"/>
    <col min="7" max="16384" width="12.5703125" style="330"/>
  </cols>
  <sheetData>
    <row r="1" spans="1:6" ht="18" x14ac:dyDescent="0.2">
      <c r="A1" s="594" t="s">
        <v>2148</v>
      </c>
      <c r="B1" s="326"/>
      <c r="C1" s="327"/>
      <c r="D1" s="327"/>
      <c r="E1" s="328"/>
      <c r="F1" s="329"/>
    </row>
    <row r="2" spans="1:6" ht="18" x14ac:dyDescent="0.2">
      <c r="A2" s="381" t="s">
        <v>2149</v>
      </c>
      <c r="B2" s="331"/>
      <c r="C2" s="332"/>
      <c r="D2" s="332"/>
      <c r="E2" s="333"/>
      <c r="F2" s="334"/>
    </row>
    <row r="3" spans="1:6" ht="18" x14ac:dyDescent="0.2">
      <c r="A3" s="335" t="str">
        <f>'COVER PAGE'!A30</f>
        <v>FISCAL YEAR ENDING JUNE 30, 2025</v>
      </c>
      <c r="B3" s="332"/>
      <c r="C3" s="331"/>
      <c r="D3" s="331"/>
      <c r="E3" s="333"/>
      <c r="F3" s="334"/>
    </row>
    <row r="4" spans="1:6" x14ac:dyDescent="0.2">
      <c r="A4" s="336"/>
      <c r="B4" s="337"/>
      <c r="C4" s="337"/>
      <c r="D4" s="337"/>
      <c r="E4" s="337"/>
      <c r="F4" s="334"/>
    </row>
    <row r="5" spans="1:6" ht="15.75" thickBot="1" x14ac:dyDescent="0.25">
      <c r="A5" s="338"/>
      <c r="B5" s="337"/>
      <c r="C5" s="337"/>
      <c r="D5" s="337"/>
      <c r="E5" s="337"/>
      <c r="F5" s="334"/>
    </row>
    <row r="6" spans="1:6" ht="24.95" customHeight="1" x14ac:dyDescent="0.25">
      <c r="A6" s="1684" t="s">
        <v>832</v>
      </c>
      <c r="B6" s="1686" t="s">
        <v>108</v>
      </c>
      <c r="C6" s="1068" t="s">
        <v>550</v>
      </c>
      <c r="D6" s="1068"/>
      <c r="E6" s="1069"/>
      <c r="F6" s="1070" t="s">
        <v>550</v>
      </c>
    </row>
    <row r="7" spans="1:6" ht="24.95" customHeight="1" thickBot="1" x14ac:dyDescent="0.3">
      <c r="A7" s="1685"/>
      <c r="B7" s="1687"/>
      <c r="C7" s="1071">
        <f>+'GOV CAP ASSETS-9000(GCAAG)'!D7</f>
        <v>44743</v>
      </c>
      <c r="D7" s="1072" t="s">
        <v>437</v>
      </c>
      <c r="E7" s="1072" t="s">
        <v>898</v>
      </c>
      <c r="F7" s="1073">
        <f>+'GOV CAP ASSETS-9000(GCAAG)'!H7</f>
        <v>45107</v>
      </c>
    </row>
    <row r="8" spans="1:6" ht="33" customHeight="1" x14ac:dyDescent="0.25">
      <c r="A8" s="1083"/>
      <c r="B8" s="339" t="s">
        <v>864</v>
      </c>
      <c r="C8" s="340"/>
      <c r="D8" s="340"/>
      <c r="E8" s="340"/>
      <c r="F8" s="341"/>
    </row>
    <row r="9" spans="1:6" ht="20.100000000000001" customHeight="1" x14ac:dyDescent="0.2">
      <c r="A9" s="342" t="s">
        <v>109</v>
      </c>
      <c r="B9" s="343" t="s">
        <v>110</v>
      </c>
      <c r="C9" s="343"/>
      <c r="D9" s="343"/>
      <c r="E9" s="343"/>
      <c r="F9" s="100">
        <f>C9+D9-E9</f>
        <v>0</v>
      </c>
    </row>
    <row r="10" spans="1:6" ht="20.100000000000001" customHeight="1" x14ac:dyDescent="0.2">
      <c r="A10" s="342" t="s">
        <v>111</v>
      </c>
      <c r="B10" s="343" t="s">
        <v>112</v>
      </c>
      <c r="C10" s="343"/>
      <c r="D10" s="343"/>
      <c r="E10" s="343"/>
      <c r="F10" s="100">
        <f t="shared" ref="F10:F15" si="0">C10+D10-E10</f>
        <v>0</v>
      </c>
    </row>
    <row r="11" spans="1:6" ht="20.100000000000001" customHeight="1" x14ac:dyDescent="0.2">
      <c r="A11" s="344"/>
      <c r="B11" s="343"/>
      <c r="C11" s="1009"/>
      <c r="D11" s="1009"/>
      <c r="E11" s="1009"/>
      <c r="F11" s="100">
        <f t="shared" si="0"/>
        <v>0</v>
      </c>
    </row>
    <row r="12" spans="1:6" ht="20.100000000000001" customHeight="1" x14ac:dyDescent="0.2">
      <c r="A12" s="342" t="s">
        <v>113</v>
      </c>
      <c r="B12" s="343" t="s">
        <v>114</v>
      </c>
      <c r="C12" s="1009"/>
      <c r="D12" s="1009"/>
      <c r="E12" s="1009"/>
      <c r="F12" s="100">
        <f t="shared" si="0"/>
        <v>0</v>
      </c>
    </row>
    <row r="13" spans="1:6" ht="20.100000000000001" customHeight="1" x14ac:dyDescent="0.2">
      <c r="A13" s="342" t="s">
        <v>115</v>
      </c>
      <c r="B13" s="343" t="s">
        <v>116</v>
      </c>
      <c r="C13" s="1009"/>
      <c r="D13" s="1009"/>
      <c r="E13" s="1009"/>
      <c r="F13" s="100">
        <f t="shared" si="0"/>
        <v>0</v>
      </c>
    </row>
    <row r="14" spans="1:6" ht="20.100000000000001" customHeight="1" x14ac:dyDescent="0.2">
      <c r="A14" s="342" t="s">
        <v>117</v>
      </c>
      <c r="B14" s="343" t="s">
        <v>118</v>
      </c>
      <c r="C14" s="1009"/>
      <c r="D14" s="1009"/>
      <c r="E14" s="1009"/>
      <c r="F14" s="100">
        <f t="shared" si="0"/>
        <v>0</v>
      </c>
    </row>
    <row r="15" spans="1:6" ht="20.100000000000001" customHeight="1" x14ac:dyDescent="0.2">
      <c r="A15" s="344"/>
      <c r="B15" s="343"/>
      <c r="C15" s="343"/>
      <c r="D15" s="343"/>
      <c r="E15" s="343"/>
      <c r="F15" s="100">
        <f t="shared" si="0"/>
        <v>0</v>
      </c>
    </row>
    <row r="16" spans="1:6" ht="27" customHeight="1" thickBot="1" x14ac:dyDescent="0.3">
      <c r="A16" s="1084"/>
      <c r="B16" s="345" t="s">
        <v>119</v>
      </c>
      <c r="C16" s="101">
        <f>SUM(C8:C15)</f>
        <v>0</v>
      </c>
      <c r="D16" s="101">
        <f>SUM(D8:D15)</f>
        <v>0</v>
      </c>
      <c r="E16" s="101">
        <f>SUM(E8:E15)</f>
        <v>0</v>
      </c>
      <c r="F16" s="102">
        <f>SUM(F8:F15)</f>
        <v>0</v>
      </c>
    </row>
    <row r="17" spans="1:6" ht="20.25" customHeight="1" x14ac:dyDescent="0.2">
      <c r="A17" s="346"/>
      <c r="B17" s="347"/>
      <c r="C17" s="347"/>
      <c r="D17" s="347"/>
      <c r="E17" s="347"/>
      <c r="F17" s="103"/>
    </row>
    <row r="18" spans="1:6" ht="15.75" customHeight="1" x14ac:dyDescent="0.25">
      <c r="A18" s="348"/>
      <c r="B18" s="349" t="s">
        <v>2615</v>
      </c>
      <c r="C18" s="350"/>
      <c r="D18" s="350"/>
      <c r="E18" s="350"/>
      <c r="F18" s="104"/>
    </row>
    <row r="19" spans="1:6" ht="20.100000000000001" customHeight="1" x14ac:dyDescent="0.2">
      <c r="A19" s="344"/>
      <c r="B19" s="343"/>
      <c r="C19" s="343"/>
      <c r="D19" s="343"/>
      <c r="E19" s="343"/>
      <c r="F19" s="100"/>
    </row>
    <row r="20" spans="1:6" ht="20.100000000000001" customHeight="1" x14ac:dyDescent="0.2">
      <c r="A20" s="342" t="s">
        <v>120</v>
      </c>
      <c r="B20" s="343" t="s">
        <v>470</v>
      </c>
      <c r="C20" s="1009"/>
      <c r="D20" s="1009"/>
      <c r="E20" s="343"/>
      <c r="F20" s="100">
        <f>C20-D20+E20</f>
        <v>0</v>
      </c>
    </row>
    <row r="21" spans="1:6" ht="20.100000000000001" customHeight="1" x14ac:dyDescent="0.2">
      <c r="A21" s="344"/>
      <c r="B21" s="343"/>
      <c r="C21" s="1009"/>
      <c r="D21" s="343"/>
      <c r="E21" s="343"/>
      <c r="F21" s="100">
        <f t="shared" ref="F21:F41" si="1">C21-D21+E21</f>
        <v>0</v>
      </c>
    </row>
    <row r="22" spans="1:6" ht="20.100000000000001" customHeight="1" x14ac:dyDescent="0.2">
      <c r="A22" s="342" t="s">
        <v>471</v>
      </c>
      <c r="B22" s="343" t="s">
        <v>472</v>
      </c>
      <c r="C22" s="1009"/>
      <c r="D22" s="343"/>
      <c r="E22" s="343"/>
      <c r="F22" s="100">
        <f t="shared" si="1"/>
        <v>0</v>
      </c>
    </row>
    <row r="23" spans="1:6" ht="20.100000000000001" customHeight="1" x14ac:dyDescent="0.2">
      <c r="A23" s="344"/>
      <c r="B23" s="343"/>
      <c r="C23" s="1009"/>
      <c r="D23" s="343"/>
      <c r="E23" s="343"/>
      <c r="F23" s="100">
        <f t="shared" si="1"/>
        <v>0</v>
      </c>
    </row>
    <row r="24" spans="1:6" ht="20.100000000000001" customHeight="1" x14ac:dyDescent="0.2">
      <c r="A24" s="342" t="s">
        <v>473</v>
      </c>
      <c r="B24" s="343" t="s">
        <v>474</v>
      </c>
      <c r="C24" s="1009"/>
      <c r="D24" s="343"/>
      <c r="E24" s="343"/>
      <c r="F24" s="100">
        <f t="shared" si="1"/>
        <v>0</v>
      </c>
    </row>
    <row r="25" spans="1:6" ht="20.100000000000001" customHeight="1" x14ac:dyDescent="0.2">
      <c r="A25" s="344"/>
      <c r="B25" s="343" t="s">
        <v>475</v>
      </c>
      <c r="C25" s="1009"/>
      <c r="D25" s="343"/>
      <c r="E25" s="343"/>
      <c r="F25" s="100">
        <f t="shared" si="1"/>
        <v>0</v>
      </c>
    </row>
    <row r="26" spans="1:6" ht="20.100000000000001" customHeight="1" x14ac:dyDescent="0.2">
      <c r="A26" s="344"/>
      <c r="B26" s="343" t="s">
        <v>475</v>
      </c>
      <c r="C26" s="1009"/>
      <c r="D26" s="343"/>
      <c r="E26" s="343"/>
      <c r="F26" s="100">
        <f t="shared" si="1"/>
        <v>0</v>
      </c>
    </row>
    <row r="27" spans="1:6" ht="20.100000000000001" customHeight="1" x14ac:dyDescent="0.2">
      <c r="A27" s="344"/>
      <c r="B27" s="343" t="s">
        <v>475</v>
      </c>
      <c r="C27" s="1009"/>
      <c r="D27" s="343"/>
      <c r="E27" s="343"/>
      <c r="F27" s="100">
        <f t="shared" si="1"/>
        <v>0</v>
      </c>
    </row>
    <row r="28" spans="1:6" ht="20.100000000000001" customHeight="1" x14ac:dyDescent="0.2">
      <c r="A28" s="344"/>
      <c r="B28" s="343"/>
      <c r="C28" s="1009"/>
      <c r="D28" s="343"/>
      <c r="E28" s="343"/>
      <c r="F28" s="100">
        <f t="shared" si="1"/>
        <v>0</v>
      </c>
    </row>
    <row r="29" spans="1:6" ht="20.100000000000001" customHeight="1" x14ac:dyDescent="0.2">
      <c r="A29" s="342" t="s">
        <v>476</v>
      </c>
      <c r="B29" s="343" t="s">
        <v>62</v>
      </c>
      <c r="C29" s="1009"/>
      <c r="D29" s="343"/>
      <c r="E29" s="343"/>
      <c r="F29" s="100">
        <f t="shared" si="1"/>
        <v>0</v>
      </c>
    </row>
    <row r="30" spans="1:6" ht="20.100000000000001" customHeight="1" x14ac:dyDescent="0.2">
      <c r="A30" s="344"/>
      <c r="B30" s="343"/>
      <c r="C30" s="1009"/>
      <c r="D30" s="343"/>
      <c r="E30" s="343"/>
      <c r="F30" s="100">
        <f t="shared" si="1"/>
        <v>0</v>
      </c>
    </row>
    <row r="31" spans="1:6" ht="20.100000000000001" customHeight="1" x14ac:dyDescent="0.2">
      <c r="A31" s="342" t="s">
        <v>63</v>
      </c>
      <c r="B31" s="343" t="s">
        <v>216</v>
      </c>
      <c r="C31" s="1009"/>
      <c r="D31" s="343"/>
      <c r="E31" s="343"/>
      <c r="F31" s="100">
        <f t="shared" si="1"/>
        <v>0</v>
      </c>
    </row>
    <row r="32" spans="1:6" ht="20.100000000000001" customHeight="1" x14ac:dyDescent="0.2">
      <c r="A32" s="344"/>
      <c r="B32" s="343"/>
      <c r="C32" s="1009"/>
      <c r="D32" s="343"/>
      <c r="E32" s="343"/>
      <c r="F32" s="100">
        <f t="shared" si="1"/>
        <v>0</v>
      </c>
    </row>
    <row r="33" spans="1:6" ht="20.100000000000001" customHeight="1" x14ac:dyDescent="0.2">
      <c r="A33" s="342" t="s">
        <v>64</v>
      </c>
      <c r="B33" s="343" t="s">
        <v>65</v>
      </c>
      <c r="C33" s="1009"/>
      <c r="D33" s="343"/>
      <c r="E33" s="343"/>
      <c r="F33" s="100">
        <f t="shared" si="1"/>
        <v>0</v>
      </c>
    </row>
    <row r="34" spans="1:6" ht="20.100000000000001" customHeight="1" x14ac:dyDescent="0.2">
      <c r="A34" s="344"/>
      <c r="B34" s="343"/>
      <c r="C34" s="1009"/>
      <c r="D34" s="343"/>
      <c r="E34" s="343"/>
      <c r="F34" s="100">
        <f t="shared" si="1"/>
        <v>0</v>
      </c>
    </row>
    <row r="35" spans="1:6" ht="20.100000000000001" customHeight="1" x14ac:dyDescent="0.2">
      <c r="A35" s="342" t="s">
        <v>66</v>
      </c>
      <c r="B35" s="343" t="s">
        <v>67</v>
      </c>
      <c r="C35" s="1009"/>
      <c r="D35" s="343"/>
      <c r="E35" s="343"/>
      <c r="F35" s="100">
        <f t="shared" si="1"/>
        <v>0</v>
      </c>
    </row>
    <row r="36" spans="1:6" ht="20.100000000000001" customHeight="1" x14ac:dyDescent="0.2">
      <c r="A36" s="344"/>
      <c r="B36" s="343"/>
      <c r="C36" s="1009"/>
      <c r="D36" s="343"/>
      <c r="E36" s="343"/>
      <c r="F36" s="100">
        <f t="shared" si="1"/>
        <v>0</v>
      </c>
    </row>
    <row r="37" spans="1:6" ht="20.100000000000001" customHeight="1" x14ac:dyDescent="0.2">
      <c r="A37" s="1005">
        <v>235500</v>
      </c>
      <c r="B37" s="352" t="s">
        <v>2750</v>
      </c>
      <c r="C37" s="1009"/>
      <c r="D37" s="343"/>
      <c r="E37" s="343"/>
      <c r="F37" s="100">
        <f t="shared" si="1"/>
        <v>0</v>
      </c>
    </row>
    <row r="38" spans="1:6" ht="20.100000000000001" customHeight="1" x14ac:dyDescent="0.2">
      <c r="A38" s="548">
        <v>237000</v>
      </c>
      <c r="B38" s="549" t="s">
        <v>1762</v>
      </c>
      <c r="C38" s="1009"/>
      <c r="D38" s="1009"/>
      <c r="E38" s="1009"/>
      <c r="F38" s="100">
        <f t="shared" si="1"/>
        <v>0</v>
      </c>
    </row>
    <row r="39" spans="1:6" ht="20.100000000000001" customHeight="1" x14ac:dyDescent="0.2">
      <c r="A39" s="351">
        <v>238000</v>
      </c>
      <c r="B39" s="352" t="s">
        <v>1033</v>
      </c>
      <c r="C39" s="1009"/>
      <c r="D39" s="1009"/>
      <c r="E39" s="1009"/>
      <c r="F39" s="100">
        <f t="shared" si="1"/>
        <v>0</v>
      </c>
    </row>
    <row r="40" spans="1:6" ht="20.100000000000001" customHeight="1" x14ac:dyDescent="0.2">
      <c r="A40" s="342" t="s">
        <v>68</v>
      </c>
      <c r="B40" s="343" t="s">
        <v>69</v>
      </c>
      <c r="C40" s="1009"/>
      <c r="D40" s="1009"/>
      <c r="E40" s="1009"/>
      <c r="F40" s="100">
        <f t="shared" si="1"/>
        <v>0</v>
      </c>
    </row>
    <row r="41" spans="1:6" ht="20.100000000000001" customHeight="1" x14ac:dyDescent="0.2">
      <c r="A41" s="344"/>
      <c r="B41" s="343"/>
      <c r="C41" s="1009"/>
      <c r="D41" s="343"/>
      <c r="E41" s="343"/>
      <c r="F41" s="100">
        <f t="shared" si="1"/>
        <v>0</v>
      </c>
    </row>
    <row r="42" spans="1:6" ht="50.1" customHeight="1" thickBot="1" x14ac:dyDescent="0.3">
      <c r="A42" s="1084"/>
      <c r="B42" s="353" t="s">
        <v>2616</v>
      </c>
      <c r="C42" s="105">
        <f>SUM(C18:C41)</f>
        <v>0</v>
      </c>
      <c r="D42" s="106">
        <f>SUM(D18:D41)</f>
        <v>0</v>
      </c>
      <c r="E42" s="106">
        <f>SUM(E18:E41)</f>
        <v>0</v>
      </c>
      <c r="F42" s="107">
        <f>SUM(F18:F41)</f>
        <v>0</v>
      </c>
    </row>
    <row r="43" spans="1:6" s="354" customFormat="1" x14ac:dyDescent="0.2">
      <c r="A43" s="354" t="s">
        <v>70</v>
      </c>
      <c r="E43" s="600" t="s">
        <v>1454</v>
      </c>
      <c r="F43" s="600">
        <f>F16-F42</f>
        <v>0</v>
      </c>
    </row>
    <row r="44" spans="1:6" s="354" customFormat="1" x14ac:dyDescent="0.2">
      <c r="A44" s="1074" t="s">
        <v>71</v>
      </c>
      <c r="B44" s="1075"/>
      <c r="C44" s="1075"/>
      <c r="D44" s="1075"/>
      <c r="E44" s="1075"/>
      <c r="F44" s="1076"/>
    </row>
    <row r="45" spans="1:6" s="354" customFormat="1" x14ac:dyDescent="0.2">
      <c r="A45" s="1077" t="s">
        <v>2023</v>
      </c>
      <c r="F45" s="1078"/>
    </row>
    <row r="46" spans="1:6" s="354" customFormat="1" x14ac:dyDescent="0.2">
      <c r="A46" s="1077" t="s">
        <v>2024</v>
      </c>
      <c r="F46" s="1078"/>
    </row>
    <row r="47" spans="1:6" s="354" customFormat="1" ht="15.75" x14ac:dyDescent="0.25">
      <c r="A47" s="1077" t="s">
        <v>2618</v>
      </c>
      <c r="F47" s="1078"/>
    </row>
    <row r="48" spans="1:6" ht="16.5" customHeight="1" x14ac:dyDescent="0.2">
      <c r="A48" s="1079"/>
      <c r="B48" s="1080" t="s">
        <v>2617</v>
      </c>
      <c r="C48" s="1081"/>
      <c r="D48" s="1081"/>
      <c r="E48" s="1081"/>
      <c r="F48" s="1082"/>
    </row>
    <row r="49" spans="1:4" x14ac:dyDescent="0.2">
      <c r="A49" s="609"/>
    </row>
    <row r="50" spans="1:4" x14ac:dyDescent="0.2">
      <c r="C50" s="355" t="s">
        <v>72</v>
      </c>
      <c r="D50" s="355"/>
    </row>
  </sheetData>
  <sheetProtection sheet="1" formatCells="0"/>
  <customSheetViews>
    <customSheetView guid="{FC3B3501-CA52-40D7-B049-0E027A15B235}" scale="80" topLeftCell="A16">
      <selection activeCell="G49" sqref="G49"/>
      <pageMargins left="0.5" right="0.5" top="0.5" bottom="0.5" header="0.5" footer="0.5"/>
      <printOptions horizontalCentered="1" verticalCentered="1"/>
      <pageSetup scale="71" orientation="portrait" r:id="rId1"/>
      <headerFooter alignWithMargins="0"/>
    </customSheetView>
  </customSheetViews>
  <mergeCells count="2">
    <mergeCell ref="A6:A7"/>
    <mergeCell ref="B6:B7"/>
  </mergeCells>
  <phoneticPr fontId="28" type="noConversion"/>
  <printOptions horizontalCentered="1" verticalCentered="1"/>
  <pageMargins left="0.5" right="0.5" top="0.5" bottom="0.5" header="0.5" footer="0.5"/>
  <pageSetup scale="71" orientation="portrait" r:id="rId2"/>
  <headerFooter alignWithMargins="0"/>
  <legacyDrawing r:id="rId3"/>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transitionEvaluation="1" codeName="Sheet70"/>
  <dimension ref="A1:T39"/>
  <sheetViews>
    <sheetView defaultGridColor="0" topLeftCell="C1" colorId="22" zoomScale="70" zoomScaleNormal="70" workbookViewId="0">
      <selection activeCell="C3" sqref="C3"/>
    </sheetView>
  </sheetViews>
  <sheetFormatPr defaultColWidth="12.5703125" defaultRowHeight="15" x14ac:dyDescent="0.2"/>
  <cols>
    <col min="1" max="2" width="15.7109375" style="143" customWidth="1"/>
    <col min="3" max="3" width="49" style="143" customWidth="1"/>
    <col min="4" max="4" width="3.5703125" style="143" customWidth="1"/>
    <col min="5" max="5" width="17.7109375" style="143" customWidth="1"/>
    <col min="6" max="6" width="18.7109375" style="143" customWidth="1"/>
    <col min="7" max="7" width="20.28515625" style="143" customWidth="1"/>
    <col min="8" max="8" width="16.42578125" style="143" customWidth="1"/>
    <col min="9" max="9" width="12.5703125" style="143"/>
    <col min="10" max="18" width="16.42578125" style="143" customWidth="1"/>
    <col min="19" max="20" width="20.28515625" style="143" customWidth="1"/>
    <col min="21" max="16384" width="12.5703125" style="143"/>
  </cols>
  <sheetData>
    <row r="1" spans="1:20" ht="30" customHeight="1" x14ac:dyDescent="0.4">
      <c r="B1" s="144" t="str">
        <f>'COVER PAGE'!A9</f>
        <v>LOCAL GOVERNMENT NAME:</v>
      </c>
      <c r="C1" s="145"/>
      <c r="D1" s="145"/>
      <c r="E1" s="144"/>
      <c r="F1" s="145"/>
      <c r="G1" s="145"/>
      <c r="H1" s="145"/>
      <c r="I1" s="145"/>
      <c r="J1" s="145"/>
      <c r="K1" s="145"/>
      <c r="L1" s="145"/>
      <c r="M1" s="145"/>
      <c r="N1" s="145"/>
      <c r="O1" s="145"/>
      <c r="P1" s="145"/>
      <c r="Q1" s="1157"/>
      <c r="R1" s="1157"/>
      <c r="S1" s="145"/>
      <c r="T1" s="145"/>
    </row>
    <row r="2" spans="1:20" ht="30" customHeight="1" x14ac:dyDescent="0.4">
      <c r="B2" s="144" t="s">
        <v>1408</v>
      </c>
      <c r="C2" s="144"/>
      <c r="D2" s="144"/>
      <c r="E2" s="145"/>
      <c r="F2" s="145"/>
      <c r="G2" s="145"/>
      <c r="H2" s="145"/>
      <c r="I2" s="145"/>
      <c r="J2" s="145"/>
      <c r="K2" s="145"/>
      <c r="L2" s="145"/>
      <c r="M2" s="145"/>
      <c r="N2" s="145"/>
      <c r="O2" s="145"/>
      <c r="P2" s="145"/>
      <c r="Q2" s="145"/>
      <c r="R2" s="145"/>
      <c r="S2" s="145"/>
      <c r="T2" s="145"/>
    </row>
    <row r="3" spans="1:20" ht="17.25" customHeight="1" thickBot="1" x14ac:dyDescent="0.3">
      <c r="B3" s="146"/>
      <c r="C3" s="145"/>
      <c r="D3" s="145"/>
      <c r="E3" s="145"/>
      <c r="F3" s="145"/>
      <c r="G3" s="145"/>
      <c r="H3" s="145"/>
      <c r="I3" s="145"/>
      <c r="J3" s="145"/>
      <c r="K3" s="145"/>
      <c r="L3" s="145"/>
      <c r="M3" s="145"/>
      <c r="N3" s="145"/>
      <c r="O3" s="145"/>
      <c r="P3" s="145"/>
      <c r="Q3" s="145"/>
      <c r="R3" s="145"/>
      <c r="S3" s="145"/>
      <c r="T3" s="145"/>
    </row>
    <row r="4" spans="1:20" ht="69.75" customHeight="1" thickBot="1" x14ac:dyDescent="0.3">
      <c r="A4" s="141" t="s">
        <v>1016</v>
      </c>
      <c r="B4" s="142" t="s">
        <v>1017</v>
      </c>
      <c r="C4" s="147" t="s">
        <v>745</v>
      </c>
      <c r="D4" s="148" t="s">
        <v>293</v>
      </c>
      <c r="E4" s="147" t="s">
        <v>294</v>
      </c>
      <c r="F4" s="142" t="s">
        <v>295</v>
      </c>
      <c r="G4" s="142" t="s">
        <v>296</v>
      </c>
      <c r="H4" s="141" t="s">
        <v>2742</v>
      </c>
      <c r="I4" s="141" t="s">
        <v>1296</v>
      </c>
      <c r="J4" s="141" t="s">
        <v>1297</v>
      </c>
      <c r="K4" s="141" t="s">
        <v>1298</v>
      </c>
      <c r="L4" s="141" t="s">
        <v>1401</v>
      </c>
      <c r="M4" s="141" t="s">
        <v>1402</v>
      </c>
      <c r="N4" s="141" t="s">
        <v>1403</v>
      </c>
      <c r="O4" s="141" t="s">
        <v>2743</v>
      </c>
      <c r="P4" s="141" t="s">
        <v>2744</v>
      </c>
      <c r="Q4" s="141" t="s">
        <v>2745</v>
      </c>
      <c r="R4" s="141" t="s">
        <v>3194</v>
      </c>
      <c r="S4" s="142" t="s">
        <v>579</v>
      </c>
      <c r="T4" s="142" t="s">
        <v>580</v>
      </c>
    </row>
    <row r="5" spans="1:20" ht="16.5" thickBot="1" x14ac:dyDescent="0.3">
      <c r="B5" s="149"/>
      <c r="C5" s="149"/>
      <c r="E5" s="150"/>
      <c r="H5" s="150"/>
      <c r="I5" s="150"/>
      <c r="J5" s="150"/>
      <c r="K5" s="150"/>
      <c r="L5" s="150"/>
      <c r="M5" s="150"/>
      <c r="N5" s="150"/>
      <c r="O5" s="150"/>
      <c r="P5" s="150"/>
      <c r="Q5" s="150"/>
      <c r="R5" s="150"/>
      <c r="S5" s="150"/>
      <c r="T5" s="150"/>
    </row>
    <row r="6" spans="1:20" ht="24" customHeight="1" thickBot="1" x14ac:dyDescent="0.3">
      <c r="B6" s="149"/>
      <c r="C6" s="151" t="s">
        <v>671</v>
      </c>
      <c r="D6" s="152"/>
      <c r="E6" s="153"/>
      <c r="F6" s="154"/>
      <c r="G6" s="155" t="s">
        <v>581</v>
      </c>
      <c r="H6" s="153"/>
      <c r="I6" s="153"/>
      <c r="J6" s="153"/>
      <c r="K6" s="153"/>
      <c r="L6" s="153"/>
      <c r="M6" s="153"/>
      <c r="N6" s="153"/>
      <c r="O6" s="153"/>
      <c r="P6" s="153"/>
      <c r="Q6" s="153"/>
      <c r="R6" s="153"/>
      <c r="S6" s="153"/>
      <c r="T6" s="153">
        <f>E6+F6+G6+H6</f>
        <v>0</v>
      </c>
    </row>
    <row r="7" spans="1:20" ht="24" customHeight="1" thickTop="1" x14ac:dyDescent="0.25">
      <c r="B7" s="149"/>
      <c r="C7" s="154"/>
      <c r="D7" s="152"/>
      <c r="E7" s="154"/>
      <c r="F7" s="154"/>
      <c r="G7" s="154"/>
      <c r="H7" s="154"/>
      <c r="I7" s="154"/>
      <c r="J7" s="154"/>
      <c r="K7" s="154"/>
      <c r="L7" s="154"/>
      <c r="M7" s="154"/>
      <c r="N7" s="154"/>
      <c r="O7" s="154"/>
      <c r="P7" s="154"/>
      <c r="Q7" s="154"/>
      <c r="R7" s="154"/>
      <c r="S7" s="154"/>
      <c r="T7" s="154"/>
    </row>
    <row r="8" spans="1:20" ht="24" customHeight="1" x14ac:dyDescent="0.25">
      <c r="B8" s="149"/>
      <c r="C8" s="151" t="s">
        <v>582</v>
      </c>
      <c r="D8" s="152"/>
      <c r="E8" s="154"/>
      <c r="F8" s="154"/>
      <c r="G8" s="154"/>
      <c r="H8" s="154"/>
      <c r="I8" s="154"/>
      <c r="J8" s="154"/>
      <c r="K8" s="154"/>
      <c r="L8" s="154"/>
      <c r="M8" s="154"/>
      <c r="N8" s="154"/>
      <c r="O8" s="154"/>
      <c r="P8" s="154"/>
      <c r="Q8" s="154"/>
      <c r="R8" s="154"/>
      <c r="S8" s="154"/>
      <c r="T8" s="154"/>
    </row>
    <row r="9" spans="1:20" ht="24" customHeight="1" x14ac:dyDescent="0.25">
      <c r="B9" s="156"/>
      <c r="C9" s="154"/>
      <c r="D9" s="152"/>
      <c r="E9" s="154"/>
      <c r="F9" s="155"/>
      <c r="G9" s="154" t="e">
        <f>+E9/F9</f>
        <v>#DIV/0!</v>
      </c>
      <c r="H9" s="154"/>
      <c r="I9" s="154"/>
      <c r="J9" s="154"/>
      <c r="K9" s="154"/>
      <c r="L9" s="154"/>
      <c r="M9" s="154"/>
      <c r="N9" s="154"/>
      <c r="O9" s="154"/>
      <c r="P9" s="154"/>
      <c r="Q9" s="154"/>
      <c r="R9" s="154"/>
      <c r="S9" s="154">
        <f>SUM(H9:R9)</f>
        <v>0</v>
      </c>
      <c r="T9" s="154">
        <f>E9-S9</f>
        <v>0</v>
      </c>
    </row>
    <row r="10" spans="1:20" ht="24" customHeight="1" thickBot="1" x14ac:dyDescent="0.3">
      <c r="B10" s="149"/>
      <c r="C10" s="154"/>
      <c r="D10" s="152"/>
      <c r="E10" s="157"/>
      <c r="F10" s="157"/>
      <c r="G10" s="157" t="e">
        <f>+E10/F10</f>
        <v>#DIV/0!</v>
      </c>
      <c r="H10" s="157"/>
      <c r="I10" s="157"/>
      <c r="J10" s="157"/>
      <c r="K10" s="157"/>
      <c r="L10" s="157"/>
      <c r="M10" s="157"/>
      <c r="N10" s="157"/>
      <c r="O10" s="157"/>
      <c r="P10" s="157"/>
      <c r="Q10" s="157"/>
      <c r="R10" s="157"/>
      <c r="S10" s="157">
        <f>SUM(H10:R10)</f>
        <v>0</v>
      </c>
      <c r="T10" s="157">
        <f>E10-S10</f>
        <v>0</v>
      </c>
    </row>
    <row r="11" spans="1:20" ht="24" customHeight="1" thickBot="1" x14ac:dyDescent="0.3">
      <c r="B11" s="149"/>
      <c r="C11" s="155" t="s">
        <v>583</v>
      </c>
      <c r="D11" s="152"/>
      <c r="E11" s="153">
        <f>SUM(E9:E10)</f>
        <v>0</v>
      </c>
      <c r="F11" s="154"/>
      <c r="G11" s="153" t="e">
        <f t="shared" ref="G11:T11" si="0">SUM(G9:G10)</f>
        <v>#DIV/0!</v>
      </c>
      <c r="H11" s="153">
        <f t="shared" si="0"/>
        <v>0</v>
      </c>
      <c r="I11" s="153">
        <f t="shared" si="0"/>
        <v>0</v>
      </c>
      <c r="J11" s="153">
        <f t="shared" si="0"/>
        <v>0</v>
      </c>
      <c r="K11" s="153">
        <f t="shared" si="0"/>
        <v>0</v>
      </c>
      <c r="L11" s="153">
        <f t="shared" si="0"/>
        <v>0</v>
      </c>
      <c r="M11" s="153">
        <f t="shared" si="0"/>
        <v>0</v>
      </c>
      <c r="N11" s="153">
        <f t="shared" si="0"/>
        <v>0</v>
      </c>
      <c r="O11" s="153">
        <f t="shared" si="0"/>
        <v>0</v>
      </c>
      <c r="P11" s="153">
        <f t="shared" si="0"/>
        <v>0</v>
      </c>
      <c r="Q11" s="153">
        <f t="shared" si="0"/>
        <v>0</v>
      </c>
      <c r="R11" s="153">
        <f t="shared" ref="R11" si="1">SUM(R9:R10)</f>
        <v>0</v>
      </c>
      <c r="S11" s="153">
        <f>SUM(S9:S10)</f>
        <v>0</v>
      </c>
      <c r="T11" s="153">
        <f t="shared" si="0"/>
        <v>0</v>
      </c>
    </row>
    <row r="12" spans="1:20" ht="24" customHeight="1" thickTop="1" x14ac:dyDescent="0.25">
      <c r="B12" s="149"/>
      <c r="C12" s="154"/>
      <c r="D12" s="152"/>
      <c r="E12" s="154"/>
      <c r="F12" s="154"/>
      <c r="G12" s="154"/>
      <c r="H12" s="154"/>
      <c r="I12" s="154"/>
      <c r="J12" s="154"/>
      <c r="K12" s="154"/>
      <c r="L12" s="154"/>
      <c r="M12" s="154"/>
      <c r="N12" s="154"/>
      <c r="O12" s="154"/>
      <c r="P12" s="154"/>
      <c r="Q12" s="154"/>
      <c r="R12" s="154"/>
      <c r="S12" s="154"/>
      <c r="T12" s="154"/>
    </row>
    <row r="13" spans="1:20" ht="24" customHeight="1" x14ac:dyDescent="0.25">
      <c r="B13" s="149"/>
      <c r="C13" s="159" t="s">
        <v>321</v>
      </c>
      <c r="D13" s="152"/>
      <c r="E13" s="154"/>
      <c r="F13" s="154"/>
      <c r="G13" s="154"/>
      <c r="H13" s="154"/>
      <c r="I13" s="154"/>
      <c r="J13" s="154"/>
      <c r="K13" s="154"/>
      <c r="L13" s="154"/>
      <c r="M13" s="154"/>
      <c r="N13" s="154"/>
      <c r="O13" s="154"/>
      <c r="P13" s="154"/>
      <c r="Q13" s="154"/>
      <c r="R13" s="154"/>
      <c r="S13" s="154"/>
      <c r="T13" s="154"/>
    </row>
    <row r="14" spans="1:20" ht="24" customHeight="1" x14ac:dyDescent="0.25">
      <c r="B14" s="149"/>
      <c r="C14" s="154"/>
      <c r="D14" s="152"/>
      <c r="E14" s="154"/>
      <c r="F14" s="154"/>
      <c r="G14" s="154" t="e">
        <f>+E14/F14</f>
        <v>#DIV/0!</v>
      </c>
      <c r="H14" s="154"/>
      <c r="I14" s="154"/>
      <c r="J14" s="154"/>
      <c r="K14" s="154"/>
      <c r="L14" s="154"/>
      <c r="M14" s="154"/>
      <c r="N14" s="154"/>
      <c r="O14" s="154"/>
      <c r="P14" s="154"/>
      <c r="Q14" s="154"/>
      <c r="R14" s="154"/>
      <c r="S14" s="154">
        <f>SUM(H14:R14)</f>
        <v>0</v>
      </c>
      <c r="T14" s="154">
        <f>E14-S14</f>
        <v>0</v>
      </c>
    </row>
    <row r="15" spans="1:20" ht="24" customHeight="1" thickBot="1" x14ac:dyDescent="0.3">
      <c r="B15" s="149"/>
      <c r="C15" s="154"/>
      <c r="D15" s="152"/>
      <c r="E15" s="157"/>
      <c r="F15" s="157"/>
      <c r="G15" s="157" t="e">
        <f>+E15/F15</f>
        <v>#DIV/0!</v>
      </c>
      <c r="H15" s="157"/>
      <c r="I15" s="157"/>
      <c r="J15" s="157"/>
      <c r="K15" s="157"/>
      <c r="L15" s="157"/>
      <c r="M15" s="157"/>
      <c r="N15" s="157"/>
      <c r="O15" s="157"/>
      <c r="P15" s="157"/>
      <c r="Q15" s="157"/>
      <c r="R15" s="157"/>
      <c r="S15" s="157">
        <f>SUM(H15:R15)</f>
        <v>0</v>
      </c>
      <c r="T15" s="157">
        <f>E15-S15</f>
        <v>0</v>
      </c>
    </row>
    <row r="16" spans="1:20" ht="24" customHeight="1" thickBot="1" x14ac:dyDescent="0.3">
      <c r="B16" s="149"/>
      <c r="C16" s="155" t="s">
        <v>323</v>
      </c>
      <c r="D16" s="152"/>
      <c r="E16" s="153">
        <f>SUM(E14:E15)</f>
        <v>0</v>
      </c>
      <c r="F16" s="154"/>
      <c r="G16" s="153" t="e">
        <f t="shared" ref="G16:T16" si="2">SUM(G14:G15)</f>
        <v>#DIV/0!</v>
      </c>
      <c r="H16" s="153">
        <f t="shared" si="2"/>
        <v>0</v>
      </c>
      <c r="I16" s="153">
        <f t="shared" si="2"/>
        <v>0</v>
      </c>
      <c r="J16" s="153">
        <f t="shared" si="2"/>
        <v>0</v>
      </c>
      <c r="K16" s="153">
        <f t="shared" si="2"/>
        <v>0</v>
      </c>
      <c r="L16" s="153">
        <f t="shared" si="2"/>
        <v>0</v>
      </c>
      <c r="M16" s="153">
        <f t="shared" si="2"/>
        <v>0</v>
      </c>
      <c r="N16" s="153">
        <f t="shared" si="2"/>
        <v>0</v>
      </c>
      <c r="O16" s="153">
        <f t="shared" si="2"/>
        <v>0</v>
      </c>
      <c r="P16" s="153">
        <f t="shared" si="2"/>
        <v>0</v>
      </c>
      <c r="Q16" s="153">
        <f t="shared" si="2"/>
        <v>0</v>
      </c>
      <c r="R16" s="153">
        <f t="shared" ref="R16" si="3">SUM(R14:R15)</f>
        <v>0</v>
      </c>
      <c r="S16" s="153">
        <f>SUM(S14:S15)</f>
        <v>0</v>
      </c>
      <c r="T16" s="153">
        <f t="shared" si="2"/>
        <v>0</v>
      </c>
    </row>
    <row r="17" spans="2:20" ht="24" customHeight="1" thickTop="1" x14ac:dyDescent="0.25">
      <c r="B17" s="149"/>
      <c r="C17" s="155"/>
      <c r="D17" s="152"/>
      <c r="E17" s="154"/>
      <c r="F17" s="154"/>
      <c r="G17" s="154"/>
      <c r="H17" s="154"/>
      <c r="I17" s="154"/>
      <c r="J17" s="154"/>
      <c r="K17" s="154"/>
      <c r="L17" s="154"/>
      <c r="M17" s="154"/>
      <c r="N17" s="154"/>
      <c r="O17" s="154"/>
      <c r="P17" s="154"/>
      <c r="Q17" s="154"/>
      <c r="R17" s="154"/>
      <c r="S17" s="154"/>
      <c r="T17" s="154"/>
    </row>
    <row r="18" spans="2:20" ht="24" customHeight="1" x14ac:dyDescent="0.25">
      <c r="B18" s="149"/>
      <c r="C18" s="151" t="s">
        <v>584</v>
      </c>
      <c r="D18" s="152"/>
      <c r="E18" s="154"/>
      <c r="F18" s="154"/>
      <c r="G18" s="154"/>
      <c r="H18" s="154"/>
      <c r="I18" s="154"/>
      <c r="J18" s="154"/>
      <c r="K18" s="154"/>
      <c r="L18" s="154"/>
      <c r="M18" s="154"/>
      <c r="N18" s="154"/>
      <c r="O18" s="154"/>
      <c r="P18" s="154"/>
      <c r="Q18" s="154"/>
      <c r="R18" s="154"/>
      <c r="S18" s="154"/>
      <c r="T18" s="154"/>
    </row>
    <row r="19" spans="2:20" ht="24" customHeight="1" x14ac:dyDescent="0.25">
      <c r="B19" s="156"/>
      <c r="C19" s="154"/>
      <c r="D19" s="152"/>
      <c r="E19" s="154"/>
      <c r="F19" s="155"/>
      <c r="G19" s="154" t="e">
        <f>+E19/F19</f>
        <v>#DIV/0!</v>
      </c>
      <c r="H19" s="154"/>
      <c r="I19" s="154"/>
      <c r="J19" s="154"/>
      <c r="K19" s="154"/>
      <c r="L19" s="154"/>
      <c r="M19" s="154"/>
      <c r="N19" s="154"/>
      <c r="O19" s="154"/>
      <c r="P19" s="154"/>
      <c r="Q19" s="154"/>
      <c r="R19" s="154"/>
      <c r="S19" s="154">
        <f>SUM(H19:R19)</f>
        <v>0</v>
      </c>
      <c r="T19" s="154">
        <f>E19-S19</f>
        <v>0</v>
      </c>
    </row>
    <row r="20" spans="2:20" ht="24" customHeight="1" x14ac:dyDescent="0.25">
      <c r="B20" s="149"/>
      <c r="C20" s="154"/>
      <c r="D20" s="152"/>
      <c r="E20" s="154"/>
      <c r="F20" s="154"/>
      <c r="G20" s="154" t="e">
        <f>+E20/F20</f>
        <v>#DIV/0!</v>
      </c>
      <c r="H20" s="154"/>
      <c r="I20" s="154"/>
      <c r="J20" s="154"/>
      <c r="K20" s="154"/>
      <c r="L20" s="154"/>
      <c r="M20" s="154"/>
      <c r="N20" s="154"/>
      <c r="O20" s="154"/>
      <c r="P20" s="154"/>
      <c r="Q20" s="154"/>
      <c r="R20" s="154"/>
      <c r="S20" s="154">
        <f>SUM(H20:R20)</f>
        <v>0</v>
      </c>
      <c r="T20" s="154">
        <f>E20-S20</f>
        <v>0</v>
      </c>
    </row>
    <row r="21" spans="2:20" ht="24" customHeight="1" thickBot="1" x14ac:dyDescent="0.3">
      <c r="B21" s="149"/>
      <c r="C21" s="154"/>
      <c r="D21" s="152"/>
      <c r="E21" s="157"/>
      <c r="F21" s="154"/>
      <c r="G21" s="157" t="e">
        <f>+E21/F21</f>
        <v>#DIV/0!</v>
      </c>
      <c r="H21" s="157"/>
      <c r="I21" s="157"/>
      <c r="J21" s="157"/>
      <c r="K21" s="157"/>
      <c r="L21" s="157"/>
      <c r="M21" s="157"/>
      <c r="N21" s="157"/>
      <c r="O21" s="157"/>
      <c r="P21" s="157"/>
      <c r="Q21" s="157"/>
      <c r="R21" s="157"/>
      <c r="S21" s="157">
        <f>SUM(H21:R21)</f>
        <v>0</v>
      </c>
      <c r="T21" s="157">
        <f>E21-S21</f>
        <v>0</v>
      </c>
    </row>
    <row r="22" spans="2:20" ht="24" customHeight="1" thickBot="1" x14ac:dyDescent="0.3">
      <c r="B22" s="149"/>
      <c r="C22" s="158" t="s">
        <v>585</v>
      </c>
      <c r="D22" s="152"/>
      <c r="E22" s="154">
        <f>SUM(E18:E21)</f>
        <v>0</v>
      </c>
      <c r="F22" s="154"/>
      <c r="G22" s="153" t="e">
        <f t="shared" ref="G22:T22" si="4">SUM(G18:G21)</f>
        <v>#DIV/0!</v>
      </c>
      <c r="H22" s="153">
        <f t="shared" si="4"/>
        <v>0</v>
      </c>
      <c r="I22" s="153">
        <f t="shared" si="4"/>
        <v>0</v>
      </c>
      <c r="J22" s="153">
        <f t="shared" si="4"/>
        <v>0</v>
      </c>
      <c r="K22" s="153">
        <f t="shared" si="4"/>
        <v>0</v>
      </c>
      <c r="L22" s="153">
        <f t="shared" si="4"/>
        <v>0</v>
      </c>
      <c r="M22" s="153">
        <f t="shared" si="4"/>
        <v>0</v>
      </c>
      <c r="N22" s="153">
        <f t="shared" si="4"/>
        <v>0</v>
      </c>
      <c r="O22" s="153">
        <f t="shared" si="4"/>
        <v>0</v>
      </c>
      <c r="P22" s="153">
        <f t="shared" si="4"/>
        <v>0</v>
      </c>
      <c r="Q22" s="153">
        <f t="shared" si="4"/>
        <v>0</v>
      </c>
      <c r="R22" s="153">
        <f t="shared" ref="R22" si="5">SUM(R18:R21)</f>
        <v>0</v>
      </c>
      <c r="S22" s="153">
        <f>SUM(S20:S21)</f>
        <v>0</v>
      </c>
      <c r="T22" s="153">
        <f t="shared" si="4"/>
        <v>0</v>
      </c>
    </row>
    <row r="23" spans="2:20" ht="24" customHeight="1" thickTop="1" x14ac:dyDescent="0.25">
      <c r="B23" s="149"/>
      <c r="C23" s="154"/>
      <c r="D23" s="152"/>
      <c r="E23" s="154"/>
      <c r="F23" s="154"/>
      <c r="G23" s="154"/>
      <c r="H23" s="154"/>
      <c r="I23" s="154"/>
      <c r="J23" s="154"/>
      <c r="K23" s="154"/>
      <c r="L23" s="154"/>
      <c r="M23" s="154"/>
      <c r="N23" s="154"/>
      <c r="O23" s="154"/>
      <c r="P23" s="154"/>
      <c r="Q23" s="154"/>
      <c r="R23" s="154"/>
      <c r="S23" s="154"/>
      <c r="T23" s="154"/>
    </row>
    <row r="24" spans="2:20" ht="24" customHeight="1" x14ac:dyDescent="0.25">
      <c r="B24" s="149"/>
      <c r="C24" s="151" t="s">
        <v>586</v>
      </c>
      <c r="D24" s="152"/>
      <c r="E24" s="154"/>
      <c r="F24" s="154"/>
      <c r="G24" s="154"/>
      <c r="H24" s="154"/>
      <c r="I24" s="154"/>
      <c r="J24" s="154"/>
      <c r="K24" s="154"/>
      <c r="L24" s="154"/>
      <c r="M24" s="154"/>
      <c r="N24" s="154"/>
      <c r="O24" s="154"/>
      <c r="P24" s="154"/>
      <c r="Q24" s="154"/>
      <c r="R24" s="154"/>
      <c r="S24" s="154"/>
      <c r="T24" s="154"/>
    </row>
    <row r="25" spans="2:20" ht="24" customHeight="1" x14ac:dyDescent="0.25">
      <c r="B25" s="156"/>
      <c r="C25" s="154"/>
      <c r="D25" s="152"/>
      <c r="E25" s="154"/>
      <c r="F25" s="155"/>
      <c r="G25" s="154" t="e">
        <f t="shared" ref="G25:G30" si="6">+E25/F25</f>
        <v>#DIV/0!</v>
      </c>
      <c r="H25" s="154"/>
      <c r="I25" s="154"/>
      <c r="J25" s="154"/>
      <c r="K25" s="154"/>
      <c r="L25" s="154"/>
      <c r="M25" s="154"/>
      <c r="N25" s="154"/>
      <c r="O25" s="154"/>
      <c r="P25" s="154"/>
      <c r="Q25" s="154"/>
      <c r="R25" s="154"/>
      <c r="S25" s="154">
        <f t="shared" ref="S25:S30" si="7">SUM(H25:R25)</f>
        <v>0</v>
      </c>
      <c r="T25" s="154">
        <f t="shared" ref="T25:T30" si="8">E25-S25</f>
        <v>0</v>
      </c>
    </row>
    <row r="26" spans="2:20" ht="24" customHeight="1" x14ac:dyDescent="0.25">
      <c r="B26" s="156"/>
      <c r="C26" s="154"/>
      <c r="D26" s="152"/>
      <c r="E26" s="154"/>
      <c r="F26" s="155"/>
      <c r="G26" s="154" t="e">
        <f t="shared" si="6"/>
        <v>#DIV/0!</v>
      </c>
      <c r="H26" s="154"/>
      <c r="I26" s="154"/>
      <c r="J26" s="154"/>
      <c r="K26" s="154"/>
      <c r="L26" s="154"/>
      <c r="M26" s="154"/>
      <c r="N26" s="154"/>
      <c r="O26" s="154"/>
      <c r="P26" s="154"/>
      <c r="Q26" s="154"/>
      <c r="R26" s="154"/>
      <c r="S26" s="154">
        <f t="shared" si="7"/>
        <v>0</v>
      </c>
      <c r="T26" s="154">
        <f t="shared" si="8"/>
        <v>0</v>
      </c>
    </row>
    <row r="27" spans="2:20" ht="24" customHeight="1" x14ac:dyDescent="0.25">
      <c r="B27" s="156"/>
      <c r="C27" s="154"/>
      <c r="D27" s="152"/>
      <c r="E27" s="154"/>
      <c r="F27" s="155"/>
      <c r="G27" s="154" t="e">
        <f t="shared" si="6"/>
        <v>#DIV/0!</v>
      </c>
      <c r="H27" s="154"/>
      <c r="I27" s="154"/>
      <c r="J27" s="154"/>
      <c r="K27" s="154"/>
      <c r="L27" s="154"/>
      <c r="M27" s="154"/>
      <c r="N27" s="154"/>
      <c r="O27" s="154"/>
      <c r="P27" s="154"/>
      <c r="Q27" s="154"/>
      <c r="R27" s="154"/>
      <c r="S27" s="154">
        <f t="shared" si="7"/>
        <v>0</v>
      </c>
      <c r="T27" s="154">
        <f t="shared" si="8"/>
        <v>0</v>
      </c>
    </row>
    <row r="28" spans="2:20" ht="24" customHeight="1" x14ac:dyDescent="0.25">
      <c r="B28" s="149"/>
      <c r="C28" s="154"/>
      <c r="D28" s="152"/>
      <c r="E28" s="154"/>
      <c r="F28" s="154"/>
      <c r="G28" s="154" t="e">
        <f t="shared" si="6"/>
        <v>#DIV/0!</v>
      </c>
      <c r="H28" s="154"/>
      <c r="I28" s="154"/>
      <c r="J28" s="154"/>
      <c r="K28" s="154"/>
      <c r="L28" s="154"/>
      <c r="M28" s="154"/>
      <c r="N28" s="154"/>
      <c r="O28" s="154"/>
      <c r="P28" s="154"/>
      <c r="Q28" s="154"/>
      <c r="R28" s="154"/>
      <c r="S28" s="154">
        <f t="shared" si="7"/>
        <v>0</v>
      </c>
      <c r="T28" s="154">
        <f t="shared" si="8"/>
        <v>0</v>
      </c>
    </row>
    <row r="29" spans="2:20" ht="24" customHeight="1" x14ac:dyDescent="0.25">
      <c r="B29" s="149"/>
      <c r="C29" s="154"/>
      <c r="D29" s="152"/>
      <c r="E29" s="154"/>
      <c r="F29" s="154"/>
      <c r="G29" s="154" t="e">
        <f t="shared" si="6"/>
        <v>#DIV/0!</v>
      </c>
      <c r="H29" s="154"/>
      <c r="I29" s="154"/>
      <c r="J29" s="154"/>
      <c r="K29" s="154"/>
      <c r="L29" s="154"/>
      <c r="M29" s="154"/>
      <c r="N29" s="154"/>
      <c r="O29" s="154"/>
      <c r="P29" s="154"/>
      <c r="Q29" s="154"/>
      <c r="R29" s="154"/>
      <c r="S29" s="154">
        <f t="shared" si="7"/>
        <v>0</v>
      </c>
      <c r="T29" s="154">
        <f t="shared" si="8"/>
        <v>0</v>
      </c>
    </row>
    <row r="30" spans="2:20" ht="24" customHeight="1" thickBot="1" x14ac:dyDescent="0.3">
      <c r="B30" s="149"/>
      <c r="C30" s="154"/>
      <c r="D30" s="152"/>
      <c r="E30" s="157"/>
      <c r="F30" s="154"/>
      <c r="G30" s="157" t="e">
        <f t="shared" si="6"/>
        <v>#DIV/0!</v>
      </c>
      <c r="H30" s="157"/>
      <c r="I30" s="157"/>
      <c r="J30" s="157"/>
      <c r="K30" s="157"/>
      <c r="L30" s="157"/>
      <c r="M30" s="157"/>
      <c r="N30" s="157"/>
      <c r="O30" s="157"/>
      <c r="P30" s="157"/>
      <c r="Q30" s="157"/>
      <c r="R30" s="157"/>
      <c r="S30" s="157">
        <f t="shared" si="7"/>
        <v>0</v>
      </c>
      <c r="T30" s="157">
        <f t="shared" si="8"/>
        <v>0</v>
      </c>
    </row>
    <row r="31" spans="2:20" ht="24" customHeight="1" thickBot="1" x14ac:dyDescent="0.3">
      <c r="B31" s="149"/>
      <c r="C31" s="158" t="s">
        <v>587</v>
      </c>
      <c r="D31" s="152"/>
      <c r="E31" s="153">
        <f>SUM(E24:E30)</f>
        <v>0</v>
      </c>
      <c r="F31" s="154"/>
      <c r="G31" s="153" t="e">
        <f t="shared" ref="G31:T31" si="9">SUM(G24:G30)</f>
        <v>#DIV/0!</v>
      </c>
      <c r="H31" s="153">
        <f t="shared" si="9"/>
        <v>0</v>
      </c>
      <c r="I31" s="153">
        <f t="shared" si="9"/>
        <v>0</v>
      </c>
      <c r="J31" s="153">
        <f t="shared" si="9"/>
        <v>0</v>
      </c>
      <c r="K31" s="153">
        <f t="shared" si="9"/>
        <v>0</v>
      </c>
      <c r="L31" s="153">
        <f t="shared" si="9"/>
        <v>0</v>
      </c>
      <c r="M31" s="153">
        <f t="shared" si="9"/>
        <v>0</v>
      </c>
      <c r="N31" s="153">
        <f t="shared" si="9"/>
        <v>0</v>
      </c>
      <c r="O31" s="153">
        <f t="shared" si="9"/>
        <v>0</v>
      </c>
      <c r="P31" s="153">
        <f t="shared" si="9"/>
        <v>0</v>
      </c>
      <c r="Q31" s="153">
        <f t="shared" si="9"/>
        <v>0</v>
      </c>
      <c r="R31" s="153">
        <f t="shared" ref="R31" si="10">SUM(R24:R30)</f>
        <v>0</v>
      </c>
      <c r="S31" s="153">
        <f t="shared" si="9"/>
        <v>0</v>
      </c>
      <c r="T31" s="153">
        <f t="shared" si="9"/>
        <v>0</v>
      </c>
    </row>
    <row r="32" spans="2:20" ht="24" customHeight="1" thickTop="1" x14ac:dyDescent="0.25">
      <c r="B32" s="149"/>
      <c r="C32" s="154"/>
      <c r="D32" s="152"/>
      <c r="E32" s="154"/>
      <c r="F32" s="154"/>
      <c r="G32" s="154"/>
      <c r="H32" s="154"/>
      <c r="I32" s="154"/>
      <c r="J32" s="154"/>
      <c r="K32" s="154"/>
      <c r="L32" s="154"/>
      <c r="M32" s="154"/>
      <c r="N32" s="154"/>
      <c r="O32" s="154"/>
      <c r="P32" s="154"/>
      <c r="Q32" s="154"/>
      <c r="R32" s="154"/>
      <c r="S32" s="154"/>
      <c r="T32" s="154"/>
    </row>
    <row r="33" spans="2:20" ht="24" customHeight="1" x14ac:dyDescent="0.25">
      <c r="B33" s="149"/>
      <c r="C33" s="151" t="s">
        <v>521</v>
      </c>
      <c r="D33" s="152"/>
      <c r="E33" s="154"/>
      <c r="F33" s="154"/>
      <c r="G33" s="154"/>
      <c r="H33" s="154"/>
      <c r="I33" s="154"/>
      <c r="J33" s="154"/>
      <c r="K33" s="154"/>
      <c r="L33" s="154"/>
      <c r="M33" s="154"/>
      <c r="N33" s="154"/>
      <c r="O33" s="154"/>
      <c r="P33" s="154"/>
      <c r="Q33" s="154"/>
      <c r="R33" s="154"/>
      <c r="S33" s="154"/>
      <c r="T33" s="154">
        <f>E33+F33+G33+H33</f>
        <v>0</v>
      </c>
    </row>
    <row r="34" spans="2:20" ht="24" customHeight="1" x14ac:dyDescent="0.25">
      <c r="B34" s="149"/>
      <c r="C34" s="151"/>
      <c r="D34" s="152"/>
      <c r="E34" s="154"/>
      <c r="F34" s="154"/>
      <c r="G34" s="154" t="e">
        <f>+E34/F34</f>
        <v>#DIV/0!</v>
      </c>
      <c r="H34" s="154"/>
      <c r="I34" s="154"/>
      <c r="J34" s="154"/>
      <c r="K34" s="154"/>
      <c r="L34" s="154"/>
      <c r="M34" s="154"/>
      <c r="N34" s="154"/>
      <c r="O34" s="154"/>
      <c r="P34" s="154"/>
      <c r="Q34" s="154"/>
      <c r="R34" s="154"/>
      <c r="S34" s="154"/>
      <c r="T34" s="154">
        <f>E34-S34</f>
        <v>0</v>
      </c>
    </row>
    <row r="35" spans="2:20" ht="24" customHeight="1" thickBot="1" x14ac:dyDescent="0.3">
      <c r="B35" s="149"/>
      <c r="C35" s="154"/>
      <c r="D35" s="152"/>
      <c r="E35" s="157"/>
      <c r="F35" s="154"/>
      <c r="G35" s="157" t="e">
        <f>+E35/F35</f>
        <v>#DIV/0!</v>
      </c>
      <c r="H35" s="157"/>
      <c r="I35" s="157"/>
      <c r="J35" s="157"/>
      <c r="K35" s="157"/>
      <c r="L35" s="157"/>
      <c r="M35" s="157"/>
      <c r="N35" s="157"/>
      <c r="O35" s="157"/>
      <c r="P35" s="157"/>
      <c r="Q35" s="157"/>
      <c r="R35" s="157"/>
      <c r="S35" s="157">
        <f>SUM(H35:Q35)</f>
        <v>0</v>
      </c>
      <c r="T35" s="157">
        <f>E35-S35</f>
        <v>0</v>
      </c>
    </row>
    <row r="36" spans="2:20" ht="24" customHeight="1" thickBot="1" x14ac:dyDescent="0.3">
      <c r="B36" s="149"/>
      <c r="C36" s="158" t="s">
        <v>522</v>
      </c>
      <c r="D36" s="152"/>
      <c r="E36" s="154">
        <f>SUM(E33:E35)</f>
        <v>0</v>
      </c>
      <c r="F36" s="154"/>
      <c r="G36" s="153" t="e">
        <f t="shared" ref="G36:T36" si="11">SUM(G33:G35)</f>
        <v>#DIV/0!</v>
      </c>
      <c r="H36" s="153">
        <f t="shared" si="11"/>
        <v>0</v>
      </c>
      <c r="I36" s="153">
        <f t="shared" si="11"/>
        <v>0</v>
      </c>
      <c r="J36" s="153">
        <f t="shared" si="11"/>
        <v>0</v>
      </c>
      <c r="K36" s="153">
        <f t="shared" si="11"/>
        <v>0</v>
      </c>
      <c r="L36" s="153">
        <f t="shared" si="11"/>
        <v>0</v>
      </c>
      <c r="M36" s="153">
        <f t="shared" si="11"/>
        <v>0</v>
      </c>
      <c r="N36" s="153">
        <f t="shared" si="11"/>
        <v>0</v>
      </c>
      <c r="O36" s="153">
        <f t="shared" si="11"/>
        <v>0</v>
      </c>
      <c r="P36" s="153">
        <f t="shared" si="11"/>
        <v>0</v>
      </c>
      <c r="Q36" s="153">
        <f t="shared" si="11"/>
        <v>0</v>
      </c>
      <c r="R36" s="153">
        <f t="shared" ref="R36" si="12">SUM(R33:R35)</f>
        <v>0</v>
      </c>
      <c r="S36" s="153">
        <f t="shared" si="11"/>
        <v>0</v>
      </c>
      <c r="T36" s="153">
        <f t="shared" si="11"/>
        <v>0</v>
      </c>
    </row>
    <row r="37" spans="2:20" ht="24" customHeight="1" thickTop="1" thickBot="1" x14ac:dyDescent="0.3">
      <c r="B37" s="149"/>
      <c r="C37" s="154"/>
      <c r="D37" s="152"/>
      <c r="E37" s="157"/>
      <c r="F37" s="154"/>
      <c r="G37" s="157"/>
      <c r="H37" s="157"/>
      <c r="I37" s="157"/>
      <c r="J37" s="157"/>
      <c r="K37" s="157"/>
      <c r="L37" s="157"/>
      <c r="M37" s="157"/>
      <c r="N37" s="157"/>
      <c r="O37" s="157"/>
      <c r="P37" s="157"/>
      <c r="Q37" s="157"/>
      <c r="R37" s="157"/>
      <c r="S37" s="157"/>
      <c r="T37" s="157">
        <f>E37+F37+G37+H37</f>
        <v>0</v>
      </c>
    </row>
    <row r="38" spans="2:20" ht="24" customHeight="1" thickBot="1" x14ac:dyDescent="0.3">
      <c r="C38" s="158" t="s">
        <v>84</v>
      </c>
      <c r="D38" s="152"/>
      <c r="E38" s="153">
        <f>E6+E11+E16+E22+E31+E36</f>
        <v>0</v>
      </c>
      <c r="F38" s="154"/>
      <c r="G38" s="153" t="e">
        <f>G6+G11+G16+G22+G31+G36</f>
        <v>#DIV/0!</v>
      </c>
      <c r="H38" s="153">
        <f t="shared" ref="H38:T38" si="13">H6+H11+H16+H22+H31+H36</f>
        <v>0</v>
      </c>
      <c r="I38" s="153">
        <f t="shared" si="13"/>
        <v>0</v>
      </c>
      <c r="J38" s="153">
        <f t="shared" si="13"/>
        <v>0</v>
      </c>
      <c r="K38" s="153">
        <f t="shared" si="13"/>
        <v>0</v>
      </c>
      <c r="L38" s="153">
        <f t="shared" si="13"/>
        <v>0</v>
      </c>
      <c r="M38" s="153">
        <f t="shared" si="13"/>
        <v>0</v>
      </c>
      <c r="N38" s="153">
        <f t="shared" si="13"/>
        <v>0</v>
      </c>
      <c r="O38" s="153">
        <f t="shared" si="13"/>
        <v>0</v>
      </c>
      <c r="P38" s="153">
        <f t="shared" si="13"/>
        <v>0</v>
      </c>
      <c r="Q38" s="153">
        <f t="shared" si="13"/>
        <v>0</v>
      </c>
      <c r="R38" s="153">
        <f t="shared" ref="R38" si="14">R6+R11+R16+R22+R31+R36</f>
        <v>0</v>
      </c>
      <c r="S38" s="153">
        <f t="shared" si="13"/>
        <v>0</v>
      </c>
      <c r="T38" s="153">
        <f t="shared" si="13"/>
        <v>0</v>
      </c>
    </row>
    <row r="39" spans="2:20" ht="15.75" thickTop="1" x14ac:dyDescent="0.2"/>
  </sheetData>
  <customSheetViews>
    <customSheetView guid="{FC3B3501-CA52-40D7-B049-0E027A15B235}" scale="87" colorId="22" topLeftCell="I1">
      <selection activeCell="B2" sqref="B2"/>
      <pageMargins left="0.5" right="0.67" top="0.5" bottom="0.5" header="0.5" footer="0.5"/>
      <printOptions gridLines="1"/>
      <pageSetup paperSize="5" scale="55" orientation="landscape" horizontalDpi="200" verticalDpi="200" r:id="rId1"/>
      <headerFooter alignWithMargins="0"/>
    </customSheetView>
  </customSheetViews>
  <phoneticPr fontId="28" type="noConversion"/>
  <printOptions gridLines="1"/>
  <pageMargins left="0.5" right="0.67" top="0.5" bottom="0.5" header="0.5" footer="0.5"/>
  <pageSetup paperSize="5" scale="55" orientation="landscape" horizontalDpi="200" verticalDpi="200" r:id="rId2"/>
  <headerFooter alignWithMargins="0"/>
  <ignoredErrors>
    <ignoredError sqref="S22" formula="1"/>
  </ignoredErrors>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transitionEvaluation="1" codeName="Sheet71"/>
  <dimension ref="A1:S66"/>
  <sheetViews>
    <sheetView defaultGridColor="0" colorId="22" zoomScale="87" workbookViewId="0">
      <selection activeCell="B2" sqref="B2"/>
    </sheetView>
  </sheetViews>
  <sheetFormatPr defaultColWidth="12.5703125" defaultRowHeight="15" x14ac:dyDescent="0.2"/>
  <cols>
    <col min="1" max="2" width="12.5703125" style="162"/>
    <col min="3" max="3" width="44.42578125" style="162" customWidth="1"/>
    <col min="4" max="4" width="16.42578125" style="162" customWidth="1"/>
    <col min="5" max="5" width="12.5703125" style="162"/>
    <col min="6" max="19" width="16.42578125" style="162" customWidth="1"/>
    <col min="20" max="16384" width="12.5703125" style="162"/>
  </cols>
  <sheetData>
    <row r="1" spans="1:19" ht="18.75" x14ac:dyDescent="0.3">
      <c r="B1" s="160" t="str">
        <f>'COVER PAGE'!A9</f>
        <v>LOCAL GOVERNMENT NAME:</v>
      </c>
      <c r="C1" s="161"/>
      <c r="D1" s="161"/>
      <c r="E1" s="161"/>
      <c r="F1" s="161"/>
      <c r="G1" s="161"/>
      <c r="H1" s="161"/>
      <c r="I1" s="161"/>
      <c r="J1" s="161"/>
      <c r="K1" s="161"/>
      <c r="L1" s="161"/>
      <c r="M1" s="161"/>
      <c r="N1" s="161"/>
      <c r="O1" s="161"/>
      <c r="P1" s="161"/>
      <c r="Q1" s="161"/>
      <c r="R1" s="161"/>
      <c r="S1" s="161"/>
    </row>
    <row r="2" spans="1:19" ht="18.75" x14ac:dyDescent="0.3">
      <c r="B2" s="160" t="s">
        <v>566</v>
      </c>
      <c r="C2" s="161"/>
      <c r="D2" s="161"/>
      <c r="E2" s="161"/>
      <c r="F2" s="161"/>
      <c r="G2" s="161"/>
      <c r="H2" s="161"/>
      <c r="I2" s="161"/>
      <c r="J2" s="161"/>
      <c r="K2" s="161"/>
      <c r="L2" s="161"/>
      <c r="M2" s="161"/>
      <c r="N2" s="161"/>
      <c r="O2" s="161"/>
      <c r="P2" s="161"/>
      <c r="Q2" s="161"/>
      <c r="R2" s="161"/>
      <c r="S2" s="161"/>
    </row>
    <row r="4" spans="1:19" ht="15.75" x14ac:dyDescent="0.25">
      <c r="D4" s="163"/>
      <c r="E4" s="163"/>
      <c r="F4" s="163"/>
      <c r="G4" s="164" t="s">
        <v>512</v>
      </c>
      <c r="H4" s="163"/>
      <c r="I4" s="163"/>
      <c r="J4" s="163"/>
      <c r="K4" s="163"/>
      <c r="L4" s="163"/>
      <c r="M4" s="163"/>
      <c r="N4" s="163"/>
      <c r="O4" s="163"/>
      <c r="P4" s="163"/>
      <c r="Q4" s="163"/>
      <c r="R4" s="163"/>
      <c r="S4" s="163"/>
    </row>
    <row r="5" spans="1:19" ht="15.75" x14ac:dyDescent="0.25">
      <c r="A5" s="170" t="s">
        <v>334</v>
      </c>
      <c r="B5" s="164" t="s">
        <v>513</v>
      </c>
      <c r="D5" s="163"/>
      <c r="E5" s="164" t="s">
        <v>514</v>
      </c>
      <c r="F5" s="164" t="s">
        <v>305</v>
      </c>
      <c r="G5" s="164" t="s">
        <v>515</v>
      </c>
      <c r="H5" s="164" t="s">
        <v>512</v>
      </c>
      <c r="I5" s="164" t="s">
        <v>512</v>
      </c>
      <c r="J5" s="164" t="s">
        <v>512</v>
      </c>
      <c r="K5" s="164" t="s">
        <v>512</v>
      </c>
      <c r="L5" s="164" t="s">
        <v>512</v>
      </c>
      <c r="M5" s="164" t="s">
        <v>512</v>
      </c>
      <c r="N5" s="164" t="s">
        <v>512</v>
      </c>
      <c r="O5" s="164" t="s">
        <v>512</v>
      </c>
      <c r="P5" s="164" t="s">
        <v>512</v>
      </c>
      <c r="Q5" s="164" t="s">
        <v>512</v>
      </c>
      <c r="R5" s="164" t="s">
        <v>570</v>
      </c>
      <c r="S5" s="164" t="s">
        <v>571</v>
      </c>
    </row>
    <row r="6" spans="1:19" ht="16.5" thickBot="1" x14ac:dyDescent="0.3">
      <c r="A6" s="172" t="s">
        <v>335</v>
      </c>
      <c r="B6" s="165" t="s">
        <v>572</v>
      </c>
      <c r="C6" s="165" t="s">
        <v>125</v>
      </c>
      <c r="D6" s="165" t="s">
        <v>573</v>
      </c>
      <c r="E6" s="165" t="s">
        <v>574</v>
      </c>
      <c r="F6" s="165" t="s">
        <v>512</v>
      </c>
      <c r="G6" s="172" t="s">
        <v>1299</v>
      </c>
      <c r="H6" s="172" t="s">
        <v>1299</v>
      </c>
      <c r="I6" s="172" t="s">
        <v>1300</v>
      </c>
      <c r="J6" s="172" t="s">
        <v>1397</v>
      </c>
      <c r="K6" s="172" t="s">
        <v>1398</v>
      </c>
      <c r="L6" s="172" t="s">
        <v>1399</v>
      </c>
      <c r="M6" s="172" t="s">
        <v>1400</v>
      </c>
      <c r="N6" s="172" t="s">
        <v>2746</v>
      </c>
      <c r="O6" s="172" t="s">
        <v>2747</v>
      </c>
      <c r="P6" s="172" t="s">
        <v>2748</v>
      </c>
      <c r="Q6" s="172" t="s">
        <v>3193</v>
      </c>
      <c r="R6" s="165" t="s">
        <v>512</v>
      </c>
      <c r="S6" s="165" t="s">
        <v>575</v>
      </c>
    </row>
    <row r="7" spans="1:19" ht="16.5" thickBot="1" x14ac:dyDescent="0.3">
      <c r="C7" s="164" t="s">
        <v>671</v>
      </c>
      <c r="D7" s="166"/>
      <c r="F7" s="167" t="s">
        <v>576</v>
      </c>
      <c r="G7" s="167" t="s">
        <v>576</v>
      </c>
      <c r="H7" s="166"/>
      <c r="I7" s="166"/>
      <c r="J7" s="166"/>
      <c r="K7" s="166"/>
      <c r="L7" s="166"/>
      <c r="M7" s="166"/>
      <c r="N7" s="166"/>
      <c r="O7" s="166"/>
      <c r="P7" s="166"/>
      <c r="Q7" s="166"/>
      <c r="R7" s="166"/>
      <c r="S7" s="166">
        <f>D7</f>
        <v>0</v>
      </c>
    </row>
    <row r="8" spans="1:19" ht="15.75" thickTop="1" x14ac:dyDescent="0.2"/>
    <row r="9" spans="1:19" ht="15.75" x14ac:dyDescent="0.25">
      <c r="C9" s="164" t="s">
        <v>672</v>
      </c>
    </row>
    <row r="10" spans="1:19" x14ac:dyDescent="0.2">
      <c r="D10" s="168"/>
      <c r="F10" s="168" t="e">
        <f>D10/E10</f>
        <v>#DIV/0!</v>
      </c>
      <c r="G10" s="168"/>
      <c r="H10" s="168"/>
      <c r="I10" s="168"/>
      <c r="J10" s="168"/>
      <c r="K10" s="168"/>
      <c r="L10" s="168"/>
      <c r="M10" s="168"/>
      <c r="N10" s="168"/>
      <c r="O10" s="168"/>
      <c r="P10" s="168"/>
      <c r="Q10" s="168"/>
      <c r="R10" s="168">
        <f>SUM(G10:Q10)</f>
        <v>0</v>
      </c>
      <c r="S10" s="168">
        <f>D10-R10</f>
        <v>0</v>
      </c>
    </row>
    <row r="11" spans="1:19" x14ac:dyDescent="0.2">
      <c r="D11" s="168"/>
      <c r="F11" s="168" t="e">
        <f>D11/E11</f>
        <v>#DIV/0!</v>
      </c>
      <c r="G11" s="168"/>
      <c r="H11" s="168"/>
      <c r="I11" s="168"/>
      <c r="J11" s="168"/>
      <c r="K11" s="168"/>
      <c r="L11" s="168"/>
      <c r="M11" s="168"/>
      <c r="N11" s="168"/>
      <c r="O11" s="168"/>
      <c r="P11" s="168"/>
      <c r="Q11" s="168"/>
      <c r="R11" s="168">
        <f>SUM(G11:Q11)</f>
        <v>0</v>
      </c>
      <c r="S11" s="168">
        <f>D11-R11</f>
        <v>0</v>
      </c>
    </row>
    <row r="12" spans="1:19" ht="15.75" thickBot="1" x14ac:dyDescent="0.25">
      <c r="D12" s="169"/>
      <c r="F12" s="169"/>
      <c r="G12" s="169"/>
      <c r="H12" s="169"/>
      <c r="I12" s="169"/>
      <c r="J12" s="169"/>
      <c r="K12" s="169"/>
      <c r="L12" s="169"/>
      <c r="M12" s="169"/>
      <c r="N12" s="169"/>
      <c r="O12" s="169"/>
      <c r="P12" s="169"/>
      <c r="Q12" s="169"/>
      <c r="R12" s="169">
        <f>SUM(G12:Q12)</f>
        <v>0</v>
      </c>
      <c r="S12" s="169">
        <f>D12-R12</f>
        <v>0</v>
      </c>
    </row>
    <row r="13" spans="1:19" ht="16.5" thickBot="1" x14ac:dyDescent="0.3">
      <c r="C13" s="164" t="s">
        <v>583</v>
      </c>
      <c r="D13" s="166">
        <f>SUM(D9:D12)</f>
        <v>0</v>
      </c>
      <c r="F13" s="166" t="e">
        <f t="shared" ref="F13:Q13" si="0">SUM(F9:F12)</f>
        <v>#DIV/0!</v>
      </c>
      <c r="G13" s="166">
        <f t="shared" si="0"/>
        <v>0</v>
      </c>
      <c r="H13" s="166">
        <f t="shared" si="0"/>
        <v>0</v>
      </c>
      <c r="I13" s="166">
        <f t="shared" si="0"/>
        <v>0</v>
      </c>
      <c r="J13" s="166">
        <f t="shared" si="0"/>
        <v>0</v>
      </c>
      <c r="K13" s="166">
        <f t="shared" si="0"/>
        <v>0</v>
      </c>
      <c r="L13" s="166">
        <f t="shared" si="0"/>
        <v>0</v>
      </c>
      <c r="M13" s="166">
        <f t="shared" si="0"/>
        <v>0</v>
      </c>
      <c r="N13" s="166">
        <f t="shared" si="0"/>
        <v>0</v>
      </c>
      <c r="O13" s="166">
        <f t="shared" si="0"/>
        <v>0</v>
      </c>
      <c r="P13" s="166">
        <f t="shared" si="0"/>
        <v>0</v>
      </c>
      <c r="Q13" s="166">
        <f t="shared" si="0"/>
        <v>0</v>
      </c>
      <c r="R13" s="166">
        <f>SUM(R10:R12)</f>
        <v>0</v>
      </c>
      <c r="S13" s="166">
        <f>D13-R13</f>
        <v>0</v>
      </c>
    </row>
    <row r="14" spans="1:19" ht="16.5" thickTop="1" x14ac:dyDescent="0.25">
      <c r="C14" s="163"/>
      <c r="D14" s="168"/>
      <c r="F14" s="168"/>
      <c r="G14" s="168"/>
      <c r="H14" s="168"/>
      <c r="I14" s="168"/>
      <c r="J14" s="168"/>
      <c r="K14" s="168"/>
      <c r="L14" s="168"/>
      <c r="M14" s="168"/>
      <c r="N14" s="168"/>
      <c r="O14" s="168"/>
      <c r="P14" s="168"/>
      <c r="Q14" s="168"/>
      <c r="R14" s="168"/>
      <c r="S14" s="168"/>
    </row>
    <row r="15" spans="1:19" ht="15.75" x14ac:dyDescent="0.25">
      <c r="C15" s="164" t="s">
        <v>322</v>
      </c>
    </row>
    <row r="16" spans="1:19" x14ac:dyDescent="0.2">
      <c r="D16" s="168"/>
      <c r="F16" s="168" t="e">
        <f>D16/E16</f>
        <v>#DIV/0!</v>
      </c>
      <c r="G16" s="168"/>
      <c r="H16" s="168"/>
      <c r="I16" s="168"/>
      <c r="J16" s="168"/>
      <c r="K16" s="168"/>
      <c r="L16" s="168"/>
      <c r="M16" s="168"/>
      <c r="N16" s="168"/>
      <c r="O16" s="168"/>
      <c r="P16" s="168"/>
      <c r="Q16" s="168"/>
      <c r="R16" s="168">
        <f>SUM(G16:Q16)</f>
        <v>0</v>
      </c>
      <c r="S16" s="168">
        <f>D16-R16</f>
        <v>0</v>
      </c>
    </row>
    <row r="17" spans="3:19" x14ac:dyDescent="0.2">
      <c r="D17" s="168"/>
      <c r="F17" s="168" t="e">
        <f>D17/E17</f>
        <v>#DIV/0!</v>
      </c>
      <c r="G17" s="168"/>
      <c r="H17" s="168"/>
      <c r="I17" s="168"/>
      <c r="J17" s="168"/>
      <c r="K17" s="168"/>
      <c r="L17" s="168"/>
      <c r="M17" s="168"/>
      <c r="N17" s="168"/>
      <c r="O17" s="168"/>
      <c r="P17" s="168"/>
      <c r="Q17" s="168"/>
      <c r="R17" s="168">
        <f>SUM(G17:Q17)</f>
        <v>0</v>
      </c>
      <c r="S17" s="168">
        <f>D17-R17</f>
        <v>0</v>
      </c>
    </row>
    <row r="18" spans="3:19" ht="15.75" thickBot="1" x14ac:dyDescent="0.25">
      <c r="D18" s="169"/>
      <c r="F18" s="169"/>
      <c r="G18" s="169"/>
      <c r="H18" s="169"/>
      <c r="I18" s="169"/>
      <c r="J18" s="169"/>
      <c r="K18" s="169"/>
      <c r="L18" s="169"/>
      <c r="M18" s="169"/>
      <c r="N18" s="169"/>
      <c r="O18" s="169"/>
      <c r="P18" s="169"/>
      <c r="Q18" s="169"/>
      <c r="R18" s="169">
        <f>SUM(G18:Q18)</f>
        <v>0</v>
      </c>
      <c r="S18" s="169">
        <f>D18-R18</f>
        <v>0</v>
      </c>
    </row>
    <row r="19" spans="3:19" ht="16.5" thickBot="1" x14ac:dyDescent="0.3">
      <c r="C19" s="163" t="s">
        <v>323</v>
      </c>
      <c r="D19" s="166">
        <f>SUM(D15:D18)</f>
        <v>0</v>
      </c>
      <c r="F19" s="166" t="e">
        <f t="shared" ref="F19:Q19" si="1">SUM(F15:F18)</f>
        <v>#DIV/0!</v>
      </c>
      <c r="G19" s="166">
        <f t="shared" si="1"/>
        <v>0</v>
      </c>
      <c r="H19" s="166">
        <f t="shared" si="1"/>
        <v>0</v>
      </c>
      <c r="I19" s="166">
        <f t="shared" si="1"/>
        <v>0</v>
      </c>
      <c r="J19" s="166">
        <f t="shared" si="1"/>
        <v>0</v>
      </c>
      <c r="K19" s="166">
        <f t="shared" si="1"/>
        <v>0</v>
      </c>
      <c r="L19" s="166">
        <f t="shared" si="1"/>
        <v>0</v>
      </c>
      <c r="M19" s="166">
        <f t="shared" si="1"/>
        <v>0</v>
      </c>
      <c r="N19" s="166">
        <f t="shared" si="1"/>
        <v>0</v>
      </c>
      <c r="O19" s="166">
        <f t="shared" si="1"/>
        <v>0</v>
      </c>
      <c r="P19" s="166">
        <f t="shared" si="1"/>
        <v>0</v>
      </c>
      <c r="Q19" s="166">
        <f t="shared" si="1"/>
        <v>0</v>
      </c>
      <c r="R19" s="166">
        <f>SUM(R16:R18)</f>
        <v>0</v>
      </c>
      <c r="S19" s="166">
        <f>D19-R19</f>
        <v>0</v>
      </c>
    </row>
    <row r="20" spans="3:19" ht="16.5" thickTop="1" x14ac:dyDescent="0.25">
      <c r="C20" s="163"/>
      <c r="D20" s="168"/>
      <c r="F20" s="168"/>
      <c r="G20" s="168"/>
      <c r="H20" s="168"/>
      <c r="I20" s="168"/>
      <c r="J20" s="168"/>
      <c r="K20" s="168"/>
      <c r="L20" s="168"/>
      <c r="M20" s="168"/>
      <c r="N20" s="168"/>
      <c r="O20" s="168"/>
      <c r="P20" s="168"/>
      <c r="Q20" s="168"/>
      <c r="R20" s="168"/>
      <c r="S20" s="168"/>
    </row>
    <row r="21" spans="3:19" ht="15.75" x14ac:dyDescent="0.25">
      <c r="C21" s="164" t="s">
        <v>577</v>
      </c>
    </row>
    <row r="22" spans="3:19" x14ac:dyDescent="0.2">
      <c r="D22" s="168"/>
      <c r="F22" s="168" t="e">
        <f>D22/E22</f>
        <v>#DIV/0!</v>
      </c>
      <c r="G22" s="168"/>
      <c r="H22" s="168"/>
      <c r="I22" s="168"/>
      <c r="J22" s="168"/>
      <c r="K22" s="168"/>
      <c r="L22" s="168"/>
      <c r="M22" s="168"/>
      <c r="N22" s="168"/>
      <c r="O22" s="168"/>
      <c r="P22" s="168"/>
      <c r="Q22" s="168"/>
      <c r="R22" s="168">
        <f>SUM(G22:Q22)</f>
        <v>0</v>
      </c>
      <c r="S22" s="168">
        <f>D22-R22</f>
        <v>0</v>
      </c>
    </row>
    <row r="23" spans="3:19" x14ac:dyDescent="0.2">
      <c r="D23" s="168"/>
      <c r="F23" s="168" t="e">
        <f>D23/E23</f>
        <v>#DIV/0!</v>
      </c>
      <c r="G23" s="168"/>
      <c r="H23" s="168"/>
      <c r="I23" s="168"/>
      <c r="J23" s="168"/>
      <c r="K23" s="168"/>
      <c r="L23" s="168"/>
      <c r="M23" s="168"/>
      <c r="N23" s="168"/>
      <c r="O23" s="168"/>
      <c r="P23" s="168"/>
      <c r="Q23" s="168"/>
      <c r="R23" s="168">
        <f>SUM(G23:Q23)</f>
        <v>0</v>
      </c>
      <c r="S23" s="168">
        <f>D23-R23</f>
        <v>0</v>
      </c>
    </row>
    <row r="24" spans="3:19" ht="15.75" thickBot="1" x14ac:dyDescent="0.25">
      <c r="D24" s="169"/>
      <c r="F24" s="169"/>
      <c r="G24" s="169"/>
      <c r="H24" s="169"/>
      <c r="I24" s="169"/>
      <c r="J24" s="169"/>
      <c r="K24" s="169"/>
      <c r="L24" s="169"/>
      <c r="M24" s="169"/>
      <c r="N24" s="169"/>
      <c r="O24" s="169"/>
      <c r="P24" s="169"/>
      <c r="Q24" s="169"/>
      <c r="R24" s="169">
        <f>SUM(G24:Q24)</f>
        <v>0</v>
      </c>
      <c r="S24" s="169">
        <f>D24-R24</f>
        <v>0</v>
      </c>
    </row>
    <row r="25" spans="3:19" ht="16.5" thickBot="1" x14ac:dyDescent="0.3">
      <c r="C25" s="170" t="s">
        <v>585</v>
      </c>
      <c r="D25" s="166">
        <f>SUM(D21:D24)</f>
        <v>0</v>
      </c>
      <c r="F25" s="166" t="e">
        <f t="shared" ref="F25:Q25" si="2">SUM(F21:F24)</f>
        <v>#DIV/0!</v>
      </c>
      <c r="G25" s="166">
        <f t="shared" si="2"/>
        <v>0</v>
      </c>
      <c r="H25" s="166">
        <f t="shared" si="2"/>
        <v>0</v>
      </c>
      <c r="I25" s="166">
        <f t="shared" si="2"/>
        <v>0</v>
      </c>
      <c r="J25" s="166">
        <f t="shared" si="2"/>
        <v>0</v>
      </c>
      <c r="K25" s="166">
        <f t="shared" si="2"/>
        <v>0</v>
      </c>
      <c r="L25" s="166">
        <f t="shared" si="2"/>
        <v>0</v>
      </c>
      <c r="M25" s="166">
        <f t="shared" si="2"/>
        <v>0</v>
      </c>
      <c r="N25" s="166">
        <f t="shared" si="2"/>
        <v>0</v>
      </c>
      <c r="O25" s="166">
        <f t="shared" si="2"/>
        <v>0</v>
      </c>
      <c r="P25" s="166">
        <f t="shared" si="2"/>
        <v>0</v>
      </c>
      <c r="Q25" s="166">
        <f t="shared" si="2"/>
        <v>0</v>
      </c>
      <c r="R25" s="166">
        <f>SUM(R22:R24)</f>
        <v>0</v>
      </c>
      <c r="S25" s="166">
        <f>D25-R25</f>
        <v>0</v>
      </c>
    </row>
    <row r="26" spans="3:19" ht="16.5" thickTop="1" x14ac:dyDescent="0.25">
      <c r="C26" s="170"/>
      <c r="D26" s="168"/>
      <c r="F26" s="168"/>
      <c r="G26" s="168"/>
      <c r="H26" s="168"/>
      <c r="I26" s="168"/>
      <c r="J26" s="168"/>
      <c r="K26" s="168"/>
      <c r="L26" s="168"/>
      <c r="M26" s="168"/>
      <c r="N26" s="168"/>
      <c r="O26" s="168"/>
      <c r="P26" s="168"/>
      <c r="Q26" s="168"/>
      <c r="R26" s="168"/>
      <c r="S26" s="168"/>
    </row>
    <row r="27" spans="3:19" ht="15.75" x14ac:dyDescent="0.25">
      <c r="C27" s="164" t="s">
        <v>578</v>
      </c>
    </row>
    <row r="28" spans="3:19" x14ac:dyDescent="0.2">
      <c r="D28" s="168"/>
      <c r="F28" s="168" t="e">
        <f>D28/E28</f>
        <v>#DIV/0!</v>
      </c>
      <c r="G28" s="168"/>
      <c r="H28" s="168"/>
      <c r="I28" s="168"/>
      <c r="J28" s="168"/>
      <c r="K28" s="168"/>
      <c r="L28" s="168"/>
      <c r="M28" s="168"/>
      <c r="N28" s="168"/>
      <c r="O28" s="168"/>
      <c r="P28" s="168"/>
      <c r="Q28" s="168"/>
      <c r="R28" s="168">
        <f>SUM(G28:Q28)</f>
        <v>0</v>
      </c>
      <c r="S28" s="168">
        <f>D28-R28</f>
        <v>0</v>
      </c>
    </row>
    <row r="29" spans="3:19" x14ac:dyDescent="0.2">
      <c r="D29" s="168"/>
      <c r="F29" s="168" t="e">
        <f>D29/E29</f>
        <v>#DIV/0!</v>
      </c>
      <c r="G29" s="168"/>
      <c r="H29" s="168"/>
      <c r="I29" s="168"/>
      <c r="J29" s="168"/>
      <c r="K29" s="168"/>
      <c r="L29" s="168"/>
      <c r="M29" s="168"/>
      <c r="N29" s="168"/>
      <c r="O29" s="168"/>
      <c r="P29" s="168"/>
      <c r="Q29" s="168"/>
      <c r="R29" s="168">
        <f>SUM(G29:Q29)</f>
        <v>0</v>
      </c>
      <c r="S29" s="168">
        <f>D29-R29</f>
        <v>0</v>
      </c>
    </row>
    <row r="30" spans="3:19" x14ac:dyDescent="0.2">
      <c r="D30" s="168"/>
      <c r="F30" s="168" t="e">
        <f>D30/E30</f>
        <v>#DIV/0!</v>
      </c>
      <c r="G30" s="168"/>
      <c r="H30" s="168"/>
      <c r="I30" s="168"/>
      <c r="J30" s="168"/>
      <c r="K30" s="168"/>
      <c r="L30" s="168"/>
      <c r="M30" s="168"/>
      <c r="N30" s="168"/>
      <c r="O30" s="168"/>
      <c r="P30" s="168"/>
      <c r="Q30" s="168"/>
      <c r="R30" s="168">
        <f>SUM(G30:Q30)</f>
        <v>0</v>
      </c>
      <c r="S30" s="168">
        <f>D30-R30</f>
        <v>0</v>
      </c>
    </row>
    <row r="31" spans="3:19" ht="15.75" thickBot="1" x14ac:dyDescent="0.25">
      <c r="D31" s="169"/>
      <c r="F31" s="169" t="e">
        <f>D31/E31</f>
        <v>#DIV/0!</v>
      </c>
      <c r="G31" s="169"/>
      <c r="H31" s="169"/>
      <c r="I31" s="169"/>
      <c r="J31" s="169"/>
      <c r="K31" s="169"/>
      <c r="L31" s="169"/>
      <c r="M31" s="169"/>
      <c r="N31" s="169"/>
      <c r="O31" s="169"/>
      <c r="P31" s="169"/>
      <c r="Q31" s="169"/>
      <c r="R31" s="169">
        <f>SUM(G31:Q31)</f>
        <v>0</v>
      </c>
      <c r="S31" s="169">
        <f>D31-R31</f>
        <v>0</v>
      </c>
    </row>
    <row r="32" spans="3:19" ht="16.5" thickBot="1" x14ac:dyDescent="0.3">
      <c r="C32" s="170" t="s">
        <v>485</v>
      </c>
      <c r="D32" s="166">
        <f>SUM(D27:D31)</f>
        <v>0</v>
      </c>
      <c r="F32" s="166" t="e">
        <f t="shared" ref="F32:Q32" si="3">SUM(F27:F31)</f>
        <v>#DIV/0!</v>
      </c>
      <c r="G32" s="166">
        <f t="shared" si="3"/>
        <v>0</v>
      </c>
      <c r="H32" s="166">
        <f t="shared" si="3"/>
        <v>0</v>
      </c>
      <c r="I32" s="166">
        <f t="shared" si="3"/>
        <v>0</v>
      </c>
      <c r="J32" s="166">
        <f t="shared" si="3"/>
        <v>0</v>
      </c>
      <c r="K32" s="166">
        <f t="shared" si="3"/>
        <v>0</v>
      </c>
      <c r="L32" s="166">
        <f t="shared" si="3"/>
        <v>0</v>
      </c>
      <c r="M32" s="166">
        <f t="shared" si="3"/>
        <v>0</v>
      </c>
      <c r="N32" s="166">
        <f t="shared" si="3"/>
        <v>0</v>
      </c>
      <c r="O32" s="166">
        <f t="shared" si="3"/>
        <v>0</v>
      </c>
      <c r="P32" s="166">
        <f t="shared" si="3"/>
        <v>0</v>
      </c>
      <c r="Q32" s="166">
        <f t="shared" si="3"/>
        <v>0</v>
      </c>
      <c r="R32" s="166">
        <f>SUM(R29:R31)</f>
        <v>0</v>
      </c>
      <c r="S32" s="166">
        <f>D32-R32</f>
        <v>0</v>
      </c>
    </row>
    <row r="33" spans="3:19" ht="16.5" thickTop="1" x14ac:dyDescent="0.25">
      <c r="C33" s="170"/>
      <c r="D33" s="168"/>
      <c r="F33" s="168"/>
      <c r="G33" s="168"/>
      <c r="H33" s="168"/>
      <c r="I33" s="168"/>
      <c r="J33" s="168"/>
      <c r="K33" s="168"/>
      <c r="L33" s="168"/>
      <c r="M33" s="168"/>
      <c r="N33" s="168"/>
      <c r="O33" s="168"/>
      <c r="P33" s="168"/>
      <c r="Q33" s="168"/>
      <c r="R33" s="168"/>
      <c r="S33" s="168"/>
    </row>
    <row r="34" spans="3:19" ht="15.75" x14ac:dyDescent="0.25">
      <c r="C34" s="164" t="s">
        <v>486</v>
      </c>
    </row>
    <row r="35" spans="3:19" x14ac:dyDescent="0.2">
      <c r="D35" s="168"/>
      <c r="F35" s="168" t="e">
        <f>D35/E35</f>
        <v>#DIV/0!</v>
      </c>
      <c r="G35" s="168"/>
      <c r="H35" s="168"/>
      <c r="I35" s="168"/>
      <c r="J35" s="168"/>
      <c r="K35" s="168"/>
      <c r="L35" s="168"/>
      <c r="M35" s="168"/>
      <c r="N35" s="168"/>
      <c r="O35" s="168"/>
      <c r="P35" s="168"/>
      <c r="Q35" s="168"/>
      <c r="R35" s="168">
        <f>SUM(G35:Q35)</f>
        <v>0</v>
      </c>
      <c r="S35" s="168">
        <f>D35-R35</f>
        <v>0</v>
      </c>
    </row>
    <row r="36" spans="3:19" x14ac:dyDescent="0.2">
      <c r="D36" s="168"/>
      <c r="F36" s="168" t="e">
        <f>D36/E36</f>
        <v>#DIV/0!</v>
      </c>
      <c r="G36" s="168"/>
      <c r="H36" s="168"/>
      <c r="I36" s="168"/>
      <c r="J36" s="168"/>
      <c r="K36" s="168"/>
      <c r="L36" s="168"/>
      <c r="M36" s="168"/>
      <c r="N36" s="168"/>
      <c r="O36" s="168"/>
      <c r="P36" s="168"/>
      <c r="Q36" s="168"/>
      <c r="R36" s="168">
        <f>SUM(G36:Q36)</f>
        <v>0</v>
      </c>
      <c r="S36" s="168">
        <f>D36-R36</f>
        <v>0</v>
      </c>
    </row>
    <row r="37" spans="3:19" ht="15.75" thickBot="1" x14ac:dyDescent="0.25">
      <c r="D37" s="169"/>
      <c r="F37" s="169"/>
      <c r="G37" s="169"/>
      <c r="H37" s="169"/>
      <c r="I37" s="169"/>
      <c r="J37" s="169"/>
      <c r="K37" s="169"/>
      <c r="L37" s="169"/>
      <c r="M37" s="169"/>
      <c r="N37" s="169"/>
      <c r="O37" s="169"/>
      <c r="P37" s="169"/>
      <c r="Q37" s="169"/>
      <c r="R37" s="169">
        <f>SUM(G37:Q37)</f>
        <v>0</v>
      </c>
      <c r="S37" s="169">
        <f>D37-R37</f>
        <v>0</v>
      </c>
    </row>
    <row r="38" spans="3:19" ht="16.5" thickBot="1" x14ac:dyDescent="0.3">
      <c r="C38" s="170" t="s">
        <v>487</v>
      </c>
      <c r="D38" s="166">
        <f>SUM(D35:D37)</f>
        <v>0</v>
      </c>
      <c r="F38" s="166" t="e">
        <f t="shared" ref="F38:Q38" si="4">SUM(F35:F37)</f>
        <v>#DIV/0!</v>
      </c>
      <c r="G38" s="166">
        <f t="shared" si="4"/>
        <v>0</v>
      </c>
      <c r="H38" s="166">
        <f t="shared" si="4"/>
        <v>0</v>
      </c>
      <c r="I38" s="166">
        <f t="shared" si="4"/>
        <v>0</v>
      </c>
      <c r="J38" s="166">
        <f t="shared" si="4"/>
        <v>0</v>
      </c>
      <c r="K38" s="166">
        <f t="shared" si="4"/>
        <v>0</v>
      </c>
      <c r="L38" s="166">
        <f t="shared" si="4"/>
        <v>0</v>
      </c>
      <c r="M38" s="166">
        <f t="shared" si="4"/>
        <v>0</v>
      </c>
      <c r="N38" s="166">
        <f t="shared" si="4"/>
        <v>0</v>
      </c>
      <c r="O38" s="166">
        <f t="shared" si="4"/>
        <v>0</v>
      </c>
      <c r="P38" s="166">
        <f t="shared" si="4"/>
        <v>0</v>
      </c>
      <c r="Q38" s="166">
        <f t="shared" si="4"/>
        <v>0</v>
      </c>
      <c r="R38" s="166">
        <f>SUM(R35:R37)</f>
        <v>0</v>
      </c>
      <c r="S38" s="166">
        <f>D38-R38</f>
        <v>0</v>
      </c>
    </row>
    <row r="39" spans="3:19" ht="15.75" thickTop="1" x14ac:dyDescent="0.2"/>
    <row r="40" spans="3:19" ht="15.75" x14ac:dyDescent="0.25">
      <c r="C40" s="164" t="s">
        <v>488</v>
      </c>
    </row>
    <row r="41" spans="3:19" x14ac:dyDescent="0.2">
      <c r="D41" s="168"/>
      <c r="F41" s="168" t="e">
        <f>D41/E41</f>
        <v>#DIV/0!</v>
      </c>
      <c r="G41" s="168"/>
      <c r="H41" s="168"/>
      <c r="I41" s="168"/>
      <c r="J41" s="168"/>
      <c r="K41" s="168"/>
      <c r="L41" s="168"/>
      <c r="M41" s="168"/>
      <c r="N41" s="168"/>
      <c r="O41" s="168"/>
      <c r="P41" s="168"/>
      <c r="Q41" s="168"/>
      <c r="R41" s="168">
        <f>SUM(G41:Q41)</f>
        <v>0</v>
      </c>
      <c r="S41" s="168">
        <f>D41-R41</f>
        <v>0</v>
      </c>
    </row>
    <row r="42" spans="3:19" x14ac:dyDescent="0.2">
      <c r="D42" s="168"/>
      <c r="F42" s="168" t="e">
        <f>D42/E42</f>
        <v>#DIV/0!</v>
      </c>
      <c r="G42" s="168"/>
      <c r="H42" s="168"/>
      <c r="I42" s="168"/>
      <c r="J42" s="168"/>
      <c r="K42" s="168"/>
      <c r="L42" s="168"/>
      <c r="M42" s="168"/>
      <c r="N42" s="168"/>
      <c r="O42" s="168"/>
      <c r="P42" s="168"/>
      <c r="Q42" s="168"/>
      <c r="R42" s="168">
        <f>SUM(G42:Q42)</f>
        <v>0</v>
      </c>
      <c r="S42" s="168">
        <f>D42-R42</f>
        <v>0</v>
      </c>
    </row>
    <row r="43" spans="3:19" ht="15.75" thickBot="1" x14ac:dyDescent="0.25">
      <c r="D43" s="169"/>
      <c r="F43" s="169"/>
      <c r="G43" s="169"/>
      <c r="H43" s="169"/>
      <c r="I43" s="169"/>
      <c r="J43" s="169"/>
      <c r="K43" s="169"/>
      <c r="L43" s="169"/>
      <c r="M43" s="169"/>
      <c r="N43" s="169"/>
      <c r="O43" s="169"/>
      <c r="P43" s="169"/>
      <c r="Q43" s="169"/>
      <c r="R43" s="169">
        <f>SUM(G43:Q43)</f>
        <v>0</v>
      </c>
      <c r="S43" s="169">
        <f>D43-R43</f>
        <v>0</v>
      </c>
    </row>
    <row r="44" spans="3:19" ht="16.5" thickBot="1" x14ac:dyDescent="0.3">
      <c r="C44" s="170" t="s">
        <v>489</v>
      </c>
      <c r="D44" s="166">
        <f>SUM(D41:D43)</f>
        <v>0</v>
      </c>
      <c r="F44" s="166" t="e">
        <f t="shared" ref="F44:Q44" si="5">SUM(F41:F43)</f>
        <v>#DIV/0!</v>
      </c>
      <c r="G44" s="166">
        <f t="shared" si="5"/>
        <v>0</v>
      </c>
      <c r="H44" s="166">
        <f t="shared" si="5"/>
        <v>0</v>
      </c>
      <c r="I44" s="166">
        <f t="shared" si="5"/>
        <v>0</v>
      </c>
      <c r="J44" s="166">
        <f t="shared" si="5"/>
        <v>0</v>
      </c>
      <c r="K44" s="166">
        <f t="shared" si="5"/>
        <v>0</v>
      </c>
      <c r="L44" s="166">
        <f t="shared" si="5"/>
        <v>0</v>
      </c>
      <c r="M44" s="166">
        <f t="shared" si="5"/>
        <v>0</v>
      </c>
      <c r="N44" s="166">
        <f t="shared" si="5"/>
        <v>0</v>
      </c>
      <c r="O44" s="166">
        <f t="shared" si="5"/>
        <v>0</v>
      </c>
      <c r="P44" s="166">
        <f t="shared" si="5"/>
        <v>0</v>
      </c>
      <c r="Q44" s="166">
        <f t="shared" si="5"/>
        <v>0</v>
      </c>
      <c r="R44" s="166">
        <f>SUM(R41:R43)</f>
        <v>0</v>
      </c>
      <c r="S44" s="166">
        <f>D44-R44</f>
        <v>0</v>
      </c>
    </row>
    <row r="45" spans="3:19" ht="15.75" thickTop="1" x14ac:dyDescent="0.2">
      <c r="D45" s="168"/>
      <c r="F45" s="168"/>
      <c r="G45" s="168"/>
      <c r="H45" s="168"/>
      <c r="I45" s="168"/>
      <c r="J45" s="168"/>
      <c r="K45" s="168"/>
      <c r="L45" s="168"/>
      <c r="M45" s="168"/>
      <c r="N45" s="168"/>
      <c r="O45" s="168"/>
      <c r="P45" s="168"/>
      <c r="Q45" s="168"/>
      <c r="R45" s="168"/>
      <c r="S45" s="168"/>
    </row>
    <row r="46" spans="3:19" ht="15.75" x14ac:dyDescent="0.25">
      <c r="C46" s="164" t="s">
        <v>490</v>
      </c>
    </row>
    <row r="47" spans="3:19" x14ac:dyDescent="0.2">
      <c r="D47" s="168"/>
      <c r="F47" s="168" t="e">
        <f>D47/E47</f>
        <v>#DIV/0!</v>
      </c>
      <c r="G47" s="168"/>
      <c r="H47" s="168"/>
      <c r="I47" s="168"/>
      <c r="J47" s="168"/>
      <c r="K47" s="168"/>
      <c r="L47" s="168"/>
      <c r="M47" s="168"/>
      <c r="N47" s="168"/>
      <c r="O47" s="168"/>
      <c r="P47" s="168"/>
      <c r="Q47" s="168"/>
      <c r="R47" s="168">
        <f>SUM(G47:Q47)</f>
        <v>0</v>
      </c>
      <c r="S47" s="168">
        <f>D47-R47</f>
        <v>0</v>
      </c>
    </row>
    <row r="48" spans="3:19" x14ac:dyDescent="0.2">
      <c r="D48" s="168"/>
      <c r="F48" s="168" t="e">
        <f>D48/E48</f>
        <v>#DIV/0!</v>
      </c>
      <c r="G48" s="168"/>
      <c r="H48" s="168"/>
      <c r="I48" s="168"/>
      <c r="J48" s="168"/>
      <c r="K48" s="168"/>
      <c r="L48" s="168"/>
      <c r="M48" s="168"/>
      <c r="N48" s="168"/>
      <c r="O48" s="168"/>
      <c r="P48" s="168"/>
      <c r="Q48" s="168"/>
      <c r="R48" s="168">
        <f>SUM(G48:Q48)</f>
        <v>0</v>
      </c>
      <c r="S48" s="168">
        <f>D48-R48</f>
        <v>0</v>
      </c>
    </row>
    <row r="49" spans="3:19" ht="15.75" thickBot="1" x14ac:dyDescent="0.25">
      <c r="D49" s="169"/>
      <c r="F49" s="169"/>
      <c r="G49" s="169"/>
      <c r="H49" s="169"/>
      <c r="I49" s="169"/>
      <c r="J49" s="169"/>
      <c r="K49" s="169"/>
      <c r="L49" s="169"/>
      <c r="M49" s="169"/>
      <c r="N49" s="169"/>
      <c r="O49" s="169"/>
      <c r="P49" s="169"/>
      <c r="Q49" s="169"/>
      <c r="R49" s="169">
        <f>SUM(G49:Q49)</f>
        <v>0</v>
      </c>
      <c r="S49" s="169">
        <f>D49-R49</f>
        <v>0</v>
      </c>
    </row>
    <row r="50" spans="3:19" ht="16.5" thickBot="1" x14ac:dyDescent="0.3">
      <c r="C50" s="170" t="s">
        <v>491</v>
      </c>
      <c r="D50" s="166">
        <f>SUM(D47:D49)</f>
        <v>0</v>
      </c>
      <c r="F50" s="166" t="e">
        <f t="shared" ref="F50:Q50" si="6">SUM(F47:F49)</f>
        <v>#DIV/0!</v>
      </c>
      <c r="G50" s="166">
        <f t="shared" si="6"/>
        <v>0</v>
      </c>
      <c r="H50" s="166">
        <f t="shared" si="6"/>
        <v>0</v>
      </c>
      <c r="I50" s="166">
        <f t="shared" si="6"/>
        <v>0</v>
      </c>
      <c r="J50" s="166">
        <f t="shared" si="6"/>
        <v>0</v>
      </c>
      <c r="K50" s="166">
        <f t="shared" si="6"/>
        <v>0</v>
      </c>
      <c r="L50" s="166">
        <f t="shared" si="6"/>
        <v>0</v>
      </c>
      <c r="M50" s="166">
        <f t="shared" si="6"/>
        <v>0</v>
      </c>
      <c r="N50" s="166">
        <f t="shared" si="6"/>
        <v>0</v>
      </c>
      <c r="O50" s="166">
        <f t="shared" si="6"/>
        <v>0</v>
      </c>
      <c r="P50" s="166">
        <f t="shared" si="6"/>
        <v>0</v>
      </c>
      <c r="Q50" s="166">
        <f t="shared" si="6"/>
        <v>0</v>
      </c>
      <c r="R50" s="166">
        <f>SUM(R47:R49)</f>
        <v>0</v>
      </c>
      <c r="S50" s="166">
        <f>D50-R50</f>
        <v>0</v>
      </c>
    </row>
    <row r="51" spans="3:19" ht="15.75" thickTop="1" x14ac:dyDescent="0.2">
      <c r="D51" s="168"/>
      <c r="F51" s="168"/>
      <c r="G51" s="168"/>
      <c r="H51" s="168"/>
      <c r="I51" s="168"/>
      <c r="J51" s="168"/>
      <c r="K51" s="168"/>
      <c r="L51" s="168"/>
      <c r="M51" s="168"/>
      <c r="N51" s="168"/>
      <c r="O51" s="168"/>
      <c r="P51" s="168"/>
      <c r="Q51" s="168"/>
      <c r="R51" s="168"/>
      <c r="S51" s="168"/>
    </row>
    <row r="52" spans="3:19" ht="15.75" x14ac:dyDescent="0.25">
      <c r="C52" s="164" t="s">
        <v>492</v>
      </c>
    </row>
    <row r="53" spans="3:19" x14ac:dyDescent="0.2">
      <c r="D53" s="168"/>
      <c r="F53" s="168" t="e">
        <f>D53/E53</f>
        <v>#DIV/0!</v>
      </c>
      <c r="G53" s="168"/>
      <c r="H53" s="168"/>
      <c r="I53" s="168"/>
      <c r="J53" s="168"/>
      <c r="K53" s="168"/>
      <c r="L53" s="168"/>
      <c r="M53" s="168"/>
      <c r="N53" s="168"/>
      <c r="O53" s="168"/>
      <c r="P53" s="168"/>
      <c r="Q53" s="168"/>
      <c r="R53" s="168">
        <f>SUM(G53:Q53)</f>
        <v>0</v>
      </c>
      <c r="S53" s="168">
        <f>D53-R53</f>
        <v>0</v>
      </c>
    </row>
    <row r="54" spans="3:19" x14ac:dyDescent="0.2">
      <c r="D54" s="168"/>
      <c r="F54" s="168" t="e">
        <f>D54/E54</f>
        <v>#DIV/0!</v>
      </c>
      <c r="G54" s="168"/>
      <c r="H54" s="168"/>
      <c r="I54" s="168"/>
      <c r="J54" s="168"/>
      <c r="K54" s="168"/>
      <c r="L54" s="168"/>
      <c r="M54" s="168"/>
      <c r="N54" s="168"/>
      <c r="O54" s="168"/>
      <c r="P54" s="168"/>
      <c r="Q54" s="168"/>
      <c r="R54" s="168">
        <f>SUM(G54:Q54)</f>
        <v>0</v>
      </c>
      <c r="S54" s="168">
        <f>D54-R54</f>
        <v>0</v>
      </c>
    </row>
    <row r="55" spans="3:19" ht="15.75" thickBot="1" x14ac:dyDescent="0.25">
      <c r="D55" s="169"/>
      <c r="F55" s="169"/>
      <c r="G55" s="169"/>
      <c r="H55" s="169"/>
      <c r="I55" s="169"/>
      <c r="J55" s="169"/>
      <c r="K55" s="169"/>
      <c r="L55" s="169"/>
      <c r="M55" s="169"/>
      <c r="N55" s="169"/>
      <c r="O55" s="169"/>
      <c r="P55" s="169"/>
      <c r="Q55" s="169"/>
      <c r="R55" s="169">
        <f>SUM(G55:Q55)</f>
        <v>0</v>
      </c>
      <c r="S55" s="169">
        <f>D55-R55</f>
        <v>0</v>
      </c>
    </row>
    <row r="56" spans="3:19" ht="16.5" thickBot="1" x14ac:dyDescent="0.3">
      <c r="C56" s="171" t="s">
        <v>493</v>
      </c>
      <c r="D56" s="166">
        <f>SUM(D53:D55)</f>
        <v>0</v>
      </c>
      <c r="F56" s="166" t="e">
        <f t="shared" ref="F56:Q56" si="7">SUM(F53:F55)</f>
        <v>#DIV/0!</v>
      </c>
      <c r="G56" s="166">
        <f t="shared" si="7"/>
        <v>0</v>
      </c>
      <c r="H56" s="166">
        <f t="shared" si="7"/>
        <v>0</v>
      </c>
      <c r="I56" s="166">
        <f t="shared" si="7"/>
        <v>0</v>
      </c>
      <c r="J56" s="166">
        <f t="shared" si="7"/>
        <v>0</v>
      </c>
      <c r="K56" s="166">
        <f t="shared" si="7"/>
        <v>0</v>
      </c>
      <c r="L56" s="166">
        <f t="shared" si="7"/>
        <v>0</v>
      </c>
      <c r="M56" s="166">
        <f t="shared" si="7"/>
        <v>0</v>
      </c>
      <c r="N56" s="166">
        <f t="shared" si="7"/>
        <v>0</v>
      </c>
      <c r="O56" s="166">
        <f t="shared" si="7"/>
        <v>0</v>
      </c>
      <c r="P56" s="166">
        <f t="shared" si="7"/>
        <v>0</v>
      </c>
      <c r="Q56" s="166">
        <f t="shared" si="7"/>
        <v>0</v>
      </c>
      <c r="R56" s="166">
        <f>SUM(R53:R55)</f>
        <v>0</v>
      </c>
      <c r="S56" s="166">
        <f>D56-R56</f>
        <v>0</v>
      </c>
    </row>
    <row r="57" spans="3:19" ht="15.75" thickTop="1" x14ac:dyDescent="0.2"/>
    <row r="58" spans="3:19" ht="15.75" x14ac:dyDescent="0.25">
      <c r="C58" s="164" t="s">
        <v>494</v>
      </c>
    </row>
    <row r="59" spans="3:19" x14ac:dyDescent="0.2">
      <c r="D59" s="168"/>
      <c r="F59" s="168" t="e">
        <f>D59/E59</f>
        <v>#DIV/0!</v>
      </c>
      <c r="G59" s="168"/>
      <c r="H59" s="168"/>
      <c r="I59" s="168"/>
      <c r="J59" s="168"/>
      <c r="K59" s="168"/>
      <c r="L59" s="168"/>
      <c r="M59" s="168"/>
      <c r="N59" s="168"/>
      <c r="O59" s="168"/>
      <c r="P59" s="168"/>
      <c r="Q59" s="168"/>
      <c r="R59" s="168">
        <f>SUM(G59:Q59)</f>
        <v>0</v>
      </c>
      <c r="S59" s="168">
        <f>D59-R59</f>
        <v>0</v>
      </c>
    </row>
    <row r="60" spans="3:19" x14ac:dyDescent="0.2">
      <c r="D60" s="168"/>
      <c r="F60" s="168" t="e">
        <f>D60/E60</f>
        <v>#DIV/0!</v>
      </c>
      <c r="G60" s="168"/>
      <c r="H60" s="168"/>
      <c r="I60" s="168"/>
      <c r="J60" s="168"/>
      <c r="K60" s="168"/>
      <c r="L60" s="168"/>
      <c r="M60" s="168"/>
      <c r="N60" s="168"/>
      <c r="O60" s="168"/>
      <c r="P60" s="168"/>
      <c r="Q60" s="168"/>
      <c r="R60" s="168">
        <f>SUM(G60:Q60)</f>
        <v>0</v>
      </c>
      <c r="S60" s="168">
        <f>D60-R60</f>
        <v>0</v>
      </c>
    </row>
    <row r="61" spans="3:19" ht="15.75" thickBot="1" x14ac:dyDescent="0.25">
      <c r="D61" s="169"/>
      <c r="F61" s="169"/>
      <c r="G61" s="169"/>
      <c r="H61" s="169"/>
      <c r="I61" s="169"/>
      <c r="J61" s="169"/>
      <c r="K61" s="169"/>
      <c r="L61" s="169"/>
      <c r="M61" s="169"/>
      <c r="N61" s="169"/>
      <c r="O61" s="169"/>
      <c r="P61" s="169"/>
      <c r="Q61" s="169"/>
      <c r="R61" s="169">
        <f>SUM(G61:Q61)</f>
        <v>0</v>
      </c>
      <c r="S61" s="169">
        <f>D61-R61</f>
        <v>0</v>
      </c>
    </row>
    <row r="62" spans="3:19" ht="16.5" thickBot="1" x14ac:dyDescent="0.3">
      <c r="C62" s="170" t="s">
        <v>380</v>
      </c>
      <c r="D62" s="166">
        <f>SUM(D59:D61)</f>
        <v>0</v>
      </c>
      <c r="F62" s="166" t="e">
        <f t="shared" ref="F62:Q62" si="8">SUM(F59:F61)</f>
        <v>#DIV/0!</v>
      </c>
      <c r="G62" s="166">
        <f t="shared" si="8"/>
        <v>0</v>
      </c>
      <c r="H62" s="166">
        <f t="shared" si="8"/>
        <v>0</v>
      </c>
      <c r="I62" s="166">
        <f t="shared" si="8"/>
        <v>0</v>
      </c>
      <c r="J62" s="166">
        <f t="shared" si="8"/>
        <v>0</v>
      </c>
      <c r="K62" s="166">
        <f t="shared" si="8"/>
        <v>0</v>
      </c>
      <c r="L62" s="166">
        <f t="shared" si="8"/>
        <v>0</v>
      </c>
      <c r="M62" s="166">
        <f t="shared" si="8"/>
        <v>0</v>
      </c>
      <c r="N62" s="166">
        <f t="shared" si="8"/>
        <v>0</v>
      </c>
      <c r="O62" s="166">
        <f t="shared" si="8"/>
        <v>0</v>
      </c>
      <c r="P62" s="166">
        <f t="shared" si="8"/>
        <v>0</v>
      </c>
      <c r="Q62" s="166">
        <f t="shared" si="8"/>
        <v>0</v>
      </c>
      <c r="R62" s="166">
        <f>SUM(R59:R61)</f>
        <v>0</v>
      </c>
      <c r="S62" s="166">
        <f>D62-R62</f>
        <v>0</v>
      </c>
    </row>
    <row r="63" spans="3:19" ht="15.75" thickTop="1" x14ac:dyDescent="0.2"/>
    <row r="65" spans="3:19" ht="16.5" thickBot="1" x14ac:dyDescent="0.3">
      <c r="C65" s="164" t="s">
        <v>381</v>
      </c>
      <c r="D65" s="166">
        <f>D7+D13+D19+D25+D32+D38+D44+D50+D56+D62</f>
        <v>0</v>
      </c>
      <c r="F65" s="166" t="e">
        <f t="shared" ref="F65:S65" si="9">F7+F13+F19+F25+F32+F38+F44+F50+F56+F62</f>
        <v>#DIV/0!</v>
      </c>
      <c r="G65" s="166">
        <f t="shared" si="9"/>
        <v>0</v>
      </c>
      <c r="H65" s="166">
        <f t="shared" si="9"/>
        <v>0</v>
      </c>
      <c r="I65" s="166">
        <f t="shared" si="9"/>
        <v>0</v>
      </c>
      <c r="J65" s="166">
        <f t="shared" si="9"/>
        <v>0</v>
      </c>
      <c r="K65" s="166">
        <f t="shared" si="9"/>
        <v>0</v>
      </c>
      <c r="L65" s="166">
        <f t="shared" si="9"/>
        <v>0</v>
      </c>
      <c r="M65" s="166">
        <f t="shared" si="9"/>
        <v>0</v>
      </c>
      <c r="N65" s="166">
        <f t="shared" si="9"/>
        <v>0</v>
      </c>
      <c r="O65" s="166">
        <f t="shared" si="9"/>
        <v>0</v>
      </c>
      <c r="P65" s="166">
        <f t="shared" si="9"/>
        <v>0</v>
      </c>
      <c r="Q65" s="166">
        <f t="shared" si="9"/>
        <v>0</v>
      </c>
      <c r="R65" s="166">
        <f t="shared" si="9"/>
        <v>0</v>
      </c>
      <c r="S65" s="166">
        <f t="shared" si="9"/>
        <v>0</v>
      </c>
    </row>
    <row r="66" spans="3:19" ht="15.75" thickTop="1" x14ac:dyDescent="0.2"/>
  </sheetData>
  <customSheetViews>
    <customSheetView guid="{FC3B3501-CA52-40D7-B049-0E027A15B235}" scale="87" colorId="22">
      <selection activeCell="B2" sqref="B2"/>
      <pageMargins left="0.5" right="0.66700000000000004" top="0.5" bottom="0.55000000000000004" header="0.5" footer="0.5"/>
      <pageSetup scale="88" orientation="landscape" horizontalDpi="360" verticalDpi="360" r:id="rId1"/>
      <headerFooter alignWithMargins="0"/>
    </customSheetView>
  </customSheetViews>
  <phoneticPr fontId="28" type="noConversion"/>
  <pageMargins left="0.5" right="0.66700000000000004" top="0.5" bottom="0.55000000000000004" header="0.5" footer="0.5"/>
  <pageSetup scale="88" orientation="landscape" horizontalDpi="360" verticalDpi="360" r:id="rId2"/>
  <headerFooter alignWithMargins="0"/>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transitionEvaluation="1" codeName="Sheet72"/>
  <dimension ref="A1:S66"/>
  <sheetViews>
    <sheetView defaultGridColor="0" topLeftCell="C1" colorId="22" zoomScale="87" workbookViewId="0">
      <selection activeCell="Q1" sqref="Q1:Q1048576"/>
    </sheetView>
  </sheetViews>
  <sheetFormatPr defaultColWidth="12.5703125" defaultRowHeight="15" x14ac:dyDescent="0.2"/>
  <cols>
    <col min="1" max="2" width="12.5703125" style="162"/>
    <col min="3" max="3" width="44.42578125" style="162" customWidth="1"/>
    <col min="4" max="4" width="16.42578125" style="162" customWidth="1"/>
    <col min="5" max="5" width="12.5703125" style="162"/>
    <col min="6" max="19" width="16.42578125" style="162" customWidth="1"/>
    <col min="20" max="16384" width="12.5703125" style="162"/>
  </cols>
  <sheetData>
    <row r="1" spans="1:19" ht="18.75" x14ac:dyDescent="0.3">
      <c r="B1" s="160" t="str">
        <f>'COVER PAGE'!A9</f>
        <v>LOCAL GOVERNMENT NAME:</v>
      </c>
      <c r="C1" s="161"/>
      <c r="D1" s="161"/>
      <c r="E1" s="161"/>
      <c r="F1" s="161"/>
      <c r="G1" s="161"/>
      <c r="H1" s="161"/>
      <c r="I1" s="161"/>
      <c r="J1" s="161"/>
      <c r="K1" s="161"/>
      <c r="L1" s="161"/>
      <c r="M1" s="161"/>
      <c r="N1" s="161"/>
      <c r="O1" s="161"/>
      <c r="P1" s="161"/>
      <c r="Q1" s="161"/>
      <c r="R1" s="161"/>
      <c r="S1" s="161"/>
    </row>
    <row r="2" spans="1:19" ht="18.75" x14ac:dyDescent="0.3">
      <c r="B2" s="160" t="s">
        <v>1014</v>
      </c>
      <c r="C2" s="161"/>
      <c r="D2" s="161"/>
      <c r="E2" s="161"/>
      <c r="F2" s="161"/>
      <c r="G2" s="161"/>
      <c r="H2" s="161"/>
      <c r="I2" s="161"/>
      <c r="J2" s="161"/>
      <c r="K2" s="161"/>
      <c r="L2" s="161"/>
      <c r="M2" s="161"/>
      <c r="N2" s="161"/>
      <c r="O2" s="161"/>
      <c r="P2" s="161"/>
      <c r="Q2" s="161"/>
      <c r="R2" s="161"/>
      <c r="S2" s="161"/>
    </row>
    <row r="4" spans="1:19" ht="15.75" x14ac:dyDescent="0.25">
      <c r="D4" s="163"/>
      <c r="E4" s="163"/>
      <c r="F4" s="163"/>
      <c r="G4" s="164" t="s">
        <v>512</v>
      </c>
      <c r="H4" s="163"/>
      <c r="I4" s="163"/>
      <c r="J4" s="163"/>
      <c r="K4" s="163"/>
      <c r="L4" s="163"/>
      <c r="M4" s="163"/>
      <c r="N4" s="163"/>
      <c r="O4" s="163"/>
      <c r="P4" s="163"/>
      <c r="Q4" s="163"/>
      <c r="R4" s="163"/>
      <c r="S4" s="163"/>
    </row>
    <row r="5" spans="1:19" ht="15.75" x14ac:dyDescent="0.25">
      <c r="A5" s="170" t="s">
        <v>334</v>
      </c>
      <c r="B5" s="164" t="s">
        <v>513</v>
      </c>
      <c r="D5" s="163"/>
      <c r="E5" s="164" t="s">
        <v>514</v>
      </c>
      <c r="F5" s="164" t="s">
        <v>305</v>
      </c>
      <c r="G5" s="164" t="s">
        <v>515</v>
      </c>
      <c r="H5" s="164" t="s">
        <v>512</v>
      </c>
      <c r="I5" s="164" t="s">
        <v>512</v>
      </c>
      <c r="J5" s="164" t="s">
        <v>512</v>
      </c>
      <c r="K5" s="164" t="s">
        <v>512</v>
      </c>
      <c r="L5" s="164" t="s">
        <v>512</v>
      </c>
      <c r="M5" s="164" t="s">
        <v>512</v>
      </c>
      <c r="N5" s="164" t="s">
        <v>512</v>
      </c>
      <c r="O5" s="164" t="s">
        <v>512</v>
      </c>
      <c r="P5" s="164" t="s">
        <v>512</v>
      </c>
      <c r="Q5" s="164" t="s">
        <v>512</v>
      </c>
      <c r="R5" s="164" t="s">
        <v>570</v>
      </c>
      <c r="S5" s="164" t="s">
        <v>571</v>
      </c>
    </row>
    <row r="6" spans="1:19" ht="16.5" thickBot="1" x14ac:dyDescent="0.3">
      <c r="A6" s="172" t="s">
        <v>335</v>
      </c>
      <c r="B6" s="165" t="s">
        <v>572</v>
      </c>
      <c r="C6" s="165" t="s">
        <v>125</v>
      </c>
      <c r="D6" s="165" t="s">
        <v>573</v>
      </c>
      <c r="E6" s="165" t="s">
        <v>574</v>
      </c>
      <c r="F6" s="165" t="s">
        <v>512</v>
      </c>
      <c r="G6" s="172" t="str">
        <f>'Depr.-Water Enterprise'!G6</f>
        <v>FYE 2016</v>
      </c>
      <c r="H6" s="172" t="str">
        <f>'Depr.-Water Enterprise'!H6</f>
        <v>FYE 2016</v>
      </c>
      <c r="I6" s="172" t="str">
        <f>'Depr.-Water Enterprise'!I6</f>
        <v>FYE 2017</v>
      </c>
      <c r="J6" s="172" t="str">
        <f>'Depr.-Water Enterprise'!J6</f>
        <v>FYE 2018</v>
      </c>
      <c r="K6" s="172" t="str">
        <f>'Depr.-Water Enterprise'!K6</f>
        <v>FYE 2019</v>
      </c>
      <c r="L6" s="172" t="str">
        <f>'Depr.-Water Enterprise'!L6</f>
        <v>FYE 2020</v>
      </c>
      <c r="M6" s="172" t="str">
        <f>'Depr.-Water Enterprise'!M6</f>
        <v>FYE 2021</v>
      </c>
      <c r="N6" s="172" t="str">
        <f>'Depr.-Water Enterprise'!N6</f>
        <v>FYE 2022</v>
      </c>
      <c r="O6" s="172" t="str">
        <f>'Depr.-Water Enterprise'!O6</f>
        <v>FYE 2023</v>
      </c>
      <c r="P6" s="172" t="str">
        <f>'Depr.-Water Enterprise'!P6</f>
        <v>FYE 2024</v>
      </c>
      <c r="Q6" s="172" t="s">
        <v>3193</v>
      </c>
      <c r="R6" s="165" t="s">
        <v>512</v>
      </c>
      <c r="S6" s="165" t="s">
        <v>575</v>
      </c>
    </row>
    <row r="7" spans="1:19" ht="16.5" thickBot="1" x14ac:dyDescent="0.3">
      <c r="C7" s="164" t="s">
        <v>671</v>
      </c>
      <c r="D7" s="166"/>
      <c r="F7" s="167" t="s">
        <v>576</v>
      </c>
      <c r="G7" s="167" t="s">
        <v>576</v>
      </c>
      <c r="H7" s="166"/>
      <c r="I7" s="166"/>
      <c r="J7" s="166"/>
      <c r="K7" s="166"/>
      <c r="L7" s="166"/>
      <c r="M7" s="166"/>
      <c r="N7" s="166"/>
      <c r="O7" s="166"/>
      <c r="P7" s="166"/>
      <c r="Q7" s="166"/>
      <c r="R7" s="166"/>
      <c r="S7" s="166">
        <f>D7</f>
        <v>0</v>
      </c>
    </row>
    <row r="8" spans="1:19" ht="15.75" thickTop="1" x14ac:dyDescent="0.2"/>
    <row r="9" spans="1:19" ht="15.75" x14ac:dyDescent="0.25">
      <c r="C9" s="164" t="s">
        <v>672</v>
      </c>
    </row>
    <row r="10" spans="1:19" x14ac:dyDescent="0.2">
      <c r="D10" s="168"/>
      <c r="F10" s="168" t="e">
        <f>D10/E10</f>
        <v>#DIV/0!</v>
      </c>
      <c r="G10" s="168"/>
      <c r="H10" s="168"/>
      <c r="I10" s="168"/>
      <c r="J10" s="168"/>
      <c r="K10" s="168"/>
      <c r="L10" s="168"/>
      <c r="M10" s="168"/>
      <c r="N10" s="168"/>
      <c r="O10" s="168"/>
      <c r="P10" s="168"/>
      <c r="Q10" s="168"/>
      <c r="R10" s="168">
        <f>SUM(G10:Q10)</f>
        <v>0</v>
      </c>
      <c r="S10" s="168">
        <f>D10-R10</f>
        <v>0</v>
      </c>
    </row>
    <row r="11" spans="1:19" x14ac:dyDescent="0.2">
      <c r="D11" s="168"/>
      <c r="F11" s="168" t="e">
        <f>D11/E11</f>
        <v>#DIV/0!</v>
      </c>
      <c r="G11" s="168"/>
      <c r="H11" s="168"/>
      <c r="I11" s="168"/>
      <c r="J11" s="168"/>
      <c r="K11" s="168"/>
      <c r="L11" s="168"/>
      <c r="M11" s="168"/>
      <c r="N11" s="168"/>
      <c r="O11" s="168"/>
      <c r="P11" s="168"/>
      <c r="Q11" s="168"/>
      <c r="R11" s="168">
        <f>SUM(G11:Q11)</f>
        <v>0</v>
      </c>
      <c r="S11" s="168">
        <f>D11-R11</f>
        <v>0</v>
      </c>
    </row>
    <row r="12" spans="1:19" ht="15.75" thickBot="1" x14ac:dyDescent="0.25">
      <c r="D12" s="169"/>
      <c r="F12" s="169"/>
      <c r="G12" s="169"/>
      <c r="H12" s="169"/>
      <c r="I12" s="169"/>
      <c r="J12" s="169"/>
      <c r="K12" s="169"/>
      <c r="L12" s="169"/>
      <c r="M12" s="169"/>
      <c r="N12" s="169"/>
      <c r="O12" s="169"/>
      <c r="P12" s="169"/>
      <c r="Q12" s="169"/>
      <c r="R12" s="169">
        <f>SUM(G12:Q12)</f>
        <v>0</v>
      </c>
      <c r="S12" s="169">
        <f>D12-R12</f>
        <v>0</v>
      </c>
    </row>
    <row r="13" spans="1:19" ht="16.5" thickBot="1" x14ac:dyDescent="0.3">
      <c r="C13" s="164" t="s">
        <v>583</v>
      </c>
      <c r="D13" s="166">
        <f>SUM(D9:D12)</f>
        <v>0</v>
      </c>
      <c r="F13" s="166" t="e">
        <f t="shared" ref="F13:Q13" si="0">SUM(F9:F12)</f>
        <v>#DIV/0!</v>
      </c>
      <c r="G13" s="166">
        <f t="shared" si="0"/>
        <v>0</v>
      </c>
      <c r="H13" s="166">
        <f t="shared" si="0"/>
        <v>0</v>
      </c>
      <c r="I13" s="166">
        <f t="shared" si="0"/>
        <v>0</v>
      </c>
      <c r="J13" s="166">
        <f t="shared" si="0"/>
        <v>0</v>
      </c>
      <c r="K13" s="166">
        <f t="shared" si="0"/>
        <v>0</v>
      </c>
      <c r="L13" s="166">
        <f t="shared" si="0"/>
        <v>0</v>
      </c>
      <c r="M13" s="166">
        <f t="shared" si="0"/>
        <v>0</v>
      </c>
      <c r="N13" s="166">
        <f t="shared" si="0"/>
        <v>0</v>
      </c>
      <c r="O13" s="166">
        <f t="shared" si="0"/>
        <v>0</v>
      </c>
      <c r="P13" s="166">
        <f t="shared" si="0"/>
        <v>0</v>
      </c>
      <c r="Q13" s="166">
        <f t="shared" si="0"/>
        <v>0</v>
      </c>
      <c r="R13" s="166">
        <f>SUM(R10:R12)</f>
        <v>0</v>
      </c>
      <c r="S13" s="166">
        <f>D13-R13</f>
        <v>0</v>
      </c>
    </row>
    <row r="14" spans="1:19" ht="16.5" thickTop="1" x14ac:dyDescent="0.25">
      <c r="C14" s="163"/>
      <c r="D14" s="168"/>
      <c r="F14" s="168"/>
      <c r="G14" s="168"/>
      <c r="H14" s="168"/>
      <c r="I14" s="168"/>
      <c r="J14" s="168"/>
      <c r="K14" s="168"/>
      <c r="L14" s="168"/>
      <c r="M14" s="168"/>
      <c r="N14" s="168"/>
      <c r="O14" s="168"/>
      <c r="P14" s="168"/>
      <c r="Q14" s="168"/>
      <c r="R14" s="168"/>
      <c r="S14" s="168"/>
    </row>
    <row r="15" spans="1:19" ht="15.75" x14ac:dyDescent="0.25">
      <c r="C15" s="164" t="s">
        <v>322</v>
      </c>
    </row>
    <row r="16" spans="1:19" x14ac:dyDescent="0.2">
      <c r="D16" s="168"/>
      <c r="F16" s="168" t="e">
        <f>D16/E16</f>
        <v>#DIV/0!</v>
      </c>
      <c r="G16" s="168"/>
      <c r="H16" s="168"/>
      <c r="I16" s="168"/>
      <c r="J16" s="168"/>
      <c r="K16" s="168"/>
      <c r="L16" s="168"/>
      <c r="M16" s="168"/>
      <c r="N16" s="168"/>
      <c r="O16" s="168"/>
      <c r="P16" s="168"/>
      <c r="Q16" s="168"/>
      <c r="R16" s="168">
        <f>SUM(G16:Q16)</f>
        <v>0</v>
      </c>
      <c r="S16" s="168">
        <f>D16-R16</f>
        <v>0</v>
      </c>
    </row>
    <row r="17" spans="3:19" x14ac:dyDescent="0.2">
      <c r="D17" s="168"/>
      <c r="F17" s="168" t="e">
        <f>D17/E17</f>
        <v>#DIV/0!</v>
      </c>
      <c r="G17" s="168"/>
      <c r="H17" s="168"/>
      <c r="I17" s="168"/>
      <c r="J17" s="168"/>
      <c r="K17" s="168"/>
      <c r="L17" s="168"/>
      <c r="M17" s="168"/>
      <c r="N17" s="168"/>
      <c r="O17" s="168"/>
      <c r="P17" s="168"/>
      <c r="Q17" s="168"/>
      <c r="R17" s="168">
        <f>SUM(G17:Q17)</f>
        <v>0</v>
      </c>
      <c r="S17" s="168">
        <f>D17-R17</f>
        <v>0</v>
      </c>
    </row>
    <row r="18" spans="3:19" ht="15.75" thickBot="1" x14ac:dyDescent="0.25">
      <c r="D18" s="169"/>
      <c r="F18" s="169"/>
      <c r="G18" s="169"/>
      <c r="H18" s="169"/>
      <c r="I18" s="169"/>
      <c r="J18" s="169"/>
      <c r="K18" s="169"/>
      <c r="L18" s="169"/>
      <c r="M18" s="169"/>
      <c r="N18" s="169"/>
      <c r="O18" s="169"/>
      <c r="P18" s="169"/>
      <c r="Q18" s="169"/>
      <c r="R18" s="169">
        <f>SUM(G18:Q18)</f>
        <v>0</v>
      </c>
      <c r="S18" s="169">
        <f>D18-R18</f>
        <v>0</v>
      </c>
    </row>
    <row r="19" spans="3:19" ht="16.5" thickBot="1" x14ac:dyDescent="0.3">
      <c r="C19" s="163" t="s">
        <v>323</v>
      </c>
      <c r="D19" s="166">
        <f>SUM(D15:D18)</f>
        <v>0</v>
      </c>
      <c r="F19" s="166" t="e">
        <f t="shared" ref="F19:Q19" si="1">SUM(F15:F18)</f>
        <v>#DIV/0!</v>
      </c>
      <c r="G19" s="166">
        <f t="shared" si="1"/>
        <v>0</v>
      </c>
      <c r="H19" s="166">
        <f t="shared" si="1"/>
        <v>0</v>
      </c>
      <c r="I19" s="166">
        <f t="shared" si="1"/>
        <v>0</v>
      </c>
      <c r="J19" s="166">
        <f t="shared" si="1"/>
        <v>0</v>
      </c>
      <c r="K19" s="166">
        <f t="shared" si="1"/>
        <v>0</v>
      </c>
      <c r="L19" s="166">
        <f t="shared" si="1"/>
        <v>0</v>
      </c>
      <c r="M19" s="166">
        <f t="shared" si="1"/>
        <v>0</v>
      </c>
      <c r="N19" s="166">
        <f t="shared" si="1"/>
        <v>0</v>
      </c>
      <c r="O19" s="166">
        <f t="shared" si="1"/>
        <v>0</v>
      </c>
      <c r="P19" s="166">
        <f t="shared" si="1"/>
        <v>0</v>
      </c>
      <c r="Q19" s="166">
        <f t="shared" si="1"/>
        <v>0</v>
      </c>
      <c r="R19" s="166">
        <f>SUM(R16:R18)</f>
        <v>0</v>
      </c>
      <c r="S19" s="166">
        <f>D19-R19</f>
        <v>0</v>
      </c>
    </row>
    <row r="20" spans="3:19" ht="16.5" thickTop="1" x14ac:dyDescent="0.25">
      <c r="C20" s="163"/>
      <c r="D20" s="168"/>
      <c r="F20" s="168"/>
      <c r="G20" s="168"/>
      <c r="H20" s="168"/>
      <c r="I20" s="168"/>
      <c r="J20" s="168"/>
      <c r="K20" s="168"/>
      <c r="L20" s="168"/>
      <c r="M20" s="168"/>
      <c r="N20" s="168"/>
      <c r="O20" s="168"/>
      <c r="P20" s="168"/>
      <c r="Q20" s="168"/>
      <c r="R20" s="168"/>
      <c r="S20" s="168"/>
    </row>
    <row r="21" spans="3:19" ht="15.75" x14ac:dyDescent="0.25">
      <c r="C21" s="164" t="s">
        <v>577</v>
      </c>
    </row>
    <row r="22" spans="3:19" x14ac:dyDescent="0.2">
      <c r="D22" s="168"/>
      <c r="F22" s="168" t="e">
        <f>D22/E22</f>
        <v>#DIV/0!</v>
      </c>
      <c r="G22" s="168"/>
      <c r="H22" s="168"/>
      <c r="I22" s="168"/>
      <c r="J22" s="168"/>
      <c r="K22" s="168"/>
      <c r="L22" s="168"/>
      <c r="M22" s="168"/>
      <c r="N22" s="168"/>
      <c r="O22" s="168"/>
      <c r="P22" s="168"/>
      <c r="Q22" s="168"/>
      <c r="R22" s="168">
        <f>SUM(G22:Q22)</f>
        <v>0</v>
      </c>
      <c r="S22" s="168">
        <f>D22-R22</f>
        <v>0</v>
      </c>
    </row>
    <row r="23" spans="3:19" x14ac:dyDescent="0.2">
      <c r="D23" s="168"/>
      <c r="F23" s="168" t="e">
        <f>D23/E23</f>
        <v>#DIV/0!</v>
      </c>
      <c r="G23" s="168"/>
      <c r="H23" s="168"/>
      <c r="I23" s="168"/>
      <c r="J23" s="168"/>
      <c r="K23" s="168"/>
      <c r="L23" s="168"/>
      <c r="M23" s="168"/>
      <c r="N23" s="168"/>
      <c r="O23" s="168"/>
      <c r="P23" s="168"/>
      <c r="Q23" s="168"/>
      <c r="R23" s="168">
        <f>SUM(G23:Q23)</f>
        <v>0</v>
      </c>
      <c r="S23" s="168">
        <f>D23-R23</f>
        <v>0</v>
      </c>
    </row>
    <row r="24" spans="3:19" ht="15.75" thickBot="1" x14ac:dyDescent="0.25">
      <c r="D24" s="169"/>
      <c r="F24" s="169"/>
      <c r="G24" s="169"/>
      <c r="H24" s="169"/>
      <c r="I24" s="169"/>
      <c r="J24" s="169"/>
      <c r="K24" s="169"/>
      <c r="L24" s="169"/>
      <c r="M24" s="169"/>
      <c r="N24" s="169"/>
      <c r="O24" s="169"/>
      <c r="P24" s="169"/>
      <c r="Q24" s="169"/>
      <c r="R24" s="169">
        <f>SUM(G24:Q24)</f>
        <v>0</v>
      </c>
      <c r="S24" s="169">
        <f>D24-R24</f>
        <v>0</v>
      </c>
    </row>
    <row r="25" spans="3:19" ht="16.5" thickBot="1" x14ac:dyDescent="0.3">
      <c r="C25" s="170" t="s">
        <v>585</v>
      </c>
      <c r="D25" s="166">
        <f>SUM(D21:D24)</f>
        <v>0</v>
      </c>
      <c r="F25" s="166" t="e">
        <f t="shared" ref="F25:Q25" si="2">SUM(F21:F24)</f>
        <v>#DIV/0!</v>
      </c>
      <c r="G25" s="166">
        <f t="shared" si="2"/>
        <v>0</v>
      </c>
      <c r="H25" s="166">
        <f t="shared" si="2"/>
        <v>0</v>
      </c>
      <c r="I25" s="166">
        <f t="shared" si="2"/>
        <v>0</v>
      </c>
      <c r="J25" s="166">
        <f t="shared" si="2"/>
        <v>0</v>
      </c>
      <c r="K25" s="166">
        <f t="shared" si="2"/>
        <v>0</v>
      </c>
      <c r="L25" s="166">
        <f t="shared" si="2"/>
        <v>0</v>
      </c>
      <c r="M25" s="166">
        <f t="shared" si="2"/>
        <v>0</v>
      </c>
      <c r="N25" s="166">
        <f t="shared" si="2"/>
        <v>0</v>
      </c>
      <c r="O25" s="166">
        <f t="shared" si="2"/>
        <v>0</v>
      </c>
      <c r="P25" s="166">
        <f t="shared" si="2"/>
        <v>0</v>
      </c>
      <c r="Q25" s="166">
        <f t="shared" si="2"/>
        <v>0</v>
      </c>
      <c r="R25" s="166">
        <f>SUM(R22:R24)</f>
        <v>0</v>
      </c>
      <c r="S25" s="166">
        <f>D25-R25</f>
        <v>0</v>
      </c>
    </row>
    <row r="26" spans="3:19" ht="16.5" thickTop="1" x14ac:dyDescent="0.25">
      <c r="C26" s="170"/>
      <c r="D26" s="168"/>
      <c r="F26" s="168"/>
      <c r="G26" s="168"/>
      <c r="H26" s="168"/>
      <c r="I26" s="168"/>
      <c r="J26" s="168"/>
      <c r="K26" s="168"/>
      <c r="L26" s="168"/>
      <c r="M26" s="168"/>
      <c r="N26" s="168"/>
      <c r="O26" s="168"/>
      <c r="P26" s="168"/>
      <c r="Q26" s="168"/>
      <c r="R26" s="168"/>
      <c r="S26" s="168"/>
    </row>
    <row r="27" spans="3:19" ht="15.75" x14ac:dyDescent="0.25">
      <c r="C27" s="164" t="s">
        <v>578</v>
      </c>
    </row>
    <row r="28" spans="3:19" x14ac:dyDescent="0.2">
      <c r="D28" s="168"/>
      <c r="F28" s="168" t="e">
        <f>D28/E28</f>
        <v>#DIV/0!</v>
      </c>
      <c r="G28" s="168"/>
      <c r="H28" s="168"/>
      <c r="I28" s="168"/>
      <c r="J28" s="168"/>
      <c r="K28" s="168"/>
      <c r="L28" s="168"/>
      <c r="M28" s="168"/>
      <c r="N28" s="168"/>
      <c r="O28" s="168"/>
      <c r="P28" s="168"/>
      <c r="Q28" s="168"/>
      <c r="R28" s="168">
        <f>SUM(G28:Q28)</f>
        <v>0</v>
      </c>
      <c r="S28" s="168">
        <f>D28-R28</f>
        <v>0</v>
      </c>
    </row>
    <row r="29" spans="3:19" x14ac:dyDescent="0.2">
      <c r="D29" s="168"/>
      <c r="F29" s="168" t="e">
        <f>D29/E29</f>
        <v>#DIV/0!</v>
      </c>
      <c r="G29" s="168"/>
      <c r="H29" s="168"/>
      <c r="I29" s="168"/>
      <c r="J29" s="168"/>
      <c r="K29" s="168"/>
      <c r="L29" s="168"/>
      <c r="M29" s="168"/>
      <c r="N29" s="168"/>
      <c r="O29" s="168"/>
      <c r="P29" s="168"/>
      <c r="Q29" s="168"/>
      <c r="R29" s="168">
        <f>SUM(G29:Q29)</f>
        <v>0</v>
      </c>
      <c r="S29" s="168">
        <f>D29-R29</f>
        <v>0</v>
      </c>
    </row>
    <row r="30" spans="3:19" x14ac:dyDescent="0.2">
      <c r="D30" s="168"/>
      <c r="F30" s="168" t="e">
        <f>D30/E30</f>
        <v>#DIV/0!</v>
      </c>
      <c r="G30" s="168"/>
      <c r="H30" s="168"/>
      <c r="I30" s="168"/>
      <c r="J30" s="168"/>
      <c r="K30" s="168"/>
      <c r="L30" s="168"/>
      <c r="M30" s="168"/>
      <c r="N30" s="168"/>
      <c r="O30" s="168"/>
      <c r="P30" s="168"/>
      <c r="Q30" s="168"/>
      <c r="R30" s="168">
        <f>SUM(G30:Q30)</f>
        <v>0</v>
      </c>
      <c r="S30" s="168">
        <f>D30-R30</f>
        <v>0</v>
      </c>
    </row>
    <row r="31" spans="3:19" ht="15.75" thickBot="1" x14ac:dyDescent="0.25">
      <c r="D31" s="169"/>
      <c r="F31" s="169" t="e">
        <f>D31/E31</f>
        <v>#DIV/0!</v>
      </c>
      <c r="G31" s="169"/>
      <c r="H31" s="169"/>
      <c r="I31" s="169"/>
      <c r="J31" s="169"/>
      <c r="K31" s="169"/>
      <c r="L31" s="169"/>
      <c r="M31" s="169"/>
      <c r="N31" s="169"/>
      <c r="O31" s="169"/>
      <c r="P31" s="169"/>
      <c r="Q31" s="169"/>
      <c r="R31" s="169">
        <f>SUM(G31:Q31)</f>
        <v>0</v>
      </c>
      <c r="S31" s="169">
        <f>D31-R31</f>
        <v>0</v>
      </c>
    </row>
    <row r="32" spans="3:19" ht="16.5" thickBot="1" x14ac:dyDescent="0.3">
      <c r="C32" s="170" t="s">
        <v>485</v>
      </c>
      <c r="D32" s="166">
        <f>SUM(D27:D31)</f>
        <v>0</v>
      </c>
      <c r="F32" s="166" t="e">
        <f t="shared" ref="F32:Q32" si="3">SUM(F27:F31)</f>
        <v>#DIV/0!</v>
      </c>
      <c r="G32" s="166">
        <f t="shared" si="3"/>
        <v>0</v>
      </c>
      <c r="H32" s="166">
        <f t="shared" si="3"/>
        <v>0</v>
      </c>
      <c r="I32" s="166">
        <f t="shared" si="3"/>
        <v>0</v>
      </c>
      <c r="J32" s="166">
        <f t="shared" si="3"/>
        <v>0</v>
      </c>
      <c r="K32" s="166">
        <f t="shared" si="3"/>
        <v>0</v>
      </c>
      <c r="L32" s="166">
        <f t="shared" si="3"/>
        <v>0</v>
      </c>
      <c r="M32" s="166">
        <f t="shared" si="3"/>
        <v>0</v>
      </c>
      <c r="N32" s="166">
        <f t="shared" si="3"/>
        <v>0</v>
      </c>
      <c r="O32" s="166">
        <f t="shared" si="3"/>
        <v>0</v>
      </c>
      <c r="P32" s="166">
        <f t="shared" si="3"/>
        <v>0</v>
      </c>
      <c r="Q32" s="166">
        <f t="shared" si="3"/>
        <v>0</v>
      </c>
      <c r="R32" s="166">
        <f>SUM(R29:R31)</f>
        <v>0</v>
      </c>
      <c r="S32" s="166">
        <f>D32-R32</f>
        <v>0</v>
      </c>
    </row>
    <row r="33" spans="3:19" ht="16.5" thickTop="1" x14ac:dyDescent="0.25">
      <c r="C33" s="170"/>
      <c r="D33" s="168"/>
      <c r="F33" s="168"/>
      <c r="G33" s="168"/>
      <c r="H33" s="168"/>
      <c r="I33" s="168"/>
      <c r="J33" s="168"/>
      <c r="K33" s="168"/>
      <c r="L33" s="168"/>
      <c r="M33" s="168"/>
      <c r="N33" s="168"/>
      <c r="O33" s="168"/>
      <c r="P33" s="168"/>
      <c r="Q33" s="168"/>
      <c r="R33" s="168"/>
      <c r="S33" s="168"/>
    </row>
    <row r="34" spans="3:19" ht="15.75" x14ac:dyDescent="0.25">
      <c r="C34" s="164" t="s">
        <v>486</v>
      </c>
    </row>
    <row r="35" spans="3:19" x14ac:dyDescent="0.2">
      <c r="D35" s="168"/>
      <c r="F35" s="168" t="e">
        <f>D35/E35</f>
        <v>#DIV/0!</v>
      </c>
      <c r="G35" s="168"/>
      <c r="H35" s="168"/>
      <c r="I35" s="168"/>
      <c r="J35" s="168"/>
      <c r="K35" s="168"/>
      <c r="L35" s="168"/>
      <c r="M35" s="168"/>
      <c r="N35" s="168"/>
      <c r="O35" s="168"/>
      <c r="P35" s="168"/>
      <c r="Q35" s="168"/>
      <c r="R35" s="168">
        <f>SUM(G35:Q35)</f>
        <v>0</v>
      </c>
      <c r="S35" s="168">
        <f>D35-R35</f>
        <v>0</v>
      </c>
    </row>
    <row r="36" spans="3:19" x14ac:dyDescent="0.2">
      <c r="D36" s="168"/>
      <c r="F36" s="168" t="e">
        <f>D36/E36</f>
        <v>#DIV/0!</v>
      </c>
      <c r="G36" s="168"/>
      <c r="H36" s="168"/>
      <c r="I36" s="168"/>
      <c r="J36" s="168"/>
      <c r="K36" s="168"/>
      <c r="L36" s="168"/>
      <c r="M36" s="168"/>
      <c r="N36" s="168"/>
      <c r="O36" s="168"/>
      <c r="P36" s="168"/>
      <c r="Q36" s="168"/>
      <c r="R36" s="168">
        <f>SUM(G36:Q36)</f>
        <v>0</v>
      </c>
      <c r="S36" s="168">
        <f>D36-R36</f>
        <v>0</v>
      </c>
    </row>
    <row r="37" spans="3:19" ht="15.75" thickBot="1" x14ac:dyDescent="0.25">
      <c r="D37" s="169"/>
      <c r="F37" s="169"/>
      <c r="G37" s="169"/>
      <c r="H37" s="169"/>
      <c r="I37" s="169"/>
      <c r="J37" s="169"/>
      <c r="K37" s="169"/>
      <c r="L37" s="169"/>
      <c r="M37" s="169"/>
      <c r="N37" s="169"/>
      <c r="O37" s="169"/>
      <c r="P37" s="169"/>
      <c r="Q37" s="169"/>
      <c r="R37" s="169">
        <f>SUM(G37:Q37)</f>
        <v>0</v>
      </c>
      <c r="S37" s="169">
        <f>D37-R37</f>
        <v>0</v>
      </c>
    </row>
    <row r="38" spans="3:19" ht="16.5" thickBot="1" x14ac:dyDescent="0.3">
      <c r="C38" s="170" t="s">
        <v>487</v>
      </c>
      <c r="D38" s="166">
        <f>SUM(D35:D37)</f>
        <v>0</v>
      </c>
      <c r="F38" s="166" t="e">
        <f t="shared" ref="F38:Q38" si="4">SUM(F35:F37)</f>
        <v>#DIV/0!</v>
      </c>
      <c r="G38" s="166">
        <f t="shared" si="4"/>
        <v>0</v>
      </c>
      <c r="H38" s="166">
        <f t="shared" si="4"/>
        <v>0</v>
      </c>
      <c r="I38" s="166">
        <f t="shared" si="4"/>
        <v>0</v>
      </c>
      <c r="J38" s="166">
        <f t="shared" si="4"/>
        <v>0</v>
      </c>
      <c r="K38" s="166">
        <f t="shared" si="4"/>
        <v>0</v>
      </c>
      <c r="L38" s="166">
        <f t="shared" si="4"/>
        <v>0</v>
      </c>
      <c r="M38" s="166">
        <f t="shared" si="4"/>
        <v>0</v>
      </c>
      <c r="N38" s="166">
        <f t="shared" si="4"/>
        <v>0</v>
      </c>
      <c r="O38" s="166">
        <f t="shared" si="4"/>
        <v>0</v>
      </c>
      <c r="P38" s="166">
        <f t="shared" si="4"/>
        <v>0</v>
      </c>
      <c r="Q38" s="166">
        <f t="shared" si="4"/>
        <v>0</v>
      </c>
      <c r="R38" s="166">
        <f>SUM(R35:R37)</f>
        <v>0</v>
      </c>
      <c r="S38" s="166">
        <f>D38-R38</f>
        <v>0</v>
      </c>
    </row>
    <row r="39" spans="3:19" ht="15.75" thickTop="1" x14ac:dyDescent="0.2"/>
    <row r="40" spans="3:19" ht="15.75" x14ac:dyDescent="0.25">
      <c r="C40" s="164" t="s">
        <v>488</v>
      </c>
    </row>
    <row r="41" spans="3:19" x14ac:dyDescent="0.2">
      <c r="D41" s="168"/>
      <c r="F41" s="168" t="e">
        <f>D41/E41</f>
        <v>#DIV/0!</v>
      </c>
      <c r="G41" s="168"/>
      <c r="H41" s="168"/>
      <c r="I41" s="168"/>
      <c r="J41" s="168"/>
      <c r="K41" s="168"/>
      <c r="L41" s="168"/>
      <c r="M41" s="168"/>
      <c r="N41" s="168"/>
      <c r="O41" s="168"/>
      <c r="P41" s="168"/>
      <c r="Q41" s="168"/>
      <c r="R41" s="168">
        <f>SUM(G41:Q41)</f>
        <v>0</v>
      </c>
      <c r="S41" s="168">
        <f>D41-R41</f>
        <v>0</v>
      </c>
    </row>
    <row r="42" spans="3:19" x14ac:dyDescent="0.2">
      <c r="D42" s="168"/>
      <c r="F42" s="168" t="e">
        <f>D42/E42</f>
        <v>#DIV/0!</v>
      </c>
      <c r="G42" s="168"/>
      <c r="H42" s="168"/>
      <c r="I42" s="168"/>
      <c r="J42" s="168"/>
      <c r="K42" s="168"/>
      <c r="L42" s="168"/>
      <c r="M42" s="168"/>
      <c r="N42" s="168"/>
      <c r="O42" s="168"/>
      <c r="P42" s="168"/>
      <c r="Q42" s="168"/>
      <c r="R42" s="168">
        <f>SUM(G42:Q42)</f>
        <v>0</v>
      </c>
      <c r="S42" s="168">
        <f>D42-R42</f>
        <v>0</v>
      </c>
    </row>
    <row r="43" spans="3:19" ht="15.75" thickBot="1" x14ac:dyDescent="0.25">
      <c r="D43" s="169"/>
      <c r="F43" s="169"/>
      <c r="G43" s="169"/>
      <c r="H43" s="169"/>
      <c r="I43" s="169"/>
      <c r="J43" s="169"/>
      <c r="K43" s="169"/>
      <c r="L43" s="169"/>
      <c r="M43" s="169"/>
      <c r="N43" s="169"/>
      <c r="O43" s="169"/>
      <c r="P43" s="169"/>
      <c r="Q43" s="169"/>
      <c r="R43" s="169">
        <f>SUM(G43:Q43)</f>
        <v>0</v>
      </c>
      <c r="S43" s="169">
        <f>D43-R43</f>
        <v>0</v>
      </c>
    </row>
    <row r="44" spans="3:19" ht="16.5" thickBot="1" x14ac:dyDescent="0.3">
      <c r="C44" s="170" t="s">
        <v>489</v>
      </c>
      <c r="D44" s="166">
        <f>SUM(D41:D43)</f>
        <v>0</v>
      </c>
      <c r="F44" s="166" t="e">
        <f t="shared" ref="F44:Q44" si="5">SUM(F41:F43)</f>
        <v>#DIV/0!</v>
      </c>
      <c r="G44" s="166">
        <f t="shared" si="5"/>
        <v>0</v>
      </c>
      <c r="H44" s="166">
        <f t="shared" si="5"/>
        <v>0</v>
      </c>
      <c r="I44" s="166">
        <f t="shared" si="5"/>
        <v>0</v>
      </c>
      <c r="J44" s="166">
        <f t="shared" si="5"/>
        <v>0</v>
      </c>
      <c r="K44" s="166">
        <f t="shared" si="5"/>
        <v>0</v>
      </c>
      <c r="L44" s="166">
        <f t="shared" si="5"/>
        <v>0</v>
      </c>
      <c r="M44" s="166">
        <f t="shared" si="5"/>
        <v>0</v>
      </c>
      <c r="N44" s="166">
        <f t="shared" si="5"/>
        <v>0</v>
      </c>
      <c r="O44" s="166">
        <f t="shared" si="5"/>
        <v>0</v>
      </c>
      <c r="P44" s="166">
        <f t="shared" si="5"/>
        <v>0</v>
      </c>
      <c r="Q44" s="166">
        <f t="shared" si="5"/>
        <v>0</v>
      </c>
      <c r="R44" s="166">
        <f>SUM(R41:R43)</f>
        <v>0</v>
      </c>
      <c r="S44" s="166">
        <f>D44-R44</f>
        <v>0</v>
      </c>
    </row>
    <row r="45" spans="3:19" ht="15.75" thickTop="1" x14ac:dyDescent="0.2">
      <c r="D45" s="168"/>
      <c r="F45" s="168"/>
      <c r="G45" s="168"/>
      <c r="H45" s="168"/>
      <c r="I45" s="168"/>
      <c r="J45" s="168"/>
      <c r="K45" s="168"/>
      <c r="L45" s="168"/>
      <c r="M45" s="168"/>
      <c r="N45" s="168"/>
      <c r="O45" s="168"/>
      <c r="P45" s="168"/>
      <c r="Q45" s="168"/>
      <c r="R45" s="168"/>
      <c r="S45" s="168"/>
    </row>
    <row r="46" spans="3:19" ht="15.75" x14ac:dyDescent="0.25">
      <c r="C46" s="164" t="s">
        <v>490</v>
      </c>
    </row>
    <row r="47" spans="3:19" x14ac:dyDescent="0.2">
      <c r="D47" s="168"/>
      <c r="F47" s="168" t="e">
        <f>D47/E47</f>
        <v>#DIV/0!</v>
      </c>
      <c r="G47" s="168"/>
      <c r="H47" s="168"/>
      <c r="I47" s="168"/>
      <c r="J47" s="168"/>
      <c r="K47" s="168"/>
      <c r="L47" s="168"/>
      <c r="M47" s="168"/>
      <c r="N47" s="168"/>
      <c r="O47" s="168"/>
      <c r="P47" s="168"/>
      <c r="Q47" s="168"/>
      <c r="R47" s="168">
        <f>SUM(G47:Q47)</f>
        <v>0</v>
      </c>
      <c r="S47" s="168">
        <f>D47-R47</f>
        <v>0</v>
      </c>
    </row>
    <row r="48" spans="3:19" x14ac:dyDescent="0.2">
      <c r="D48" s="168"/>
      <c r="F48" s="168" t="e">
        <f>D48/E48</f>
        <v>#DIV/0!</v>
      </c>
      <c r="G48" s="168"/>
      <c r="H48" s="168"/>
      <c r="I48" s="168"/>
      <c r="J48" s="168"/>
      <c r="K48" s="168"/>
      <c r="L48" s="168"/>
      <c r="M48" s="168"/>
      <c r="N48" s="168"/>
      <c r="O48" s="168"/>
      <c r="P48" s="168"/>
      <c r="Q48" s="168"/>
      <c r="R48" s="168">
        <f>SUM(G48:Q48)</f>
        <v>0</v>
      </c>
      <c r="S48" s="168">
        <f>D48-R48</f>
        <v>0</v>
      </c>
    </row>
    <row r="49" spans="3:19" ht="15.75" thickBot="1" x14ac:dyDescent="0.25">
      <c r="D49" s="169"/>
      <c r="F49" s="169"/>
      <c r="G49" s="169"/>
      <c r="H49" s="169"/>
      <c r="I49" s="169"/>
      <c r="J49" s="169"/>
      <c r="K49" s="169"/>
      <c r="L49" s="169"/>
      <c r="M49" s="169"/>
      <c r="N49" s="169"/>
      <c r="O49" s="169"/>
      <c r="P49" s="169"/>
      <c r="Q49" s="169"/>
      <c r="R49" s="169">
        <f>SUM(G49:Q49)</f>
        <v>0</v>
      </c>
      <c r="S49" s="169">
        <f>D49-R49</f>
        <v>0</v>
      </c>
    </row>
    <row r="50" spans="3:19" ht="16.5" thickBot="1" x14ac:dyDescent="0.3">
      <c r="C50" s="170" t="s">
        <v>491</v>
      </c>
      <c r="D50" s="166">
        <f>SUM(D47:D49)</f>
        <v>0</v>
      </c>
      <c r="F50" s="166" t="e">
        <f t="shared" ref="F50:Q50" si="6">SUM(F47:F49)</f>
        <v>#DIV/0!</v>
      </c>
      <c r="G50" s="166">
        <f t="shared" si="6"/>
        <v>0</v>
      </c>
      <c r="H50" s="166">
        <f t="shared" si="6"/>
        <v>0</v>
      </c>
      <c r="I50" s="166">
        <f t="shared" si="6"/>
        <v>0</v>
      </c>
      <c r="J50" s="166">
        <f t="shared" si="6"/>
        <v>0</v>
      </c>
      <c r="K50" s="166">
        <f t="shared" si="6"/>
        <v>0</v>
      </c>
      <c r="L50" s="166">
        <f t="shared" si="6"/>
        <v>0</v>
      </c>
      <c r="M50" s="166">
        <f t="shared" si="6"/>
        <v>0</v>
      </c>
      <c r="N50" s="166">
        <f t="shared" si="6"/>
        <v>0</v>
      </c>
      <c r="O50" s="166">
        <f t="shared" si="6"/>
        <v>0</v>
      </c>
      <c r="P50" s="166">
        <f t="shared" si="6"/>
        <v>0</v>
      </c>
      <c r="Q50" s="166">
        <f t="shared" si="6"/>
        <v>0</v>
      </c>
      <c r="R50" s="166">
        <f>SUM(R47:R49)</f>
        <v>0</v>
      </c>
      <c r="S50" s="166">
        <f>D50-R50</f>
        <v>0</v>
      </c>
    </row>
    <row r="51" spans="3:19" ht="15.75" thickTop="1" x14ac:dyDescent="0.2">
      <c r="D51" s="168"/>
      <c r="F51" s="168"/>
      <c r="G51" s="168"/>
      <c r="H51" s="168"/>
      <c r="I51" s="168"/>
      <c r="J51" s="168"/>
      <c r="K51" s="168"/>
      <c r="L51" s="168"/>
      <c r="M51" s="168"/>
      <c r="N51" s="168"/>
      <c r="O51" s="168"/>
      <c r="P51" s="168"/>
      <c r="Q51" s="168"/>
      <c r="R51" s="168"/>
      <c r="S51" s="168"/>
    </row>
    <row r="52" spans="3:19" ht="15.75" x14ac:dyDescent="0.25">
      <c r="C52" s="164" t="s">
        <v>492</v>
      </c>
    </row>
    <row r="53" spans="3:19" x14ac:dyDescent="0.2">
      <c r="D53" s="168"/>
      <c r="F53" s="168" t="e">
        <f>D53/E53</f>
        <v>#DIV/0!</v>
      </c>
      <c r="G53" s="168"/>
      <c r="H53" s="168"/>
      <c r="I53" s="168"/>
      <c r="J53" s="168"/>
      <c r="K53" s="168"/>
      <c r="L53" s="168"/>
      <c r="M53" s="168"/>
      <c r="N53" s="168"/>
      <c r="O53" s="168"/>
      <c r="P53" s="168"/>
      <c r="Q53" s="168"/>
      <c r="R53" s="168">
        <f>SUM(G53:Q53)</f>
        <v>0</v>
      </c>
      <c r="S53" s="168">
        <f>D53-R53</f>
        <v>0</v>
      </c>
    </row>
    <row r="54" spans="3:19" x14ac:dyDescent="0.2">
      <c r="D54" s="168"/>
      <c r="F54" s="168" t="e">
        <f>D54/E54</f>
        <v>#DIV/0!</v>
      </c>
      <c r="G54" s="168"/>
      <c r="H54" s="168"/>
      <c r="I54" s="168"/>
      <c r="J54" s="168"/>
      <c r="K54" s="168"/>
      <c r="L54" s="168"/>
      <c r="M54" s="168"/>
      <c r="N54" s="168"/>
      <c r="O54" s="168"/>
      <c r="P54" s="168"/>
      <c r="Q54" s="168"/>
      <c r="R54" s="168">
        <f>SUM(G54:Q54)</f>
        <v>0</v>
      </c>
      <c r="S54" s="168">
        <f>D54-R54</f>
        <v>0</v>
      </c>
    </row>
    <row r="55" spans="3:19" ht="15.75" thickBot="1" x14ac:dyDescent="0.25">
      <c r="D55" s="169"/>
      <c r="F55" s="169"/>
      <c r="G55" s="169"/>
      <c r="H55" s="169"/>
      <c r="I55" s="169"/>
      <c r="J55" s="169"/>
      <c r="K55" s="169"/>
      <c r="L55" s="169"/>
      <c r="M55" s="169"/>
      <c r="N55" s="169"/>
      <c r="O55" s="169"/>
      <c r="P55" s="169"/>
      <c r="Q55" s="169"/>
      <c r="R55" s="169">
        <f>SUM(G55:Q55)</f>
        <v>0</v>
      </c>
      <c r="S55" s="169">
        <f>D55-R55</f>
        <v>0</v>
      </c>
    </row>
    <row r="56" spans="3:19" ht="16.5" thickBot="1" x14ac:dyDescent="0.3">
      <c r="C56" s="171" t="s">
        <v>493</v>
      </c>
      <c r="D56" s="166">
        <f>SUM(D53:D55)</f>
        <v>0</v>
      </c>
      <c r="F56" s="166" t="e">
        <f t="shared" ref="F56:Q56" si="7">SUM(F53:F55)</f>
        <v>#DIV/0!</v>
      </c>
      <c r="G56" s="166">
        <f t="shared" si="7"/>
        <v>0</v>
      </c>
      <c r="H56" s="166">
        <f t="shared" si="7"/>
        <v>0</v>
      </c>
      <c r="I56" s="166">
        <f t="shared" si="7"/>
        <v>0</v>
      </c>
      <c r="J56" s="166">
        <f t="shared" si="7"/>
        <v>0</v>
      </c>
      <c r="K56" s="166">
        <f t="shared" si="7"/>
        <v>0</v>
      </c>
      <c r="L56" s="166">
        <f t="shared" si="7"/>
        <v>0</v>
      </c>
      <c r="M56" s="166">
        <f t="shared" si="7"/>
        <v>0</v>
      </c>
      <c r="N56" s="166">
        <f t="shared" si="7"/>
        <v>0</v>
      </c>
      <c r="O56" s="166">
        <f t="shared" si="7"/>
        <v>0</v>
      </c>
      <c r="P56" s="166">
        <f t="shared" si="7"/>
        <v>0</v>
      </c>
      <c r="Q56" s="166">
        <f t="shared" si="7"/>
        <v>0</v>
      </c>
      <c r="R56" s="166">
        <f>SUM(R53:R55)</f>
        <v>0</v>
      </c>
      <c r="S56" s="166">
        <f>D56-R56</f>
        <v>0</v>
      </c>
    </row>
    <row r="57" spans="3:19" ht="15.75" thickTop="1" x14ac:dyDescent="0.2"/>
    <row r="58" spans="3:19" ht="15.75" x14ac:dyDescent="0.25">
      <c r="C58" s="164" t="s">
        <v>494</v>
      </c>
    </row>
    <row r="59" spans="3:19" x14ac:dyDescent="0.2">
      <c r="D59" s="168"/>
      <c r="F59" s="168" t="e">
        <f>D59/E59</f>
        <v>#DIV/0!</v>
      </c>
      <c r="G59" s="168"/>
      <c r="H59" s="168"/>
      <c r="I59" s="168"/>
      <c r="J59" s="168"/>
      <c r="K59" s="168"/>
      <c r="L59" s="168"/>
      <c r="M59" s="168"/>
      <c r="N59" s="168"/>
      <c r="O59" s="168"/>
      <c r="P59" s="168"/>
      <c r="Q59" s="168"/>
      <c r="R59" s="168">
        <f>SUM(G59:Q59)</f>
        <v>0</v>
      </c>
      <c r="S59" s="168">
        <f>D59-R59</f>
        <v>0</v>
      </c>
    </row>
    <row r="60" spans="3:19" x14ac:dyDescent="0.2">
      <c r="D60" s="168"/>
      <c r="F60" s="168" t="e">
        <f>D60/E60</f>
        <v>#DIV/0!</v>
      </c>
      <c r="G60" s="168"/>
      <c r="H60" s="168"/>
      <c r="I60" s="168"/>
      <c r="J60" s="168"/>
      <c r="K60" s="168"/>
      <c r="L60" s="168"/>
      <c r="M60" s="168"/>
      <c r="N60" s="168"/>
      <c r="O60" s="168"/>
      <c r="P60" s="168"/>
      <c r="Q60" s="168"/>
      <c r="R60" s="168">
        <f>SUM(G60:Q60)</f>
        <v>0</v>
      </c>
      <c r="S60" s="168">
        <f>D60-R60</f>
        <v>0</v>
      </c>
    </row>
    <row r="61" spans="3:19" ht="15.75" thickBot="1" x14ac:dyDescent="0.25">
      <c r="D61" s="169"/>
      <c r="F61" s="169"/>
      <c r="G61" s="169"/>
      <c r="H61" s="169"/>
      <c r="I61" s="169"/>
      <c r="J61" s="169"/>
      <c r="K61" s="169"/>
      <c r="L61" s="169"/>
      <c r="M61" s="169"/>
      <c r="N61" s="169"/>
      <c r="O61" s="169"/>
      <c r="P61" s="169"/>
      <c r="Q61" s="169"/>
      <c r="R61" s="169">
        <f>SUM(G61:Q61)</f>
        <v>0</v>
      </c>
      <c r="S61" s="169">
        <f>D61-R61</f>
        <v>0</v>
      </c>
    </row>
    <row r="62" spans="3:19" ht="16.5" thickBot="1" x14ac:dyDescent="0.3">
      <c r="C62" s="170" t="s">
        <v>380</v>
      </c>
      <c r="D62" s="166">
        <f>SUM(D59:D61)</f>
        <v>0</v>
      </c>
      <c r="F62" s="166" t="e">
        <f t="shared" ref="F62:Q62" si="8">SUM(F59:F61)</f>
        <v>#DIV/0!</v>
      </c>
      <c r="G62" s="166">
        <f t="shared" si="8"/>
        <v>0</v>
      </c>
      <c r="H62" s="166">
        <f t="shared" si="8"/>
        <v>0</v>
      </c>
      <c r="I62" s="166">
        <f t="shared" si="8"/>
        <v>0</v>
      </c>
      <c r="J62" s="166">
        <f t="shared" si="8"/>
        <v>0</v>
      </c>
      <c r="K62" s="166">
        <f t="shared" si="8"/>
        <v>0</v>
      </c>
      <c r="L62" s="166">
        <f t="shared" si="8"/>
        <v>0</v>
      </c>
      <c r="M62" s="166">
        <f t="shared" si="8"/>
        <v>0</v>
      </c>
      <c r="N62" s="166">
        <f t="shared" si="8"/>
        <v>0</v>
      </c>
      <c r="O62" s="166">
        <f t="shared" si="8"/>
        <v>0</v>
      </c>
      <c r="P62" s="166">
        <f t="shared" si="8"/>
        <v>0</v>
      </c>
      <c r="Q62" s="166">
        <f t="shared" si="8"/>
        <v>0</v>
      </c>
      <c r="R62" s="166">
        <f>SUM(R59:R61)</f>
        <v>0</v>
      </c>
      <c r="S62" s="166">
        <f>D62-R62</f>
        <v>0</v>
      </c>
    </row>
    <row r="63" spans="3:19" ht="15.75" thickTop="1" x14ac:dyDescent="0.2"/>
    <row r="65" spans="3:19" ht="16.5" thickBot="1" x14ac:dyDescent="0.3">
      <c r="C65" s="164" t="s">
        <v>381</v>
      </c>
      <c r="D65" s="166">
        <f>D7+D13+D19+D25+D32+D38+D44+D50+D56+D62</f>
        <v>0</v>
      </c>
      <c r="F65" s="166" t="e">
        <f t="shared" ref="F65:S65" si="9">F7+F13+F19+F25+F32+F38+F44+F50+F56+F62</f>
        <v>#DIV/0!</v>
      </c>
      <c r="G65" s="166">
        <f t="shared" si="9"/>
        <v>0</v>
      </c>
      <c r="H65" s="166">
        <f t="shared" si="9"/>
        <v>0</v>
      </c>
      <c r="I65" s="166">
        <f t="shared" si="9"/>
        <v>0</v>
      </c>
      <c r="J65" s="166">
        <f t="shared" si="9"/>
        <v>0</v>
      </c>
      <c r="K65" s="166">
        <f t="shared" si="9"/>
        <v>0</v>
      </c>
      <c r="L65" s="166">
        <f t="shared" si="9"/>
        <v>0</v>
      </c>
      <c r="M65" s="166">
        <f t="shared" si="9"/>
        <v>0</v>
      </c>
      <c r="N65" s="166">
        <f t="shared" si="9"/>
        <v>0</v>
      </c>
      <c r="O65" s="166">
        <f t="shared" si="9"/>
        <v>0</v>
      </c>
      <c r="P65" s="166">
        <f t="shared" si="9"/>
        <v>0</v>
      </c>
      <c r="Q65" s="166">
        <f t="shared" si="9"/>
        <v>0</v>
      </c>
      <c r="R65" s="166">
        <f t="shared" si="9"/>
        <v>0</v>
      </c>
      <c r="S65" s="166">
        <f t="shared" si="9"/>
        <v>0</v>
      </c>
    </row>
    <row r="66" spans="3:19" ht="15.75" thickTop="1" x14ac:dyDescent="0.2"/>
  </sheetData>
  <customSheetViews>
    <customSheetView guid="{FC3B3501-CA52-40D7-B049-0E027A15B235}" scale="87" colorId="22">
      <selection activeCell="B2" sqref="B2"/>
      <pageMargins left="0.5" right="0.66700000000000004" top="0.5" bottom="0.55000000000000004" header="0.5" footer="0.5"/>
      <pageSetup scale="88" orientation="landscape" horizontalDpi="360" verticalDpi="360" r:id="rId1"/>
      <headerFooter alignWithMargins="0"/>
    </customSheetView>
  </customSheetViews>
  <phoneticPr fontId="28" type="noConversion"/>
  <pageMargins left="0.5" right="0.66700000000000004" top="0.5" bottom="0.55000000000000004" header="0.5" footer="0.5"/>
  <pageSetup scale="88" orientation="landscape" horizontalDpi="360" verticalDpi="360" r:id="rId2"/>
  <headerFooter alignWithMargins="0"/>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transitionEvaluation="1" codeName="Sheet73"/>
  <dimension ref="A1:S66"/>
  <sheetViews>
    <sheetView defaultGridColor="0" colorId="22" zoomScale="87" workbookViewId="0">
      <selection activeCell="Q1" sqref="Q1:Q1048576"/>
    </sheetView>
  </sheetViews>
  <sheetFormatPr defaultColWidth="12.5703125" defaultRowHeight="15" x14ac:dyDescent="0.2"/>
  <cols>
    <col min="1" max="2" width="12.5703125" style="162"/>
    <col min="3" max="3" width="44.42578125" style="162" customWidth="1"/>
    <col min="4" max="4" width="16.42578125" style="162" customWidth="1"/>
    <col min="5" max="5" width="12.5703125" style="162"/>
    <col min="6" max="19" width="16.42578125" style="162" customWidth="1"/>
    <col min="20" max="16384" width="12.5703125" style="162"/>
  </cols>
  <sheetData>
    <row r="1" spans="1:19" ht="18.75" x14ac:dyDescent="0.3">
      <c r="B1" s="160" t="str">
        <f>'COVER PAGE'!A9</f>
        <v>LOCAL GOVERNMENT NAME:</v>
      </c>
      <c r="C1" s="161"/>
      <c r="D1" s="161"/>
      <c r="E1" s="161"/>
      <c r="F1" s="161"/>
      <c r="G1" s="161"/>
      <c r="H1" s="161"/>
      <c r="I1" s="161"/>
      <c r="J1" s="161"/>
      <c r="K1" s="161"/>
      <c r="L1" s="161"/>
      <c r="M1" s="161"/>
      <c r="N1" s="161"/>
      <c r="O1" s="161"/>
      <c r="P1" s="161"/>
      <c r="Q1" s="161"/>
      <c r="R1" s="161"/>
      <c r="S1" s="161"/>
    </row>
    <row r="2" spans="1:19" ht="18.75" x14ac:dyDescent="0.3">
      <c r="B2" s="160" t="s">
        <v>1015</v>
      </c>
      <c r="C2" s="161"/>
      <c r="D2" s="161"/>
      <c r="E2" s="161"/>
      <c r="F2" s="161"/>
      <c r="G2" s="161"/>
      <c r="H2" s="161"/>
      <c r="I2" s="161"/>
      <c r="J2" s="161"/>
      <c r="K2" s="161"/>
      <c r="L2" s="161"/>
      <c r="M2" s="161"/>
      <c r="N2" s="161"/>
      <c r="O2" s="161"/>
      <c r="P2" s="161"/>
      <c r="Q2" s="161"/>
      <c r="R2" s="161"/>
      <c r="S2" s="161"/>
    </row>
    <row r="4" spans="1:19" ht="15.75" x14ac:dyDescent="0.25">
      <c r="D4" s="163"/>
      <c r="E4" s="163"/>
      <c r="F4" s="163"/>
      <c r="G4" s="164" t="s">
        <v>512</v>
      </c>
      <c r="H4" s="163"/>
      <c r="I4" s="163"/>
      <c r="J4" s="163"/>
      <c r="K4" s="163"/>
      <c r="L4" s="163"/>
      <c r="M4" s="163"/>
      <c r="N4" s="163"/>
      <c r="O4" s="163"/>
      <c r="P4" s="163"/>
      <c r="Q4" s="163"/>
      <c r="R4" s="163"/>
      <c r="S4" s="163"/>
    </row>
    <row r="5" spans="1:19" ht="15.75" x14ac:dyDescent="0.25">
      <c r="A5" s="170" t="s">
        <v>334</v>
      </c>
      <c r="B5" s="164" t="s">
        <v>513</v>
      </c>
      <c r="D5" s="163"/>
      <c r="E5" s="164" t="s">
        <v>514</v>
      </c>
      <c r="F5" s="164" t="s">
        <v>305</v>
      </c>
      <c r="G5" s="164" t="s">
        <v>515</v>
      </c>
      <c r="H5" s="164" t="s">
        <v>512</v>
      </c>
      <c r="I5" s="164" t="s">
        <v>512</v>
      </c>
      <c r="J5" s="164" t="s">
        <v>512</v>
      </c>
      <c r="K5" s="164" t="s">
        <v>512</v>
      </c>
      <c r="L5" s="164" t="s">
        <v>512</v>
      </c>
      <c r="M5" s="164" t="s">
        <v>512</v>
      </c>
      <c r="N5" s="164" t="s">
        <v>512</v>
      </c>
      <c r="O5" s="164" t="s">
        <v>512</v>
      </c>
      <c r="P5" s="164" t="s">
        <v>512</v>
      </c>
      <c r="Q5" s="164" t="s">
        <v>512</v>
      </c>
      <c r="R5" s="164" t="s">
        <v>570</v>
      </c>
      <c r="S5" s="164" t="s">
        <v>571</v>
      </c>
    </row>
    <row r="6" spans="1:19" ht="16.5" thickBot="1" x14ac:dyDescent="0.3">
      <c r="A6" s="172" t="s">
        <v>335</v>
      </c>
      <c r="B6" s="165" t="s">
        <v>572</v>
      </c>
      <c r="C6" s="165" t="s">
        <v>125</v>
      </c>
      <c r="D6" s="165" t="s">
        <v>573</v>
      </c>
      <c r="E6" s="165" t="s">
        <v>574</v>
      </c>
      <c r="F6" s="165" t="s">
        <v>512</v>
      </c>
      <c r="G6" s="172" t="str">
        <f>'Depr.-Water Enterprise'!G6</f>
        <v>FYE 2016</v>
      </c>
      <c r="H6" s="172" t="str">
        <f>'Depr.-Water Enterprise'!H6</f>
        <v>FYE 2016</v>
      </c>
      <c r="I6" s="172" t="str">
        <f>'Depr.-Water Enterprise'!I6</f>
        <v>FYE 2017</v>
      </c>
      <c r="J6" s="172" t="str">
        <f>'Depr.-Water Enterprise'!J6</f>
        <v>FYE 2018</v>
      </c>
      <c r="K6" s="172" t="str">
        <f>'Depr.-Water Enterprise'!K6</f>
        <v>FYE 2019</v>
      </c>
      <c r="L6" s="172" t="str">
        <f>'Depr.-Water Enterprise'!L6</f>
        <v>FYE 2020</v>
      </c>
      <c r="M6" s="172" t="str">
        <f>'Depr.-Water Enterprise'!M6</f>
        <v>FYE 2021</v>
      </c>
      <c r="N6" s="172" t="str">
        <f>'Depr.-Water Enterprise'!N6</f>
        <v>FYE 2022</v>
      </c>
      <c r="O6" s="172" t="str">
        <f>'Depr.-Water Enterprise'!O6</f>
        <v>FYE 2023</v>
      </c>
      <c r="P6" s="172" t="str">
        <f>'Depr.-Water Enterprise'!P6</f>
        <v>FYE 2024</v>
      </c>
      <c r="Q6" s="172" t="s">
        <v>3193</v>
      </c>
      <c r="R6" s="165" t="s">
        <v>512</v>
      </c>
      <c r="S6" s="165" t="s">
        <v>575</v>
      </c>
    </row>
    <row r="7" spans="1:19" ht="16.5" thickBot="1" x14ac:dyDescent="0.3">
      <c r="C7" s="164" t="s">
        <v>671</v>
      </c>
      <c r="D7" s="166"/>
      <c r="F7" s="167" t="s">
        <v>576</v>
      </c>
      <c r="G7" s="167" t="s">
        <v>576</v>
      </c>
      <c r="H7" s="166"/>
      <c r="I7" s="166"/>
      <c r="J7" s="166"/>
      <c r="K7" s="166"/>
      <c r="L7" s="166"/>
      <c r="M7" s="166"/>
      <c r="N7" s="166"/>
      <c r="O7" s="166"/>
      <c r="P7" s="166"/>
      <c r="Q7" s="166"/>
      <c r="R7" s="166"/>
      <c r="S7" s="166">
        <f>D7</f>
        <v>0</v>
      </c>
    </row>
    <row r="8" spans="1:19" ht="15.75" thickTop="1" x14ac:dyDescent="0.2"/>
    <row r="9" spans="1:19" ht="15.75" x14ac:dyDescent="0.25">
      <c r="C9" s="164" t="s">
        <v>672</v>
      </c>
    </row>
    <row r="10" spans="1:19" x14ac:dyDescent="0.2">
      <c r="D10" s="168"/>
      <c r="F10" s="168" t="e">
        <f>D10/E10</f>
        <v>#DIV/0!</v>
      </c>
      <c r="G10" s="168"/>
      <c r="H10" s="168"/>
      <c r="I10" s="168"/>
      <c r="J10" s="168"/>
      <c r="K10" s="168"/>
      <c r="L10" s="168"/>
      <c r="M10" s="168"/>
      <c r="N10" s="168"/>
      <c r="O10" s="168"/>
      <c r="P10" s="168"/>
      <c r="Q10" s="168"/>
      <c r="R10" s="168">
        <f>SUM(G10:Q10)</f>
        <v>0</v>
      </c>
      <c r="S10" s="168">
        <f>D10-R10</f>
        <v>0</v>
      </c>
    </row>
    <row r="11" spans="1:19" x14ac:dyDescent="0.2">
      <c r="D11" s="168"/>
      <c r="F11" s="168" t="e">
        <f>D11/E11</f>
        <v>#DIV/0!</v>
      </c>
      <c r="G11" s="168"/>
      <c r="H11" s="168"/>
      <c r="I11" s="168"/>
      <c r="J11" s="168"/>
      <c r="K11" s="168"/>
      <c r="L11" s="168"/>
      <c r="M11" s="168"/>
      <c r="N11" s="168"/>
      <c r="O11" s="168"/>
      <c r="P11" s="168"/>
      <c r="Q11" s="168"/>
      <c r="R11" s="168">
        <f>SUM(G11:Q11)</f>
        <v>0</v>
      </c>
      <c r="S11" s="168">
        <f>D11-R11</f>
        <v>0</v>
      </c>
    </row>
    <row r="12" spans="1:19" ht="15.75" thickBot="1" x14ac:dyDescent="0.25">
      <c r="D12" s="169"/>
      <c r="F12" s="169"/>
      <c r="G12" s="169"/>
      <c r="H12" s="169"/>
      <c r="I12" s="169"/>
      <c r="J12" s="169"/>
      <c r="K12" s="169"/>
      <c r="L12" s="169"/>
      <c r="M12" s="169"/>
      <c r="N12" s="169"/>
      <c r="O12" s="169"/>
      <c r="P12" s="169"/>
      <c r="Q12" s="169"/>
      <c r="R12" s="169">
        <f>SUM(G12:Q12)</f>
        <v>0</v>
      </c>
      <c r="S12" s="169">
        <f>D12-R12</f>
        <v>0</v>
      </c>
    </row>
    <row r="13" spans="1:19" ht="16.5" thickBot="1" x14ac:dyDescent="0.3">
      <c r="C13" s="164" t="s">
        <v>583</v>
      </c>
      <c r="D13" s="166">
        <f>SUM(D9:D12)</f>
        <v>0</v>
      </c>
      <c r="F13" s="166" t="e">
        <f t="shared" ref="F13:Q13" si="0">SUM(F9:F12)</f>
        <v>#DIV/0!</v>
      </c>
      <c r="G13" s="166">
        <f t="shared" si="0"/>
        <v>0</v>
      </c>
      <c r="H13" s="166">
        <f t="shared" si="0"/>
        <v>0</v>
      </c>
      <c r="I13" s="166">
        <f t="shared" si="0"/>
        <v>0</v>
      </c>
      <c r="J13" s="166">
        <f t="shared" si="0"/>
        <v>0</v>
      </c>
      <c r="K13" s="166">
        <f t="shared" si="0"/>
        <v>0</v>
      </c>
      <c r="L13" s="166">
        <f t="shared" si="0"/>
        <v>0</v>
      </c>
      <c r="M13" s="166">
        <f t="shared" si="0"/>
        <v>0</v>
      </c>
      <c r="N13" s="166">
        <f t="shared" si="0"/>
        <v>0</v>
      </c>
      <c r="O13" s="166">
        <f t="shared" si="0"/>
        <v>0</v>
      </c>
      <c r="P13" s="166">
        <f t="shared" si="0"/>
        <v>0</v>
      </c>
      <c r="Q13" s="166">
        <f t="shared" si="0"/>
        <v>0</v>
      </c>
      <c r="R13" s="166">
        <f ca="1">SUM(G13:R13)</f>
        <v>0</v>
      </c>
      <c r="S13" s="166">
        <f ca="1">D13-R13</f>
        <v>0</v>
      </c>
    </row>
    <row r="14" spans="1:19" ht="16.5" thickTop="1" x14ac:dyDescent="0.25">
      <c r="C14" s="163"/>
      <c r="D14" s="168"/>
      <c r="F14" s="168"/>
      <c r="G14" s="168"/>
      <c r="H14" s="168"/>
      <c r="I14" s="168"/>
      <c r="J14" s="168"/>
      <c r="K14" s="168"/>
      <c r="L14" s="168"/>
      <c r="M14" s="168"/>
      <c r="N14" s="168"/>
      <c r="O14" s="168"/>
      <c r="P14" s="168"/>
      <c r="Q14" s="168"/>
      <c r="R14" s="168"/>
      <c r="S14" s="168"/>
    </row>
    <row r="15" spans="1:19" ht="15.75" x14ac:dyDescent="0.25">
      <c r="C15" s="164" t="s">
        <v>322</v>
      </c>
    </row>
    <row r="16" spans="1:19" x14ac:dyDescent="0.2">
      <c r="D16" s="168"/>
      <c r="F16" s="168" t="e">
        <f>D16/E16</f>
        <v>#DIV/0!</v>
      </c>
      <c r="G16" s="168"/>
      <c r="H16" s="168"/>
      <c r="I16" s="168"/>
      <c r="J16" s="168"/>
      <c r="K16" s="168"/>
      <c r="L16" s="168"/>
      <c r="M16" s="168"/>
      <c r="N16" s="168"/>
      <c r="O16" s="168"/>
      <c r="P16" s="168"/>
      <c r="Q16" s="168"/>
      <c r="R16" s="168">
        <f>SUM(G16:Q16)</f>
        <v>0</v>
      </c>
      <c r="S16" s="168">
        <f>D16-R16</f>
        <v>0</v>
      </c>
    </row>
    <row r="17" spans="3:19" x14ac:dyDescent="0.2">
      <c r="D17" s="168"/>
      <c r="F17" s="168" t="e">
        <f>D17/E17</f>
        <v>#DIV/0!</v>
      </c>
      <c r="G17" s="168"/>
      <c r="H17" s="168"/>
      <c r="I17" s="168"/>
      <c r="J17" s="168"/>
      <c r="K17" s="168"/>
      <c r="L17" s="168"/>
      <c r="M17" s="168"/>
      <c r="N17" s="168"/>
      <c r="O17" s="168"/>
      <c r="P17" s="168"/>
      <c r="Q17" s="168"/>
      <c r="R17" s="168">
        <f>SUM(G17:Q17)</f>
        <v>0</v>
      </c>
      <c r="S17" s="168">
        <f>D17-R17</f>
        <v>0</v>
      </c>
    </row>
    <row r="18" spans="3:19" ht="15.75" thickBot="1" x14ac:dyDescent="0.25">
      <c r="D18" s="169"/>
      <c r="F18" s="169"/>
      <c r="G18" s="169"/>
      <c r="H18" s="169"/>
      <c r="I18" s="169"/>
      <c r="J18" s="169"/>
      <c r="K18" s="169"/>
      <c r="L18" s="169"/>
      <c r="M18" s="169"/>
      <c r="N18" s="169"/>
      <c r="O18" s="169"/>
      <c r="P18" s="169"/>
      <c r="Q18" s="169"/>
      <c r="R18" s="169">
        <f>SUM(G18:Q18)</f>
        <v>0</v>
      </c>
      <c r="S18" s="169">
        <f>D18-R18</f>
        <v>0</v>
      </c>
    </row>
    <row r="19" spans="3:19" ht="16.5" thickBot="1" x14ac:dyDescent="0.3">
      <c r="C19" s="163" t="s">
        <v>323</v>
      </c>
      <c r="D19" s="166">
        <f>SUM(D15:D18)</f>
        <v>0</v>
      </c>
      <c r="F19" s="166" t="e">
        <f t="shared" ref="F19:Q19" si="1">SUM(F15:F18)</f>
        <v>#DIV/0!</v>
      </c>
      <c r="G19" s="166">
        <f t="shared" si="1"/>
        <v>0</v>
      </c>
      <c r="H19" s="166">
        <f t="shared" si="1"/>
        <v>0</v>
      </c>
      <c r="I19" s="166">
        <f t="shared" si="1"/>
        <v>0</v>
      </c>
      <c r="J19" s="166">
        <f t="shared" si="1"/>
        <v>0</v>
      </c>
      <c r="K19" s="166">
        <f t="shared" si="1"/>
        <v>0</v>
      </c>
      <c r="L19" s="166">
        <f t="shared" si="1"/>
        <v>0</v>
      </c>
      <c r="M19" s="166">
        <f t="shared" si="1"/>
        <v>0</v>
      </c>
      <c r="N19" s="166">
        <f t="shared" si="1"/>
        <v>0</v>
      </c>
      <c r="O19" s="166">
        <f t="shared" si="1"/>
        <v>0</v>
      </c>
      <c r="P19" s="166">
        <f t="shared" si="1"/>
        <v>0</v>
      </c>
      <c r="Q19" s="166">
        <f t="shared" si="1"/>
        <v>0</v>
      </c>
      <c r="R19" s="166">
        <f>SUM(R16:R18)</f>
        <v>0</v>
      </c>
      <c r="S19" s="166">
        <f>D19-R19</f>
        <v>0</v>
      </c>
    </row>
    <row r="20" spans="3:19" ht="16.5" thickTop="1" x14ac:dyDescent="0.25">
      <c r="C20" s="163"/>
      <c r="D20" s="168"/>
      <c r="F20" s="168"/>
      <c r="G20" s="168"/>
      <c r="H20" s="168"/>
      <c r="I20" s="168"/>
      <c r="J20" s="168"/>
      <c r="K20" s="168"/>
      <c r="L20" s="168"/>
      <c r="M20" s="168"/>
      <c r="N20" s="168"/>
      <c r="O20" s="168"/>
      <c r="P20" s="168"/>
      <c r="Q20" s="168"/>
      <c r="R20" s="168"/>
      <c r="S20" s="168"/>
    </row>
    <row r="21" spans="3:19" ht="15.75" x14ac:dyDescent="0.25">
      <c r="C21" s="164" t="s">
        <v>577</v>
      </c>
    </row>
    <row r="22" spans="3:19" x14ac:dyDescent="0.2">
      <c r="D22" s="168"/>
      <c r="F22" s="168" t="e">
        <f>D22/E22</f>
        <v>#DIV/0!</v>
      </c>
      <c r="G22" s="168"/>
      <c r="H22" s="168"/>
      <c r="I22" s="168"/>
      <c r="J22" s="168"/>
      <c r="K22" s="168"/>
      <c r="L22" s="168"/>
      <c r="M22" s="168"/>
      <c r="N22" s="168"/>
      <c r="O22" s="168"/>
      <c r="P22" s="168"/>
      <c r="Q22" s="168"/>
      <c r="R22" s="168">
        <f>SUM(G22:Q22)</f>
        <v>0</v>
      </c>
      <c r="S22" s="168">
        <f>D22-R22</f>
        <v>0</v>
      </c>
    </row>
    <row r="23" spans="3:19" x14ac:dyDescent="0.2">
      <c r="D23" s="168"/>
      <c r="F23" s="168" t="e">
        <f>D23/E23</f>
        <v>#DIV/0!</v>
      </c>
      <c r="G23" s="168"/>
      <c r="H23" s="168"/>
      <c r="I23" s="168"/>
      <c r="J23" s="168"/>
      <c r="K23" s="168"/>
      <c r="L23" s="168"/>
      <c r="M23" s="168"/>
      <c r="N23" s="168"/>
      <c r="O23" s="168"/>
      <c r="P23" s="168"/>
      <c r="Q23" s="168"/>
      <c r="R23" s="168">
        <f>SUM(G23:Q23)</f>
        <v>0</v>
      </c>
      <c r="S23" s="168">
        <f>D23-R23</f>
        <v>0</v>
      </c>
    </row>
    <row r="24" spans="3:19" ht="15.75" thickBot="1" x14ac:dyDescent="0.25">
      <c r="D24" s="169"/>
      <c r="F24" s="169"/>
      <c r="G24" s="169"/>
      <c r="H24" s="169"/>
      <c r="I24" s="169"/>
      <c r="J24" s="169"/>
      <c r="K24" s="169"/>
      <c r="L24" s="169"/>
      <c r="M24" s="169"/>
      <c r="N24" s="169"/>
      <c r="O24" s="169"/>
      <c r="P24" s="169"/>
      <c r="Q24" s="169"/>
      <c r="R24" s="169">
        <f>SUM(G24:Q24)</f>
        <v>0</v>
      </c>
      <c r="S24" s="169">
        <f>D24-R24</f>
        <v>0</v>
      </c>
    </row>
    <row r="25" spans="3:19" ht="16.5" thickBot="1" x14ac:dyDescent="0.3">
      <c r="C25" s="170" t="s">
        <v>585</v>
      </c>
      <c r="D25" s="166">
        <f>SUM(D21:D24)</f>
        <v>0</v>
      </c>
      <c r="F25" s="166" t="e">
        <f t="shared" ref="F25:Q25" si="2">SUM(F21:F24)</f>
        <v>#DIV/0!</v>
      </c>
      <c r="G25" s="166">
        <f t="shared" si="2"/>
        <v>0</v>
      </c>
      <c r="H25" s="166">
        <f t="shared" si="2"/>
        <v>0</v>
      </c>
      <c r="I25" s="166">
        <f t="shared" si="2"/>
        <v>0</v>
      </c>
      <c r="J25" s="166">
        <f t="shared" si="2"/>
        <v>0</v>
      </c>
      <c r="K25" s="166">
        <f t="shared" si="2"/>
        <v>0</v>
      </c>
      <c r="L25" s="166">
        <f t="shared" si="2"/>
        <v>0</v>
      </c>
      <c r="M25" s="166">
        <f t="shared" si="2"/>
        <v>0</v>
      </c>
      <c r="N25" s="166">
        <f t="shared" si="2"/>
        <v>0</v>
      </c>
      <c r="O25" s="166">
        <f t="shared" si="2"/>
        <v>0</v>
      </c>
      <c r="P25" s="166">
        <f t="shared" si="2"/>
        <v>0</v>
      </c>
      <c r="Q25" s="166">
        <f t="shared" si="2"/>
        <v>0</v>
      </c>
      <c r="R25" s="166">
        <f>SUM(R22:R24)</f>
        <v>0</v>
      </c>
      <c r="S25" s="166">
        <f>D25-R25</f>
        <v>0</v>
      </c>
    </row>
    <row r="26" spans="3:19" ht="16.5" thickTop="1" x14ac:dyDescent="0.25">
      <c r="C26" s="170"/>
      <c r="D26" s="168"/>
      <c r="F26" s="168"/>
      <c r="G26" s="168"/>
      <c r="H26" s="168"/>
      <c r="I26" s="168"/>
      <c r="J26" s="168"/>
      <c r="K26" s="168"/>
      <c r="L26" s="168"/>
      <c r="M26" s="168"/>
      <c r="N26" s="168"/>
      <c r="O26" s="168"/>
      <c r="P26" s="168"/>
      <c r="Q26" s="168"/>
      <c r="R26" s="168"/>
      <c r="S26" s="168"/>
    </row>
    <row r="27" spans="3:19" ht="15.75" x14ac:dyDescent="0.25">
      <c r="C27" s="164" t="s">
        <v>578</v>
      </c>
    </row>
    <row r="28" spans="3:19" x14ac:dyDescent="0.2">
      <c r="D28" s="168"/>
      <c r="F28" s="168" t="e">
        <f>D28/E28</f>
        <v>#DIV/0!</v>
      </c>
      <c r="G28" s="168"/>
      <c r="H28" s="168"/>
      <c r="I28" s="168"/>
      <c r="J28" s="168"/>
      <c r="K28" s="168"/>
      <c r="L28" s="168"/>
      <c r="M28" s="168"/>
      <c r="N28" s="168"/>
      <c r="O28" s="168"/>
      <c r="P28" s="168"/>
      <c r="Q28" s="168"/>
      <c r="R28" s="168">
        <f>SUM(G28:Q28)</f>
        <v>0</v>
      </c>
      <c r="S28" s="168">
        <f>D28-R28</f>
        <v>0</v>
      </c>
    </row>
    <row r="29" spans="3:19" x14ac:dyDescent="0.2">
      <c r="D29" s="168"/>
      <c r="F29" s="168" t="e">
        <f>D29/E29</f>
        <v>#DIV/0!</v>
      </c>
      <c r="G29" s="168"/>
      <c r="H29" s="168"/>
      <c r="I29" s="168"/>
      <c r="J29" s="168"/>
      <c r="K29" s="168"/>
      <c r="L29" s="168"/>
      <c r="M29" s="168"/>
      <c r="N29" s="168"/>
      <c r="O29" s="168"/>
      <c r="P29" s="168"/>
      <c r="Q29" s="168"/>
      <c r="R29" s="168">
        <f>SUM(G29:Q29)</f>
        <v>0</v>
      </c>
      <c r="S29" s="168">
        <f>D29-R29</f>
        <v>0</v>
      </c>
    </row>
    <row r="30" spans="3:19" x14ac:dyDescent="0.2">
      <c r="D30" s="168"/>
      <c r="F30" s="168" t="e">
        <f>D30/E30</f>
        <v>#DIV/0!</v>
      </c>
      <c r="G30" s="168"/>
      <c r="H30" s="168"/>
      <c r="I30" s="168"/>
      <c r="J30" s="168"/>
      <c r="K30" s="168"/>
      <c r="L30" s="168"/>
      <c r="M30" s="168"/>
      <c r="N30" s="168"/>
      <c r="O30" s="168"/>
      <c r="P30" s="168"/>
      <c r="Q30" s="168"/>
      <c r="R30" s="168">
        <f>SUM(G30:Q30)</f>
        <v>0</v>
      </c>
      <c r="S30" s="168">
        <f>D30-R30</f>
        <v>0</v>
      </c>
    </row>
    <row r="31" spans="3:19" ht="15.75" thickBot="1" x14ac:dyDescent="0.25">
      <c r="D31" s="169"/>
      <c r="F31" s="169" t="e">
        <f>D31/E31</f>
        <v>#DIV/0!</v>
      </c>
      <c r="G31" s="169"/>
      <c r="H31" s="169"/>
      <c r="I31" s="169"/>
      <c r="J31" s="169"/>
      <c r="K31" s="169"/>
      <c r="L31" s="169"/>
      <c r="M31" s="169"/>
      <c r="N31" s="169"/>
      <c r="O31" s="169"/>
      <c r="P31" s="169"/>
      <c r="Q31" s="169"/>
      <c r="R31" s="169">
        <f>SUM(G31:Q31)</f>
        <v>0</v>
      </c>
      <c r="S31" s="169">
        <f>D31-R31</f>
        <v>0</v>
      </c>
    </row>
    <row r="32" spans="3:19" ht="16.5" thickBot="1" x14ac:dyDescent="0.3">
      <c r="C32" s="170" t="s">
        <v>485</v>
      </c>
      <c r="D32" s="166">
        <f>SUM(D27:D31)</f>
        <v>0</v>
      </c>
      <c r="F32" s="166" t="e">
        <f t="shared" ref="F32:Q32" si="3">SUM(F27:F31)</f>
        <v>#DIV/0!</v>
      </c>
      <c r="G32" s="166">
        <f t="shared" si="3"/>
        <v>0</v>
      </c>
      <c r="H32" s="166">
        <f t="shared" si="3"/>
        <v>0</v>
      </c>
      <c r="I32" s="166">
        <f t="shared" si="3"/>
        <v>0</v>
      </c>
      <c r="J32" s="166">
        <f t="shared" si="3"/>
        <v>0</v>
      </c>
      <c r="K32" s="166">
        <f t="shared" si="3"/>
        <v>0</v>
      </c>
      <c r="L32" s="166">
        <f t="shared" si="3"/>
        <v>0</v>
      </c>
      <c r="M32" s="166">
        <f t="shared" si="3"/>
        <v>0</v>
      </c>
      <c r="N32" s="166">
        <f t="shared" si="3"/>
        <v>0</v>
      </c>
      <c r="O32" s="166">
        <f t="shared" si="3"/>
        <v>0</v>
      </c>
      <c r="P32" s="166">
        <f t="shared" si="3"/>
        <v>0</v>
      </c>
      <c r="Q32" s="166">
        <f t="shared" si="3"/>
        <v>0</v>
      </c>
      <c r="R32" s="166">
        <f>SUM(R28:R31)</f>
        <v>0</v>
      </c>
      <c r="S32" s="166">
        <f>D32-R32</f>
        <v>0</v>
      </c>
    </row>
    <row r="33" spans="3:19" ht="16.5" thickTop="1" x14ac:dyDescent="0.25">
      <c r="C33" s="170"/>
      <c r="D33" s="168"/>
      <c r="F33" s="168"/>
      <c r="G33" s="168"/>
      <c r="H33" s="168"/>
      <c r="I33" s="168"/>
      <c r="J33" s="168"/>
      <c r="K33" s="168"/>
      <c r="L33" s="168"/>
      <c r="M33" s="168"/>
      <c r="N33" s="168"/>
      <c r="O33" s="168"/>
      <c r="P33" s="168"/>
      <c r="Q33" s="168"/>
      <c r="R33" s="168"/>
      <c r="S33" s="168"/>
    </row>
    <row r="34" spans="3:19" ht="15.75" x14ac:dyDescent="0.25">
      <c r="C34" s="164" t="s">
        <v>486</v>
      </c>
    </row>
    <row r="35" spans="3:19" x14ac:dyDescent="0.2">
      <c r="D35" s="168"/>
      <c r="F35" s="168" t="e">
        <f>D35/E35</f>
        <v>#DIV/0!</v>
      </c>
      <c r="G35" s="168"/>
      <c r="H35" s="168"/>
      <c r="I35" s="168"/>
      <c r="J35" s="168"/>
      <c r="K35" s="168"/>
      <c r="L35" s="168"/>
      <c r="M35" s="168"/>
      <c r="N35" s="168"/>
      <c r="O35" s="168"/>
      <c r="P35" s="168"/>
      <c r="Q35" s="168"/>
      <c r="R35" s="168">
        <f>SUM(G35:Q35)</f>
        <v>0</v>
      </c>
      <c r="S35" s="168">
        <f>D35-R35</f>
        <v>0</v>
      </c>
    </row>
    <row r="36" spans="3:19" x14ac:dyDescent="0.2">
      <c r="D36" s="168"/>
      <c r="F36" s="168" t="e">
        <f>D36/E36</f>
        <v>#DIV/0!</v>
      </c>
      <c r="G36" s="168"/>
      <c r="H36" s="168"/>
      <c r="I36" s="168"/>
      <c r="J36" s="168"/>
      <c r="K36" s="168"/>
      <c r="L36" s="168"/>
      <c r="M36" s="168"/>
      <c r="N36" s="168"/>
      <c r="O36" s="168"/>
      <c r="P36" s="168"/>
      <c r="Q36" s="168"/>
      <c r="R36" s="168">
        <f>SUM(G36:Q36)</f>
        <v>0</v>
      </c>
      <c r="S36" s="168">
        <f>D36-R36</f>
        <v>0</v>
      </c>
    </row>
    <row r="37" spans="3:19" ht="15.75" thickBot="1" x14ac:dyDescent="0.25">
      <c r="D37" s="169"/>
      <c r="F37" s="169"/>
      <c r="G37" s="169"/>
      <c r="H37" s="169"/>
      <c r="I37" s="169"/>
      <c r="J37" s="169"/>
      <c r="K37" s="169"/>
      <c r="L37" s="169"/>
      <c r="M37" s="169"/>
      <c r="N37" s="169"/>
      <c r="O37" s="169"/>
      <c r="P37" s="169"/>
      <c r="Q37" s="169"/>
      <c r="R37" s="169">
        <f>SUM(G37:Q37)</f>
        <v>0</v>
      </c>
      <c r="S37" s="169">
        <f>D37-R37</f>
        <v>0</v>
      </c>
    </row>
    <row r="38" spans="3:19" ht="16.5" thickBot="1" x14ac:dyDescent="0.3">
      <c r="C38" s="170" t="s">
        <v>487</v>
      </c>
      <c r="D38" s="166">
        <f>SUM(D35:D37)</f>
        <v>0</v>
      </c>
      <c r="F38" s="166" t="e">
        <f t="shared" ref="F38:Q38" si="4">SUM(F35:F37)</f>
        <v>#DIV/0!</v>
      </c>
      <c r="G38" s="166">
        <f t="shared" si="4"/>
        <v>0</v>
      </c>
      <c r="H38" s="166">
        <f t="shared" si="4"/>
        <v>0</v>
      </c>
      <c r="I38" s="166">
        <f t="shared" si="4"/>
        <v>0</v>
      </c>
      <c r="J38" s="166">
        <f t="shared" si="4"/>
        <v>0</v>
      </c>
      <c r="K38" s="166">
        <f t="shared" si="4"/>
        <v>0</v>
      </c>
      <c r="L38" s="166">
        <f t="shared" si="4"/>
        <v>0</v>
      </c>
      <c r="M38" s="166">
        <f t="shared" si="4"/>
        <v>0</v>
      </c>
      <c r="N38" s="166">
        <f t="shared" si="4"/>
        <v>0</v>
      </c>
      <c r="O38" s="166">
        <f t="shared" si="4"/>
        <v>0</v>
      </c>
      <c r="P38" s="166">
        <f t="shared" si="4"/>
        <v>0</v>
      </c>
      <c r="Q38" s="166">
        <f t="shared" si="4"/>
        <v>0</v>
      </c>
      <c r="R38" s="166">
        <f>SUM(R35:R37)</f>
        <v>0</v>
      </c>
      <c r="S38" s="166">
        <f>D38-R38</f>
        <v>0</v>
      </c>
    </row>
    <row r="39" spans="3:19" ht="15.75" thickTop="1" x14ac:dyDescent="0.2"/>
    <row r="40" spans="3:19" ht="15.75" x14ac:dyDescent="0.25">
      <c r="C40" s="164" t="s">
        <v>488</v>
      </c>
    </row>
    <row r="41" spans="3:19" x14ac:dyDescent="0.2">
      <c r="D41" s="168"/>
      <c r="F41" s="168" t="e">
        <f>D41/E41</f>
        <v>#DIV/0!</v>
      </c>
      <c r="G41" s="168"/>
      <c r="H41" s="168"/>
      <c r="I41" s="168"/>
      <c r="J41" s="168"/>
      <c r="K41" s="168"/>
      <c r="L41" s="168"/>
      <c r="M41" s="168"/>
      <c r="N41" s="168"/>
      <c r="O41" s="168"/>
      <c r="P41" s="168"/>
      <c r="Q41" s="168"/>
      <c r="R41" s="168">
        <f>SUM(G41:Q41)</f>
        <v>0</v>
      </c>
      <c r="S41" s="168">
        <f>D41-R41</f>
        <v>0</v>
      </c>
    </row>
    <row r="42" spans="3:19" x14ac:dyDescent="0.2">
      <c r="D42" s="168"/>
      <c r="F42" s="168" t="e">
        <f>D42/E42</f>
        <v>#DIV/0!</v>
      </c>
      <c r="G42" s="168"/>
      <c r="H42" s="168"/>
      <c r="I42" s="168"/>
      <c r="J42" s="168"/>
      <c r="K42" s="168"/>
      <c r="L42" s="168"/>
      <c r="M42" s="168"/>
      <c r="N42" s="168"/>
      <c r="O42" s="168"/>
      <c r="P42" s="168"/>
      <c r="Q42" s="168"/>
      <c r="R42" s="168">
        <f>SUM(G42:Q42)</f>
        <v>0</v>
      </c>
      <c r="S42" s="168">
        <f>D42-R42</f>
        <v>0</v>
      </c>
    </row>
    <row r="43" spans="3:19" ht="15.75" thickBot="1" x14ac:dyDescent="0.25">
      <c r="D43" s="169"/>
      <c r="F43" s="169"/>
      <c r="G43" s="169"/>
      <c r="H43" s="169"/>
      <c r="I43" s="169"/>
      <c r="J43" s="169"/>
      <c r="K43" s="169"/>
      <c r="L43" s="169"/>
      <c r="M43" s="169"/>
      <c r="N43" s="169"/>
      <c r="O43" s="169"/>
      <c r="P43" s="169"/>
      <c r="Q43" s="169"/>
      <c r="R43" s="169">
        <f>SUM(G43:Q43)</f>
        <v>0</v>
      </c>
      <c r="S43" s="169">
        <f>D43-R43</f>
        <v>0</v>
      </c>
    </row>
    <row r="44" spans="3:19" ht="16.5" thickBot="1" x14ac:dyDescent="0.3">
      <c r="C44" s="170" t="s">
        <v>489</v>
      </c>
      <c r="D44" s="166">
        <f>SUM(D41:D43)</f>
        <v>0</v>
      </c>
      <c r="F44" s="166" t="e">
        <f t="shared" ref="F44:Q44" si="5">SUM(F41:F43)</f>
        <v>#DIV/0!</v>
      </c>
      <c r="G44" s="166">
        <f t="shared" si="5"/>
        <v>0</v>
      </c>
      <c r="H44" s="166">
        <f t="shared" si="5"/>
        <v>0</v>
      </c>
      <c r="I44" s="166">
        <f t="shared" si="5"/>
        <v>0</v>
      </c>
      <c r="J44" s="166">
        <f t="shared" si="5"/>
        <v>0</v>
      </c>
      <c r="K44" s="166">
        <f t="shared" si="5"/>
        <v>0</v>
      </c>
      <c r="L44" s="166">
        <f t="shared" si="5"/>
        <v>0</v>
      </c>
      <c r="M44" s="166">
        <f t="shared" si="5"/>
        <v>0</v>
      </c>
      <c r="N44" s="166">
        <f t="shared" si="5"/>
        <v>0</v>
      </c>
      <c r="O44" s="166">
        <f t="shared" si="5"/>
        <v>0</v>
      </c>
      <c r="P44" s="166">
        <f t="shared" si="5"/>
        <v>0</v>
      </c>
      <c r="Q44" s="166">
        <f t="shared" si="5"/>
        <v>0</v>
      </c>
      <c r="R44" s="166">
        <f>SUM(R41:R43)</f>
        <v>0</v>
      </c>
      <c r="S44" s="166">
        <f>D44-R44</f>
        <v>0</v>
      </c>
    </row>
    <row r="45" spans="3:19" ht="15.75" thickTop="1" x14ac:dyDescent="0.2">
      <c r="D45" s="168"/>
      <c r="F45" s="168"/>
      <c r="G45" s="168"/>
      <c r="H45" s="168"/>
      <c r="I45" s="168"/>
      <c r="J45" s="168"/>
      <c r="K45" s="168"/>
      <c r="L45" s="168"/>
      <c r="M45" s="168"/>
      <c r="N45" s="168"/>
      <c r="O45" s="168"/>
      <c r="P45" s="168"/>
      <c r="Q45" s="168"/>
      <c r="R45" s="168"/>
      <c r="S45" s="168"/>
    </row>
    <row r="46" spans="3:19" ht="15.75" x14ac:dyDescent="0.25">
      <c r="C46" s="164" t="s">
        <v>490</v>
      </c>
    </row>
    <row r="47" spans="3:19" x14ac:dyDescent="0.2">
      <c r="D47" s="168"/>
      <c r="F47" s="168" t="e">
        <f>D47/E47</f>
        <v>#DIV/0!</v>
      </c>
      <c r="G47" s="168"/>
      <c r="H47" s="168"/>
      <c r="I47" s="168"/>
      <c r="J47" s="168"/>
      <c r="K47" s="168"/>
      <c r="L47" s="168"/>
      <c r="M47" s="168"/>
      <c r="N47" s="168"/>
      <c r="O47" s="168"/>
      <c r="P47" s="168"/>
      <c r="Q47" s="168"/>
      <c r="R47" s="168">
        <f>SUM(G47:Q47)</f>
        <v>0</v>
      </c>
      <c r="S47" s="168">
        <f>D47-R47</f>
        <v>0</v>
      </c>
    </row>
    <row r="48" spans="3:19" x14ac:dyDescent="0.2">
      <c r="D48" s="168"/>
      <c r="F48" s="168" t="e">
        <f>D48/E48</f>
        <v>#DIV/0!</v>
      </c>
      <c r="G48" s="168"/>
      <c r="H48" s="168"/>
      <c r="I48" s="168"/>
      <c r="J48" s="168"/>
      <c r="K48" s="168"/>
      <c r="L48" s="168"/>
      <c r="M48" s="168"/>
      <c r="N48" s="168"/>
      <c r="O48" s="168"/>
      <c r="P48" s="168"/>
      <c r="Q48" s="168"/>
      <c r="R48" s="168">
        <f>SUM(G48:Q48)</f>
        <v>0</v>
      </c>
      <c r="S48" s="168">
        <f>D48-R48</f>
        <v>0</v>
      </c>
    </row>
    <row r="49" spans="3:19" ht="15.75" thickBot="1" x14ac:dyDescent="0.25">
      <c r="D49" s="169"/>
      <c r="F49" s="169"/>
      <c r="G49" s="169"/>
      <c r="H49" s="169"/>
      <c r="I49" s="169"/>
      <c r="J49" s="169"/>
      <c r="K49" s="169"/>
      <c r="L49" s="169"/>
      <c r="M49" s="169"/>
      <c r="N49" s="169"/>
      <c r="O49" s="169"/>
      <c r="P49" s="169"/>
      <c r="Q49" s="169"/>
      <c r="R49" s="169">
        <f>SUM(G49:Q49)</f>
        <v>0</v>
      </c>
      <c r="S49" s="169">
        <f>D49-R49</f>
        <v>0</v>
      </c>
    </row>
    <row r="50" spans="3:19" ht="16.5" thickBot="1" x14ac:dyDescent="0.3">
      <c r="C50" s="170" t="s">
        <v>491</v>
      </c>
      <c r="D50" s="166">
        <f>SUM(D47:D49)</f>
        <v>0</v>
      </c>
      <c r="F50" s="166" t="e">
        <f t="shared" ref="F50:Q50" si="6">SUM(F47:F49)</f>
        <v>#DIV/0!</v>
      </c>
      <c r="G50" s="166">
        <f t="shared" si="6"/>
        <v>0</v>
      </c>
      <c r="H50" s="166">
        <f t="shared" si="6"/>
        <v>0</v>
      </c>
      <c r="I50" s="166">
        <f t="shared" si="6"/>
        <v>0</v>
      </c>
      <c r="J50" s="166">
        <f t="shared" si="6"/>
        <v>0</v>
      </c>
      <c r="K50" s="166">
        <f t="shared" si="6"/>
        <v>0</v>
      </c>
      <c r="L50" s="166">
        <f t="shared" si="6"/>
        <v>0</v>
      </c>
      <c r="M50" s="166">
        <f t="shared" si="6"/>
        <v>0</v>
      </c>
      <c r="N50" s="166">
        <f t="shared" si="6"/>
        <v>0</v>
      </c>
      <c r="O50" s="166">
        <f t="shared" si="6"/>
        <v>0</v>
      </c>
      <c r="P50" s="166">
        <f t="shared" si="6"/>
        <v>0</v>
      </c>
      <c r="Q50" s="166">
        <f t="shared" si="6"/>
        <v>0</v>
      </c>
      <c r="R50" s="166">
        <f>SUM(R47:R49)</f>
        <v>0</v>
      </c>
      <c r="S50" s="166">
        <f>D50-R50</f>
        <v>0</v>
      </c>
    </row>
    <row r="51" spans="3:19" ht="15.75" thickTop="1" x14ac:dyDescent="0.2">
      <c r="D51" s="168"/>
      <c r="F51" s="168"/>
      <c r="G51" s="168"/>
      <c r="H51" s="168"/>
      <c r="I51" s="168"/>
      <c r="J51" s="168"/>
      <c r="K51" s="168"/>
      <c r="L51" s="168"/>
      <c r="M51" s="168"/>
      <c r="N51" s="168"/>
      <c r="O51" s="168"/>
      <c r="P51" s="168"/>
      <c r="Q51" s="168"/>
      <c r="R51" s="168"/>
      <c r="S51" s="168"/>
    </row>
    <row r="52" spans="3:19" ht="15.75" x14ac:dyDescent="0.25">
      <c r="C52" s="164" t="s">
        <v>492</v>
      </c>
    </row>
    <row r="53" spans="3:19" x14ac:dyDescent="0.2">
      <c r="D53" s="168"/>
      <c r="F53" s="168" t="e">
        <f>D53/E53</f>
        <v>#DIV/0!</v>
      </c>
      <c r="G53" s="168"/>
      <c r="H53" s="168"/>
      <c r="I53" s="168"/>
      <c r="J53" s="168"/>
      <c r="K53" s="168"/>
      <c r="L53" s="168"/>
      <c r="M53" s="168"/>
      <c r="N53" s="168"/>
      <c r="O53" s="168"/>
      <c r="P53" s="168"/>
      <c r="Q53" s="168"/>
      <c r="R53" s="168">
        <f>SUM(G53:Q53)</f>
        <v>0</v>
      </c>
      <c r="S53" s="168">
        <f>D53-R53</f>
        <v>0</v>
      </c>
    </row>
    <row r="54" spans="3:19" x14ac:dyDescent="0.2">
      <c r="D54" s="168"/>
      <c r="F54" s="168" t="e">
        <f>D54/E54</f>
        <v>#DIV/0!</v>
      </c>
      <c r="G54" s="168"/>
      <c r="H54" s="168"/>
      <c r="I54" s="168"/>
      <c r="J54" s="168"/>
      <c r="K54" s="168"/>
      <c r="L54" s="168"/>
      <c r="M54" s="168"/>
      <c r="N54" s="168"/>
      <c r="O54" s="168"/>
      <c r="P54" s="168"/>
      <c r="Q54" s="168"/>
      <c r="R54" s="168">
        <f>SUM(G54:Q54)</f>
        <v>0</v>
      </c>
      <c r="S54" s="168">
        <f>D54-R54</f>
        <v>0</v>
      </c>
    </row>
    <row r="55" spans="3:19" ht="15.75" thickBot="1" x14ac:dyDescent="0.25">
      <c r="D55" s="169"/>
      <c r="F55" s="169"/>
      <c r="G55" s="169"/>
      <c r="H55" s="169"/>
      <c r="I55" s="169"/>
      <c r="J55" s="169"/>
      <c r="K55" s="169"/>
      <c r="L55" s="169"/>
      <c r="M55" s="169"/>
      <c r="N55" s="169"/>
      <c r="O55" s="169"/>
      <c r="P55" s="169"/>
      <c r="Q55" s="169"/>
      <c r="R55" s="169">
        <f>SUM(G55:Q55)</f>
        <v>0</v>
      </c>
      <c r="S55" s="169">
        <f>D55-R55</f>
        <v>0</v>
      </c>
    </row>
    <row r="56" spans="3:19" ht="16.5" thickBot="1" x14ac:dyDescent="0.3">
      <c r="C56" s="171" t="s">
        <v>493</v>
      </c>
      <c r="D56" s="166">
        <f>SUM(D53:D55)</f>
        <v>0</v>
      </c>
      <c r="F56" s="166" t="e">
        <f t="shared" ref="F56:Q56" si="7">SUM(F53:F55)</f>
        <v>#DIV/0!</v>
      </c>
      <c r="G56" s="166">
        <f t="shared" si="7"/>
        <v>0</v>
      </c>
      <c r="H56" s="166">
        <f t="shared" si="7"/>
        <v>0</v>
      </c>
      <c r="I56" s="166">
        <f t="shared" si="7"/>
        <v>0</v>
      </c>
      <c r="J56" s="166">
        <f t="shared" si="7"/>
        <v>0</v>
      </c>
      <c r="K56" s="166">
        <f t="shared" si="7"/>
        <v>0</v>
      </c>
      <c r="L56" s="166">
        <f t="shared" si="7"/>
        <v>0</v>
      </c>
      <c r="M56" s="166">
        <f t="shared" si="7"/>
        <v>0</v>
      </c>
      <c r="N56" s="166">
        <f t="shared" si="7"/>
        <v>0</v>
      </c>
      <c r="O56" s="166">
        <f t="shared" si="7"/>
        <v>0</v>
      </c>
      <c r="P56" s="166">
        <f t="shared" si="7"/>
        <v>0</v>
      </c>
      <c r="Q56" s="166">
        <f t="shared" si="7"/>
        <v>0</v>
      </c>
      <c r="R56" s="166">
        <f>SUM(R53:R55)</f>
        <v>0</v>
      </c>
      <c r="S56" s="166">
        <f>D56-R56</f>
        <v>0</v>
      </c>
    </row>
    <row r="57" spans="3:19" ht="15.75" thickTop="1" x14ac:dyDescent="0.2"/>
    <row r="58" spans="3:19" ht="15.75" x14ac:dyDescent="0.25">
      <c r="C58" s="164" t="s">
        <v>494</v>
      </c>
    </row>
    <row r="59" spans="3:19" x14ac:dyDescent="0.2">
      <c r="D59" s="168"/>
      <c r="F59" s="168" t="e">
        <f>D59/E59</f>
        <v>#DIV/0!</v>
      </c>
      <c r="G59" s="168"/>
      <c r="H59" s="168"/>
      <c r="I59" s="168"/>
      <c r="J59" s="168"/>
      <c r="K59" s="168"/>
      <c r="L59" s="168"/>
      <c r="M59" s="168"/>
      <c r="N59" s="168"/>
      <c r="O59" s="168"/>
      <c r="P59" s="168"/>
      <c r="Q59" s="168"/>
      <c r="R59" s="168">
        <f>SUM(G59:Q59)</f>
        <v>0</v>
      </c>
      <c r="S59" s="168">
        <f>D59-R59</f>
        <v>0</v>
      </c>
    </row>
    <row r="60" spans="3:19" x14ac:dyDescent="0.2">
      <c r="D60" s="168"/>
      <c r="F60" s="168" t="e">
        <f>D60/E60</f>
        <v>#DIV/0!</v>
      </c>
      <c r="G60" s="168"/>
      <c r="H60" s="168"/>
      <c r="I60" s="168"/>
      <c r="J60" s="168"/>
      <c r="K60" s="168"/>
      <c r="L60" s="168"/>
      <c r="M60" s="168"/>
      <c r="N60" s="168"/>
      <c r="O60" s="168"/>
      <c r="P60" s="168"/>
      <c r="Q60" s="168"/>
      <c r="R60" s="168">
        <f>SUM(G60:Q60)</f>
        <v>0</v>
      </c>
      <c r="S60" s="168">
        <f>D60-R60</f>
        <v>0</v>
      </c>
    </row>
    <row r="61" spans="3:19" ht="15.75" thickBot="1" x14ac:dyDescent="0.25">
      <c r="D61" s="169"/>
      <c r="F61" s="169"/>
      <c r="G61" s="169"/>
      <c r="H61" s="169"/>
      <c r="I61" s="169"/>
      <c r="J61" s="169"/>
      <c r="K61" s="169"/>
      <c r="L61" s="169"/>
      <c r="M61" s="169"/>
      <c r="N61" s="169"/>
      <c r="O61" s="169"/>
      <c r="P61" s="169"/>
      <c r="Q61" s="169"/>
      <c r="R61" s="169">
        <f>SUM(G61:Q61)</f>
        <v>0</v>
      </c>
      <c r="S61" s="169">
        <f>D61-R61</f>
        <v>0</v>
      </c>
    </row>
    <row r="62" spans="3:19" ht="16.5" thickBot="1" x14ac:dyDescent="0.3">
      <c r="C62" s="170" t="s">
        <v>380</v>
      </c>
      <c r="D62" s="166">
        <f>SUM(D59:D61)</f>
        <v>0</v>
      </c>
      <c r="F62" s="166" t="e">
        <f t="shared" ref="F62:Q62" si="8">SUM(F59:F61)</f>
        <v>#DIV/0!</v>
      </c>
      <c r="G62" s="166">
        <f t="shared" si="8"/>
        <v>0</v>
      </c>
      <c r="H62" s="166">
        <f t="shared" si="8"/>
        <v>0</v>
      </c>
      <c r="I62" s="166">
        <f t="shared" si="8"/>
        <v>0</v>
      </c>
      <c r="J62" s="166">
        <f t="shared" si="8"/>
        <v>0</v>
      </c>
      <c r="K62" s="166">
        <f t="shared" si="8"/>
        <v>0</v>
      </c>
      <c r="L62" s="166">
        <f t="shared" si="8"/>
        <v>0</v>
      </c>
      <c r="M62" s="166">
        <f t="shared" si="8"/>
        <v>0</v>
      </c>
      <c r="N62" s="166">
        <f t="shared" si="8"/>
        <v>0</v>
      </c>
      <c r="O62" s="166">
        <f t="shared" si="8"/>
        <v>0</v>
      </c>
      <c r="P62" s="166">
        <f t="shared" si="8"/>
        <v>0</v>
      </c>
      <c r="Q62" s="166">
        <f t="shared" si="8"/>
        <v>0</v>
      </c>
      <c r="R62" s="166">
        <f>SUM(R59:R61)</f>
        <v>0</v>
      </c>
      <c r="S62" s="166">
        <f>D62-R62</f>
        <v>0</v>
      </c>
    </row>
    <row r="63" spans="3:19" ht="15.75" thickTop="1" x14ac:dyDescent="0.2"/>
    <row r="65" spans="3:19" ht="16.5" thickBot="1" x14ac:dyDescent="0.3">
      <c r="C65" s="164" t="s">
        <v>381</v>
      </c>
      <c r="D65" s="166">
        <f>D7+D13+D19+D25+D32+D38+D44+D50+D56+D62</f>
        <v>0</v>
      </c>
      <c r="F65" s="166" t="e">
        <f t="shared" ref="F65:S65" si="9">F7+F13+F19+F25+F32+F38+F44+F50+F56+F62</f>
        <v>#DIV/0!</v>
      </c>
      <c r="G65" s="166">
        <f>G7+G13+G19+G25+G32+G38+G44+G50+G56+G62</f>
        <v>0</v>
      </c>
      <c r="H65" s="166">
        <f>H7+H13+H19+H25+H32+H38+H44+H50+H56+H62</f>
        <v>0</v>
      </c>
      <c r="I65" s="166">
        <f t="shared" si="9"/>
        <v>0</v>
      </c>
      <c r="J65" s="166">
        <f t="shared" si="9"/>
        <v>0</v>
      </c>
      <c r="K65" s="166">
        <f t="shared" si="9"/>
        <v>0</v>
      </c>
      <c r="L65" s="166">
        <f t="shared" si="9"/>
        <v>0</v>
      </c>
      <c r="M65" s="166">
        <f t="shared" si="9"/>
        <v>0</v>
      </c>
      <c r="N65" s="166">
        <f t="shared" si="9"/>
        <v>0</v>
      </c>
      <c r="O65" s="166">
        <f t="shared" si="9"/>
        <v>0</v>
      </c>
      <c r="P65" s="166">
        <f t="shared" si="9"/>
        <v>0</v>
      </c>
      <c r="Q65" s="166">
        <f t="shared" si="9"/>
        <v>0</v>
      </c>
      <c r="R65" s="166">
        <f t="shared" ca="1" si="9"/>
        <v>0</v>
      </c>
      <c r="S65" s="166">
        <f t="shared" ca="1" si="9"/>
        <v>0</v>
      </c>
    </row>
    <row r="66" spans="3:19" ht="15.75" thickTop="1" x14ac:dyDescent="0.2"/>
  </sheetData>
  <customSheetViews>
    <customSheetView guid="{FC3B3501-CA52-40D7-B049-0E027A15B235}" scale="87" colorId="22">
      <selection activeCell="B2" sqref="B2"/>
      <pageMargins left="0.5" right="0.66700000000000004" top="0.5" bottom="0.55000000000000004" header="0.5" footer="0.5"/>
      <pageSetup scale="88" orientation="landscape" horizontalDpi="360" verticalDpi="360" r:id="rId1"/>
      <headerFooter alignWithMargins="0"/>
    </customSheetView>
  </customSheetViews>
  <phoneticPr fontId="28" type="noConversion"/>
  <pageMargins left="0.5" right="0.66700000000000004" top="0.5" bottom="0.55000000000000004" header="0.5" footer="0.5"/>
  <pageSetup scale="88" orientation="landscape" horizontalDpi="360" verticalDpi="360" r:id="rId2"/>
  <headerFooter alignWithMargins="0"/>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transitionEvaluation="1" codeName="Sheet74"/>
  <dimension ref="A1:AA26"/>
  <sheetViews>
    <sheetView defaultGridColor="0" colorId="22" zoomScale="87" workbookViewId="0">
      <selection activeCell="I5" sqref="I5"/>
    </sheetView>
  </sheetViews>
  <sheetFormatPr defaultColWidth="12" defaultRowHeight="15" x14ac:dyDescent="0.2"/>
  <cols>
    <col min="1" max="1" width="25.42578125" style="184" customWidth="1"/>
    <col min="2" max="2" width="2.28515625" style="184" customWidth="1"/>
    <col min="3" max="3" width="12" style="184"/>
    <col min="4" max="4" width="2.28515625" style="184" customWidth="1"/>
    <col min="5" max="5" width="12" style="184"/>
    <col min="6" max="6" width="2.28515625" style="184" customWidth="1"/>
    <col min="7" max="7" width="12" style="184"/>
    <col min="8" max="8" width="2.28515625" style="184" customWidth="1"/>
    <col min="9" max="9" width="12" style="184"/>
    <col min="10" max="10" width="2.28515625" style="184" customWidth="1"/>
    <col min="11" max="11" width="12" style="184"/>
    <col min="12" max="12" width="2.28515625" style="184" customWidth="1"/>
    <col min="13" max="13" width="12" style="184"/>
    <col min="14" max="14" width="2.28515625" style="184" customWidth="1"/>
    <col min="15" max="15" width="12" style="184"/>
    <col min="16" max="16" width="2.28515625" style="184" customWidth="1"/>
    <col min="17" max="17" width="12" style="184"/>
    <col min="18" max="18" width="2.28515625" style="184" customWidth="1"/>
    <col min="19" max="19" width="12" style="184"/>
    <col min="20" max="20" width="2.28515625" style="184" customWidth="1"/>
    <col min="21" max="21" width="12" style="184"/>
    <col min="22" max="22" width="2.28515625" style="184" customWidth="1"/>
    <col min="23" max="23" width="12" style="184"/>
    <col min="24" max="24" width="2.28515625" style="184" customWidth="1"/>
    <col min="25" max="25" width="12" style="184"/>
    <col min="26" max="26" width="2.28515625" style="184" customWidth="1"/>
    <col min="27" max="16384" width="12" style="184"/>
  </cols>
  <sheetData>
    <row r="1" spans="1:27" ht="15.75" x14ac:dyDescent="0.25">
      <c r="G1" s="185"/>
      <c r="H1" s="185"/>
      <c r="I1" s="1155" t="str">
        <f>'COVER PAGE'!A9</f>
        <v>LOCAL GOVERNMENT NAME:</v>
      </c>
      <c r="J1" s="185"/>
      <c r="K1" s="185"/>
      <c r="L1" s="185"/>
      <c r="M1" s="185"/>
    </row>
    <row r="2" spans="1:27" ht="15.75" x14ac:dyDescent="0.25">
      <c r="I2" s="1156" t="s">
        <v>1036</v>
      </c>
      <c r="J2" s="185"/>
      <c r="K2" s="185"/>
      <c r="L2" s="185"/>
      <c r="M2" s="185"/>
    </row>
    <row r="3" spans="1:27" ht="15.75" x14ac:dyDescent="0.25">
      <c r="G3" s="185"/>
      <c r="H3" s="185"/>
      <c r="I3" s="1155" t="str">
        <f>'COVER PAGE'!A30</f>
        <v>FISCAL YEAR ENDING JUNE 30, 2025</v>
      </c>
      <c r="J3" s="185"/>
      <c r="K3" s="185"/>
      <c r="L3" s="185"/>
      <c r="M3" s="185"/>
    </row>
    <row r="5" spans="1:27" x14ac:dyDescent="0.2">
      <c r="C5" s="185" t="s">
        <v>1037</v>
      </c>
      <c r="E5" s="185" t="s">
        <v>1037</v>
      </c>
      <c r="G5" s="185" t="s">
        <v>1038</v>
      </c>
      <c r="I5" s="185" t="s">
        <v>760</v>
      </c>
      <c r="K5" s="185" t="s">
        <v>1039</v>
      </c>
      <c r="M5" s="185" t="s">
        <v>1040</v>
      </c>
      <c r="O5" s="185" t="s">
        <v>1041</v>
      </c>
      <c r="Q5" s="185" t="s">
        <v>760</v>
      </c>
      <c r="S5" s="481" t="s">
        <v>1084</v>
      </c>
      <c r="T5" s="482"/>
      <c r="U5" s="482"/>
      <c r="V5" s="482"/>
      <c r="W5" s="482"/>
      <c r="X5" s="482"/>
      <c r="Y5" s="482"/>
      <c r="Z5" s="482"/>
      <c r="AA5" s="482"/>
    </row>
    <row r="6" spans="1:27" x14ac:dyDescent="0.2">
      <c r="C6" s="185" t="s">
        <v>1042</v>
      </c>
      <c r="E6" s="185" t="s">
        <v>1043</v>
      </c>
      <c r="G6" s="185" t="s">
        <v>1043</v>
      </c>
      <c r="I6" s="185" t="s">
        <v>1044</v>
      </c>
      <c r="K6" s="185" t="s">
        <v>1045</v>
      </c>
      <c r="M6" s="185" t="s">
        <v>1046</v>
      </c>
      <c r="O6" s="185" t="s">
        <v>1047</v>
      </c>
      <c r="Q6" s="185" t="s">
        <v>1046</v>
      </c>
      <c r="S6" s="185" t="s">
        <v>1048</v>
      </c>
      <c r="U6" s="185" t="s">
        <v>1048</v>
      </c>
      <c r="W6" s="185" t="s">
        <v>1048</v>
      </c>
      <c r="X6" s="185"/>
      <c r="Y6" s="185" t="s">
        <v>1048</v>
      </c>
    </row>
    <row r="7" spans="1:27" x14ac:dyDescent="0.2">
      <c r="A7" s="185" t="s">
        <v>747</v>
      </c>
      <c r="C7" s="185" t="s">
        <v>1044</v>
      </c>
      <c r="E7" s="185" t="s">
        <v>1044</v>
      </c>
      <c r="G7" s="185" t="s">
        <v>1044</v>
      </c>
      <c r="I7" s="185" t="s">
        <v>1037</v>
      </c>
      <c r="K7" s="185" t="s">
        <v>1049</v>
      </c>
      <c r="M7" s="185" t="s">
        <v>1050</v>
      </c>
      <c r="O7" s="185" t="s">
        <v>1051</v>
      </c>
      <c r="Q7" s="185" t="s">
        <v>1050</v>
      </c>
      <c r="S7" s="483" t="s">
        <v>1404</v>
      </c>
      <c r="U7" s="185" t="s">
        <v>1052</v>
      </c>
      <c r="W7" s="185" t="s">
        <v>1053</v>
      </c>
      <c r="X7" s="185"/>
      <c r="Y7" s="185" t="s">
        <v>1054</v>
      </c>
      <c r="AA7" s="185" t="s">
        <v>760</v>
      </c>
    </row>
    <row r="8" spans="1:27" x14ac:dyDescent="0.2">
      <c r="A8" s="186" t="s">
        <v>1055</v>
      </c>
      <c r="C8" s="186" t="s">
        <v>1055</v>
      </c>
      <c r="E8" s="186" t="s">
        <v>1055</v>
      </c>
      <c r="G8" s="186" t="s">
        <v>1055</v>
      </c>
      <c r="I8" s="186" t="s">
        <v>1055</v>
      </c>
      <c r="K8" s="186" t="s">
        <v>1055</v>
      </c>
      <c r="M8" s="186" t="s">
        <v>1055</v>
      </c>
      <c r="O8" s="186" t="s">
        <v>1055</v>
      </c>
      <c r="Q8" s="186" t="s">
        <v>1055</v>
      </c>
      <c r="S8" s="484"/>
      <c r="U8" s="186" t="s">
        <v>1055</v>
      </c>
      <c r="W8" s="186" t="s">
        <v>1055</v>
      </c>
      <c r="X8" s="186"/>
      <c r="Y8" s="186"/>
      <c r="AA8" s="186" t="s">
        <v>1055</v>
      </c>
    </row>
    <row r="9" spans="1:27" x14ac:dyDescent="0.2">
      <c r="C9" s="187"/>
      <c r="D9" s="187"/>
      <c r="E9" s="187"/>
      <c r="F9" s="187"/>
      <c r="G9" s="187">
        <f t="shared" ref="G9:G15" si="0">E9*0.25</f>
        <v>0</v>
      </c>
      <c r="H9" s="187"/>
      <c r="I9" s="187">
        <f t="shared" ref="I9:I15" si="1">C9+G9</f>
        <v>0</v>
      </c>
      <c r="J9" s="188" t="s">
        <v>237</v>
      </c>
      <c r="K9" s="187"/>
      <c r="L9" s="188" t="s">
        <v>237</v>
      </c>
      <c r="M9" s="187">
        <f t="shared" ref="M9:M15" si="2">I9*K9</f>
        <v>0</v>
      </c>
      <c r="N9" s="188" t="s">
        <v>237</v>
      </c>
      <c r="O9" s="187">
        <f>M9*0.2</f>
        <v>0</v>
      </c>
      <c r="P9" s="188" t="s">
        <v>237</v>
      </c>
      <c r="Q9" s="187">
        <f t="shared" ref="Q9:Q15" si="3">M9+O9</f>
        <v>0</v>
      </c>
      <c r="R9" s="188" t="s">
        <v>237</v>
      </c>
      <c r="S9" s="187">
        <f>Q9*0.25</f>
        <v>0</v>
      </c>
      <c r="T9" s="188" t="s">
        <v>237</v>
      </c>
      <c r="U9" s="187">
        <f>Q9*0.25</f>
        <v>0</v>
      </c>
      <c r="V9" s="188" t="s">
        <v>237</v>
      </c>
      <c r="W9" s="187">
        <f>Q9*0.25</f>
        <v>0</v>
      </c>
      <c r="X9" s="188" t="s">
        <v>237</v>
      </c>
      <c r="Y9" s="187">
        <f>Q9*0.25</f>
        <v>0</v>
      </c>
      <c r="Z9" s="188" t="s">
        <v>237</v>
      </c>
      <c r="AA9" s="187">
        <f>S9+U9+W9+Y9</f>
        <v>0</v>
      </c>
    </row>
    <row r="10" spans="1:27" x14ac:dyDescent="0.2">
      <c r="C10" s="187"/>
      <c r="D10" s="187"/>
      <c r="E10" s="187"/>
      <c r="F10" s="187"/>
      <c r="G10" s="187">
        <f t="shared" si="0"/>
        <v>0</v>
      </c>
      <c r="H10" s="187"/>
      <c r="I10" s="187">
        <f t="shared" si="1"/>
        <v>0</v>
      </c>
      <c r="J10" s="187"/>
      <c r="K10" s="187"/>
      <c r="L10" s="187"/>
      <c r="M10" s="187">
        <f t="shared" si="2"/>
        <v>0</v>
      </c>
      <c r="N10" s="187"/>
      <c r="O10" s="187">
        <f t="shared" ref="O10:O15" si="4">M10*0.2</f>
        <v>0</v>
      </c>
      <c r="P10" s="187"/>
      <c r="Q10" s="187">
        <f t="shared" si="3"/>
        <v>0</v>
      </c>
      <c r="R10" s="187"/>
      <c r="S10" s="187">
        <f t="shared" ref="S10:S15" si="5">Q10*0.25</f>
        <v>0</v>
      </c>
      <c r="T10" s="187"/>
      <c r="U10" s="187">
        <f t="shared" ref="U10:U15" si="6">Q10*0.25</f>
        <v>0</v>
      </c>
      <c r="V10" s="187"/>
      <c r="W10" s="187">
        <f t="shared" ref="W10:W15" si="7">Q10*0.25</f>
        <v>0</v>
      </c>
      <c r="X10" s="187"/>
      <c r="Y10" s="187">
        <f t="shared" ref="Y10:Y15" si="8">Q10*0.25</f>
        <v>0</v>
      </c>
      <c r="Z10" s="187"/>
      <c r="AA10" s="187">
        <f t="shared" ref="AA10:AA15" si="9">S10+U10+W10+Y10</f>
        <v>0</v>
      </c>
    </row>
    <row r="11" spans="1:27" x14ac:dyDescent="0.2">
      <c r="C11" s="187"/>
      <c r="D11" s="187"/>
      <c r="E11" s="187"/>
      <c r="F11" s="187"/>
      <c r="G11" s="187">
        <f t="shared" si="0"/>
        <v>0</v>
      </c>
      <c r="H11" s="187"/>
      <c r="I11" s="187">
        <f t="shared" si="1"/>
        <v>0</v>
      </c>
      <c r="J11" s="187"/>
      <c r="K11" s="187"/>
      <c r="L11" s="187"/>
      <c r="M11" s="187">
        <f t="shared" si="2"/>
        <v>0</v>
      </c>
      <c r="N11" s="187"/>
      <c r="O11" s="187">
        <f t="shared" si="4"/>
        <v>0</v>
      </c>
      <c r="P11" s="187"/>
      <c r="Q11" s="187">
        <f t="shared" si="3"/>
        <v>0</v>
      </c>
      <c r="R11" s="187"/>
      <c r="S11" s="187">
        <f t="shared" si="5"/>
        <v>0</v>
      </c>
      <c r="T11" s="187"/>
      <c r="U11" s="187">
        <f t="shared" si="6"/>
        <v>0</v>
      </c>
      <c r="V11" s="187"/>
      <c r="W11" s="187">
        <f t="shared" si="7"/>
        <v>0</v>
      </c>
      <c r="X11" s="187"/>
      <c r="Y11" s="187">
        <f t="shared" si="8"/>
        <v>0</v>
      </c>
      <c r="Z11" s="187"/>
      <c r="AA11" s="187">
        <f t="shared" si="9"/>
        <v>0</v>
      </c>
    </row>
    <row r="12" spans="1:27" x14ac:dyDescent="0.2">
      <c r="C12" s="187"/>
      <c r="D12" s="187"/>
      <c r="E12" s="187"/>
      <c r="F12" s="187"/>
      <c r="G12" s="187">
        <f t="shared" si="0"/>
        <v>0</v>
      </c>
      <c r="H12" s="187"/>
      <c r="I12" s="187">
        <f t="shared" si="1"/>
        <v>0</v>
      </c>
      <c r="J12" s="187"/>
      <c r="K12" s="187"/>
      <c r="L12" s="187"/>
      <c r="M12" s="187">
        <f t="shared" si="2"/>
        <v>0</v>
      </c>
      <c r="N12" s="187"/>
      <c r="O12" s="187">
        <f t="shared" si="4"/>
        <v>0</v>
      </c>
      <c r="P12" s="187"/>
      <c r="Q12" s="187">
        <f t="shared" si="3"/>
        <v>0</v>
      </c>
      <c r="R12" s="187"/>
      <c r="S12" s="187">
        <f t="shared" si="5"/>
        <v>0</v>
      </c>
      <c r="T12" s="187"/>
      <c r="U12" s="187">
        <f t="shared" si="6"/>
        <v>0</v>
      </c>
      <c r="V12" s="187"/>
      <c r="W12" s="187">
        <f t="shared" si="7"/>
        <v>0</v>
      </c>
      <c r="X12" s="187"/>
      <c r="Y12" s="187">
        <f t="shared" si="8"/>
        <v>0</v>
      </c>
      <c r="Z12" s="187"/>
      <c r="AA12" s="187">
        <f t="shared" si="9"/>
        <v>0</v>
      </c>
    </row>
    <row r="13" spans="1:27" x14ac:dyDescent="0.2">
      <c r="C13" s="187"/>
      <c r="D13" s="187"/>
      <c r="E13" s="187"/>
      <c r="F13" s="187"/>
      <c r="G13" s="187">
        <f t="shared" si="0"/>
        <v>0</v>
      </c>
      <c r="H13" s="187"/>
      <c r="I13" s="187">
        <f t="shared" si="1"/>
        <v>0</v>
      </c>
      <c r="J13" s="187"/>
      <c r="K13" s="187"/>
      <c r="L13" s="187"/>
      <c r="M13" s="187">
        <f t="shared" si="2"/>
        <v>0</v>
      </c>
      <c r="N13" s="187"/>
      <c r="O13" s="187">
        <f t="shared" si="4"/>
        <v>0</v>
      </c>
      <c r="P13" s="187"/>
      <c r="Q13" s="187">
        <f t="shared" si="3"/>
        <v>0</v>
      </c>
      <c r="R13" s="187"/>
      <c r="S13" s="187">
        <f t="shared" si="5"/>
        <v>0</v>
      </c>
      <c r="T13" s="187"/>
      <c r="U13" s="187">
        <f t="shared" si="6"/>
        <v>0</v>
      </c>
      <c r="V13" s="187"/>
      <c r="W13" s="187">
        <f t="shared" si="7"/>
        <v>0</v>
      </c>
      <c r="X13" s="187"/>
      <c r="Y13" s="187">
        <f t="shared" si="8"/>
        <v>0</v>
      </c>
      <c r="Z13" s="187"/>
      <c r="AA13" s="187">
        <f t="shared" si="9"/>
        <v>0</v>
      </c>
    </row>
    <row r="14" spans="1:27" x14ac:dyDescent="0.2">
      <c r="C14" s="187"/>
      <c r="D14" s="187"/>
      <c r="E14" s="187"/>
      <c r="F14" s="187"/>
      <c r="G14" s="187">
        <f t="shared" si="0"/>
        <v>0</v>
      </c>
      <c r="H14" s="187"/>
      <c r="I14" s="187">
        <f t="shared" si="1"/>
        <v>0</v>
      </c>
      <c r="J14" s="187"/>
      <c r="K14" s="187"/>
      <c r="L14" s="187"/>
      <c r="M14" s="187">
        <f t="shared" si="2"/>
        <v>0</v>
      </c>
      <c r="N14" s="187"/>
      <c r="O14" s="187">
        <f t="shared" si="4"/>
        <v>0</v>
      </c>
      <c r="P14" s="187"/>
      <c r="Q14" s="187">
        <f t="shared" si="3"/>
        <v>0</v>
      </c>
      <c r="R14" s="187"/>
      <c r="S14" s="187">
        <f t="shared" si="5"/>
        <v>0</v>
      </c>
      <c r="T14" s="187"/>
      <c r="U14" s="187">
        <f t="shared" si="6"/>
        <v>0</v>
      </c>
      <c r="V14" s="187"/>
      <c r="W14" s="187">
        <f t="shared" si="7"/>
        <v>0</v>
      </c>
      <c r="X14" s="187"/>
      <c r="Y14" s="187">
        <f t="shared" si="8"/>
        <v>0</v>
      </c>
      <c r="Z14" s="187"/>
      <c r="AA14" s="187">
        <f t="shared" si="9"/>
        <v>0</v>
      </c>
    </row>
    <row r="15" spans="1:27" x14ac:dyDescent="0.2">
      <c r="C15" s="187"/>
      <c r="D15" s="187"/>
      <c r="E15" s="187"/>
      <c r="F15" s="187"/>
      <c r="G15" s="187">
        <f t="shared" si="0"/>
        <v>0</v>
      </c>
      <c r="H15" s="187"/>
      <c r="I15" s="187">
        <f t="shared" si="1"/>
        <v>0</v>
      </c>
      <c r="J15" s="187"/>
      <c r="K15" s="187"/>
      <c r="L15" s="187"/>
      <c r="M15" s="187">
        <f t="shared" si="2"/>
        <v>0</v>
      </c>
      <c r="N15" s="187"/>
      <c r="O15" s="187">
        <f t="shared" si="4"/>
        <v>0</v>
      </c>
      <c r="P15" s="187"/>
      <c r="Q15" s="187">
        <f t="shared" si="3"/>
        <v>0</v>
      </c>
      <c r="R15" s="187"/>
      <c r="S15" s="187">
        <f t="shared" si="5"/>
        <v>0</v>
      </c>
      <c r="T15" s="187"/>
      <c r="U15" s="187">
        <f t="shared" si="6"/>
        <v>0</v>
      </c>
      <c r="V15" s="187"/>
      <c r="W15" s="187">
        <f t="shared" si="7"/>
        <v>0</v>
      </c>
      <c r="X15" s="187"/>
      <c r="Y15" s="187">
        <f t="shared" si="8"/>
        <v>0</v>
      </c>
      <c r="Z15" s="187"/>
      <c r="AA15" s="187">
        <f t="shared" si="9"/>
        <v>0</v>
      </c>
    </row>
    <row r="16" spans="1:27" x14ac:dyDescent="0.2">
      <c r="C16" s="189" t="s">
        <v>1055</v>
      </c>
      <c r="D16" s="187"/>
      <c r="E16" s="189" t="s">
        <v>1055</v>
      </c>
      <c r="F16" s="187"/>
      <c r="G16" s="189" t="s">
        <v>1055</v>
      </c>
      <c r="H16" s="187"/>
      <c r="I16" s="189" t="s">
        <v>1055</v>
      </c>
      <c r="K16" s="186" t="s">
        <v>1055</v>
      </c>
      <c r="M16" s="186" t="s">
        <v>1055</v>
      </c>
      <c r="O16" s="186" t="s">
        <v>1055</v>
      </c>
      <c r="Q16" s="186" t="s">
        <v>1055</v>
      </c>
      <c r="S16" s="186" t="s">
        <v>1055</v>
      </c>
      <c r="U16" s="186" t="s">
        <v>1055</v>
      </c>
      <c r="W16" s="186" t="s">
        <v>1055</v>
      </c>
      <c r="Y16" s="186"/>
      <c r="AA16" s="186" t="s">
        <v>1055</v>
      </c>
    </row>
    <row r="17" spans="3:27" x14ac:dyDescent="0.2">
      <c r="C17" s="187"/>
      <c r="D17" s="187"/>
      <c r="E17" s="187"/>
      <c r="F17" s="187"/>
      <c r="G17" s="187"/>
      <c r="H17" s="187"/>
      <c r="I17" s="187"/>
      <c r="J17" s="187"/>
      <c r="K17" s="187"/>
      <c r="L17" s="187"/>
      <c r="M17" s="187"/>
      <c r="N17" s="187"/>
      <c r="O17" s="187"/>
      <c r="P17" s="187"/>
      <c r="Q17" s="187"/>
      <c r="R17" s="187"/>
      <c r="S17" s="187"/>
      <c r="T17" s="187"/>
      <c r="U17" s="187"/>
      <c r="V17" s="187"/>
      <c r="W17" s="187"/>
      <c r="X17" s="187"/>
      <c r="Y17" s="187"/>
      <c r="Z17" s="187"/>
      <c r="AA17" s="187"/>
    </row>
    <row r="18" spans="3:27" x14ac:dyDescent="0.2">
      <c r="C18" s="187"/>
      <c r="D18" s="187"/>
      <c r="E18" s="187"/>
      <c r="F18" s="187"/>
      <c r="G18" s="187"/>
      <c r="H18" s="187"/>
      <c r="I18" s="187"/>
      <c r="J18" s="187"/>
      <c r="K18" s="187"/>
      <c r="L18" s="188" t="s">
        <v>237</v>
      </c>
      <c r="M18" s="187">
        <f>SUM(M9:M17)</f>
        <v>0</v>
      </c>
      <c r="N18" s="188" t="s">
        <v>237</v>
      </c>
      <c r="O18" s="187">
        <f>SUM(O9:O17)</f>
        <v>0</v>
      </c>
      <c r="P18" s="188" t="s">
        <v>237</v>
      </c>
      <c r="Q18" s="187">
        <f>SUM(Q9:Q17)</f>
        <v>0</v>
      </c>
      <c r="R18" s="188" t="s">
        <v>237</v>
      </c>
      <c r="S18" s="187">
        <f>SUM(S9:S17)</f>
        <v>0</v>
      </c>
      <c r="T18" s="188" t="s">
        <v>237</v>
      </c>
      <c r="U18" s="187">
        <f>SUM(U9:U17)</f>
        <v>0</v>
      </c>
      <c r="V18" s="188" t="s">
        <v>237</v>
      </c>
      <c r="W18" s="187">
        <f>SUM(W9:W17)</f>
        <v>0</v>
      </c>
      <c r="X18" s="188" t="s">
        <v>237</v>
      </c>
      <c r="Y18" s="187">
        <f>SUM(Y9:Y17)</f>
        <v>0</v>
      </c>
      <c r="Z18" s="188" t="s">
        <v>237</v>
      </c>
      <c r="AA18" s="187">
        <f>SUM(AA9:AA17)</f>
        <v>0</v>
      </c>
    </row>
    <row r="19" spans="3:27" x14ac:dyDescent="0.2">
      <c r="C19" s="187"/>
      <c r="D19" s="187"/>
      <c r="E19" s="187"/>
      <c r="F19" s="187"/>
      <c r="G19" s="187"/>
      <c r="H19" s="187"/>
      <c r="I19" s="187"/>
      <c r="M19" s="186" t="s">
        <v>1056</v>
      </c>
      <c r="O19" s="186" t="s">
        <v>1056</v>
      </c>
      <c r="Q19" s="186" t="s">
        <v>1056</v>
      </c>
      <c r="S19" s="186" t="s">
        <v>1056</v>
      </c>
      <c r="U19" s="186" t="s">
        <v>1056</v>
      </c>
      <c r="W19" s="186" t="s">
        <v>1056</v>
      </c>
      <c r="X19" s="186"/>
      <c r="Y19" s="186"/>
      <c r="AA19" s="186" t="s">
        <v>1056</v>
      </c>
    </row>
    <row r="20" spans="3:27" x14ac:dyDescent="0.2">
      <c r="C20" s="187"/>
      <c r="D20" s="187"/>
      <c r="E20" s="187"/>
      <c r="F20" s="187"/>
      <c r="G20" s="187"/>
      <c r="H20" s="187"/>
      <c r="I20" s="187"/>
    </row>
    <row r="22" spans="3:27" x14ac:dyDescent="0.2">
      <c r="M22" s="388"/>
      <c r="Q22" s="388" t="s">
        <v>1258</v>
      </c>
      <c r="S22" s="389"/>
      <c r="U22" s="389"/>
      <c r="W22" s="389"/>
      <c r="AA22" s="389"/>
    </row>
    <row r="25" spans="3:27" ht="15.75" thickBot="1" x14ac:dyDescent="0.25">
      <c r="Q25" s="388" t="s">
        <v>1259</v>
      </c>
      <c r="S25" s="390">
        <f>S22-S18</f>
        <v>0</v>
      </c>
      <c r="U25" s="390">
        <f>U22-U18</f>
        <v>0</v>
      </c>
      <c r="W25" s="390">
        <f>W22-W18</f>
        <v>0</v>
      </c>
      <c r="Y25" s="390">
        <f>Y22-Y18</f>
        <v>0</v>
      </c>
      <c r="AA25" s="390">
        <f>AA22-AA18</f>
        <v>0</v>
      </c>
    </row>
    <row r="26" spans="3:27" ht="15.75" thickTop="1" x14ac:dyDescent="0.2"/>
  </sheetData>
  <customSheetViews>
    <customSheetView guid="{FC3B3501-CA52-40D7-B049-0E027A15B235}" scale="87" colorId="22">
      <selection activeCell="R35" sqref="R35"/>
      <pageMargins left="0.5" right="0.55000000000000004" top="0.5" bottom="0.55000000000000004" header="0.5" footer="0.5"/>
      <pageSetup scale="92" orientation="landscape" r:id="rId1"/>
      <headerFooter alignWithMargins="0"/>
    </customSheetView>
  </customSheetViews>
  <pageMargins left="0.5" right="0.55000000000000004" top="0.5" bottom="0.55000000000000004" header="0.5" footer="0.5"/>
  <pageSetup scale="92" orientation="landscape" r:id="rId2"/>
  <headerFooter alignWithMargins="0"/>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heet76"/>
  <dimension ref="A1:K167"/>
  <sheetViews>
    <sheetView workbookViewId="0">
      <selection activeCell="D184" sqref="D184"/>
    </sheetView>
  </sheetViews>
  <sheetFormatPr defaultRowHeight="12.75" x14ac:dyDescent="0.2"/>
  <cols>
    <col min="1" max="1" width="4.28515625" style="190" customWidth="1"/>
    <col min="3" max="3" width="16.85546875" customWidth="1"/>
    <col min="4" max="4" width="17.7109375" customWidth="1"/>
    <col min="5" max="5" width="15.140625" customWidth="1"/>
    <col min="6" max="6" width="17.140625" customWidth="1"/>
    <col min="7" max="8" width="16.7109375" customWidth="1"/>
    <col min="9" max="9" width="16.5703125" customWidth="1"/>
  </cols>
  <sheetData>
    <row r="1" spans="1:11" ht="24.75" customHeight="1" x14ac:dyDescent="0.25">
      <c r="B1" s="8" t="s">
        <v>1175</v>
      </c>
      <c r="C1" s="38"/>
      <c r="D1" s="38"/>
      <c r="E1" s="38"/>
    </row>
    <row r="2" spans="1:11" hidden="1" x14ac:dyDescent="0.2">
      <c r="A2" s="1688"/>
      <c r="B2" s="37" t="s">
        <v>338</v>
      </c>
      <c r="C2" s="23" t="s">
        <v>339</v>
      </c>
      <c r="D2" s="370" t="s">
        <v>1176</v>
      </c>
      <c r="E2" s="24" t="s">
        <v>340</v>
      </c>
      <c r="F2" s="24" t="s">
        <v>341</v>
      </c>
      <c r="G2" s="176" t="s">
        <v>342</v>
      </c>
      <c r="H2" s="24"/>
      <c r="I2" s="24"/>
      <c r="J2" s="24"/>
      <c r="K2" s="358"/>
    </row>
    <row r="3" spans="1:11" hidden="1" x14ac:dyDescent="0.2">
      <c r="A3" s="1689"/>
      <c r="B3" s="177"/>
      <c r="C3" s="178"/>
      <c r="D3" s="38"/>
      <c r="E3" s="38"/>
      <c r="K3" s="79"/>
    </row>
    <row r="4" spans="1:11" hidden="1" x14ac:dyDescent="0.2">
      <c r="A4" s="1689"/>
      <c r="B4" s="36" t="s">
        <v>343</v>
      </c>
      <c r="C4" s="21" t="s">
        <v>344</v>
      </c>
      <c r="D4" t="s">
        <v>345</v>
      </c>
      <c r="E4" s="38" t="s">
        <v>340</v>
      </c>
      <c r="F4" t="s">
        <v>346</v>
      </c>
      <c r="G4" t="s">
        <v>347</v>
      </c>
      <c r="H4" s="38" t="s">
        <v>340</v>
      </c>
      <c r="I4" t="s">
        <v>339</v>
      </c>
      <c r="J4" t="s">
        <v>348</v>
      </c>
      <c r="K4" s="379"/>
    </row>
    <row r="5" spans="1:11" hidden="1" x14ac:dyDescent="0.2">
      <c r="A5" s="1689"/>
      <c r="B5" s="75" t="s">
        <v>349</v>
      </c>
      <c r="C5" s="32"/>
      <c r="D5" s="22"/>
      <c r="E5" s="22"/>
      <c r="F5" s="22"/>
      <c r="G5" s="179" t="s">
        <v>350</v>
      </c>
      <c r="H5" s="180" t="s">
        <v>340</v>
      </c>
      <c r="I5" s="22" t="s">
        <v>351</v>
      </c>
      <c r="J5" s="22" t="s">
        <v>1077</v>
      </c>
      <c r="K5" s="33"/>
    </row>
    <row r="6" spans="1:11" hidden="1" x14ac:dyDescent="0.2">
      <c r="A6" s="1689"/>
      <c r="B6" s="36"/>
      <c r="C6" s="21"/>
      <c r="G6" s="181"/>
      <c r="H6" s="38"/>
      <c r="K6" s="79"/>
    </row>
    <row r="7" spans="1:11" hidden="1" x14ac:dyDescent="0.2">
      <c r="A7" s="1689"/>
      <c r="B7" s="36" t="s">
        <v>343</v>
      </c>
      <c r="C7" s="21" t="s">
        <v>346</v>
      </c>
      <c r="D7" t="s">
        <v>352</v>
      </c>
      <c r="E7" s="38" t="s">
        <v>340</v>
      </c>
      <c r="F7" t="s">
        <v>353</v>
      </c>
      <c r="G7" t="s">
        <v>354</v>
      </c>
      <c r="H7" s="38" t="s">
        <v>340</v>
      </c>
      <c r="I7" t="s">
        <v>355</v>
      </c>
      <c r="J7" t="s">
        <v>356</v>
      </c>
      <c r="K7" s="79"/>
    </row>
    <row r="8" spans="1:11" hidden="1" x14ac:dyDescent="0.2">
      <c r="A8" s="1689"/>
      <c r="B8" s="75" t="s">
        <v>357</v>
      </c>
      <c r="C8" s="32"/>
      <c r="D8" s="22"/>
      <c r="E8" s="22" t="s">
        <v>358</v>
      </c>
      <c r="F8" s="22"/>
      <c r="G8" s="22"/>
      <c r="H8" s="180"/>
      <c r="I8" s="22"/>
      <c r="J8" s="22"/>
      <c r="K8" s="33"/>
    </row>
    <row r="9" spans="1:11" hidden="1" x14ac:dyDescent="0.2">
      <c r="A9" s="1689"/>
      <c r="B9" s="36"/>
      <c r="C9" s="21"/>
      <c r="H9" s="38"/>
      <c r="K9" s="379"/>
    </row>
    <row r="10" spans="1:11" hidden="1" x14ac:dyDescent="0.2">
      <c r="A10" s="1689"/>
      <c r="B10" s="36" t="s">
        <v>359</v>
      </c>
      <c r="C10" s="21" t="s">
        <v>344</v>
      </c>
      <c r="D10" t="s">
        <v>356</v>
      </c>
      <c r="E10" s="38" t="s">
        <v>340</v>
      </c>
      <c r="F10" t="s">
        <v>346</v>
      </c>
      <c r="G10" t="s">
        <v>360</v>
      </c>
      <c r="H10" s="38" t="s">
        <v>361</v>
      </c>
      <c r="I10" t="s">
        <v>362</v>
      </c>
      <c r="J10" t="s">
        <v>1078</v>
      </c>
      <c r="K10" s="79"/>
    </row>
    <row r="11" spans="1:11" hidden="1" x14ac:dyDescent="0.2">
      <c r="A11" s="1689"/>
      <c r="B11" s="75" t="s">
        <v>349</v>
      </c>
      <c r="C11" s="32"/>
      <c r="D11" s="22"/>
      <c r="E11" s="22"/>
      <c r="F11" s="22"/>
      <c r="G11" s="179" t="s">
        <v>350</v>
      </c>
      <c r="H11" s="180" t="s">
        <v>340</v>
      </c>
      <c r="I11" s="22" t="s">
        <v>363</v>
      </c>
      <c r="J11" s="22" t="s">
        <v>364</v>
      </c>
      <c r="K11" s="33"/>
    </row>
    <row r="12" spans="1:11" hidden="1" x14ac:dyDescent="0.2">
      <c r="A12" s="1689"/>
      <c r="B12" s="36" t="s">
        <v>359</v>
      </c>
      <c r="C12" s="21"/>
      <c r="G12" s="181"/>
      <c r="H12" s="38"/>
      <c r="K12" s="79"/>
    </row>
    <row r="13" spans="1:11" hidden="1" x14ac:dyDescent="0.2">
      <c r="A13" s="1689"/>
      <c r="B13" s="75" t="s">
        <v>357</v>
      </c>
      <c r="C13" s="32" t="s">
        <v>346</v>
      </c>
      <c r="D13" s="22" t="s">
        <v>365</v>
      </c>
      <c r="E13" s="180" t="s">
        <v>340</v>
      </c>
      <c r="F13" s="22" t="s">
        <v>363</v>
      </c>
      <c r="G13" s="22" t="s">
        <v>366</v>
      </c>
      <c r="H13" s="180"/>
      <c r="I13" s="22"/>
      <c r="J13" s="22"/>
      <c r="K13" s="33"/>
    </row>
    <row r="14" spans="1:11" hidden="1" x14ac:dyDescent="0.2">
      <c r="A14" s="1689"/>
      <c r="B14" s="36" t="s">
        <v>343</v>
      </c>
      <c r="C14" s="21"/>
      <c r="E14" s="38"/>
      <c r="H14" s="38"/>
      <c r="K14" s="79"/>
    </row>
    <row r="15" spans="1:11" hidden="1" x14ac:dyDescent="0.2">
      <c r="A15" s="1689"/>
      <c r="B15" s="36" t="s">
        <v>367</v>
      </c>
      <c r="C15" t="s">
        <v>346</v>
      </c>
      <c r="D15" s="38" t="s">
        <v>1235</v>
      </c>
      <c r="H15" s="38" t="s">
        <v>340</v>
      </c>
      <c r="I15" t="s">
        <v>368</v>
      </c>
      <c r="K15" s="79"/>
    </row>
    <row r="16" spans="1:11" hidden="1" x14ac:dyDescent="0.2">
      <c r="A16" s="1689"/>
      <c r="B16" s="75"/>
      <c r="C16" s="32" t="s">
        <v>369</v>
      </c>
      <c r="D16" s="22" t="s">
        <v>370</v>
      </c>
      <c r="E16" s="22"/>
      <c r="F16" s="22"/>
      <c r="G16" s="22"/>
      <c r="H16" s="180"/>
      <c r="I16" s="22"/>
      <c r="J16" s="22"/>
      <c r="K16" s="33"/>
    </row>
    <row r="17" spans="1:11" hidden="1" x14ac:dyDescent="0.2">
      <c r="A17" s="1689"/>
      <c r="B17" s="36" t="s">
        <v>359</v>
      </c>
      <c r="C17" s="21"/>
      <c r="H17" s="17"/>
      <c r="K17" s="79"/>
    </row>
    <row r="18" spans="1:11" hidden="1" x14ac:dyDescent="0.2">
      <c r="A18" s="1689"/>
      <c r="B18" s="75" t="s">
        <v>367</v>
      </c>
      <c r="C18" s="32" t="s">
        <v>346</v>
      </c>
      <c r="D18" s="22" t="s">
        <v>371</v>
      </c>
      <c r="E18" s="22"/>
      <c r="F18" s="22"/>
      <c r="G18" s="22"/>
      <c r="H18" s="22"/>
      <c r="I18" s="22"/>
      <c r="J18" s="22"/>
      <c r="K18" s="33"/>
    </row>
    <row r="21" spans="1:11" x14ac:dyDescent="0.2">
      <c r="A21" s="190">
        <v>1</v>
      </c>
      <c r="B21" s="16" t="s">
        <v>1086</v>
      </c>
      <c r="C21" s="369"/>
      <c r="D21" s="369"/>
      <c r="E21" s="369"/>
    </row>
    <row r="22" spans="1:11" x14ac:dyDescent="0.2">
      <c r="B22" t="s">
        <v>339</v>
      </c>
      <c r="C22" s="99">
        <f>'GOVERNMENTAL FUNDS - BS(15)'!D74</f>
        <v>0</v>
      </c>
      <c r="E22" s="38"/>
    </row>
    <row r="23" spans="1:11" x14ac:dyDescent="0.2">
      <c r="B23" t="s">
        <v>341</v>
      </c>
      <c r="C23" s="99">
        <f>'GOVERMENTAL FUNDS-OPERATING(16)'!D60</f>
        <v>0</v>
      </c>
    </row>
    <row r="24" spans="1:11" x14ac:dyDescent="0.2">
      <c r="B24" s="38" t="s">
        <v>1598</v>
      </c>
      <c r="C24" s="99">
        <f>'GENERAL FUND-OPERATING(48-53)'!E300</f>
        <v>0</v>
      </c>
    </row>
    <row r="26" spans="1:11" x14ac:dyDescent="0.2">
      <c r="A26" s="190">
        <v>2</v>
      </c>
      <c r="B26" s="16" t="s">
        <v>1152</v>
      </c>
      <c r="C26" s="369"/>
    </row>
    <row r="27" spans="1:11" x14ac:dyDescent="0.2">
      <c r="B27" s="38"/>
      <c r="C27" s="179" t="s">
        <v>1153</v>
      </c>
      <c r="D27" s="179" t="s">
        <v>1154</v>
      </c>
      <c r="E27" s="179" t="s">
        <v>1155</v>
      </c>
      <c r="F27" s="179" t="s">
        <v>1236</v>
      </c>
      <c r="G27" s="179" t="s">
        <v>1156</v>
      </c>
      <c r="H27" s="179" t="s">
        <v>1158</v>
      </c>
      <c r="I27" s="179" t="s">
        <v>1157</v>
      </c>
    </row>
    <row r="28" spans="1:11" x14ac:dyDescent="0.2">
      <c r="B28" s="38" t="s">
        <v>339</v>
      </c>
      <c r="C28" s="99">
        <f>'GOVERNMENTAL FUNDS - BS(15)'!E74</f>
        <v>0</v>
      </c>
      <c r="D28" s="99">
        <f>'GOVERNMENTAL FUNDS - BS(15)'!F74</f>
        <v>0</v>
      </c>
      <c r="E28" s="99">
        <f>'GOVERNMENTAL FUNDS - BS(15)'!G74</f>
        <v>0</v>
      </c>
      <c r="F28" s="99">
        <f>'GOVERNMENTAL FUNDS - BS(15)'!H74</f>
        <v>0</v>
      </c>
      <c r="G28" s="99">
        <f>'GOVERNMENTAL FUNDS - BS(15)'!I74</f>
        <v>0</v>
      </c>
      <c r="H28" s="99">
        <f>'GOVERNMENTAL FUNDS - BS(15)'!J74</f>
        <v>0</v>
      </c>
      <c r="I28" s="99">
        <f>'GOVERNMENTAL FUNDS - BS(15)'!K74</f>
        <v>0</v>
      </c>
    </row>
    <row r="29" spans="1:11" x14ac:dyDescent="0.2">
      <c r="B29" s="38" t="s">
        <v>341</v>
      </c>
      <c r="C29" s="99">
        <f>'GOVERMENTAL FUNDS-OPERATING(16)'!E60</f>
        <v>0</v>
      </c>
      <c r="D29" s="99">
        <f>'GOVERMENTAL FUNDS-OPERATING(16)'!F60</f>
        <v>0</v>
      </c>
      <c r="E29" s="99">
        <f>'GOVERMENTAL FUNDS-OPERATING(16)'!G60</f>
        <v>0</v>
      </c>
      <c r="F29" s="99">
        <f>'GOVERMENTAL FUNDS-OPERATING(16)'!H60</f>
        <v>0</v>
      </c>
      <c r="G29" s="99">
        <f>'GOVERMENTAL FUNDS-OPERATING(16)'!I60</f>
        <v>0</v>
      </c>
      <c r="H29" s="99">
        <f>'GOVERMENTAL FUNDS-OPERATING(16)'!J60</f>
        <v>0</v>
      </c>
      <c r="I29" s="99">
        <f>'GOVERMENTAL FUNDS-OPERATING(16)'!K60</f>
        <v>0</v>
      </c>
    </row>
    <row r="30" spans="1:11" x14ac:dyDescent="0.2">
      <c r="B30" s="38" t="s">
        <v>1599</v>
      </c>
      <c r="C30" s="99">
        <f>'OPER.-MAJOR SP. REV. (B)(57-59)'!E61</f>
        <v>0</v>
      </c>
      <c r="D30" s="99">
        <f>'OPER.-MAJOR SP. REV. (B)(57-59)'!I61</f>
        <v>0</v>
      </c>
      <c r="E30" s="99">
        <f>'OPER.-MAJOR SP. REV. (B)(57-59)'!M61</f>
        <v>0</v>
      </c>
      <c r="F30" s="99">
        <f>'OPER.-MAJOR SP. REV. (B)(57-59)'!Q61</f>
        <v>0</v>
      </c>
      <c r="G30" s="99">
        <f>'OPER.-MAJOR SP. REV. (B)(57-59)'!U61</f>
        <v>0</v>
      </c>
      <c r="H30" s="99">
        <f>'OPER.-MAJOR SP. REV. (B)(57-59)'!Y61</f>
        <v>0</v>
      </c>
      <c r="I30" s="99">
        <f>'OPER.-MAJOR SP. REV. (B)(57-59)'!AC61</f>
        <v>0</v>
      </c>
    </row>
    <row r="32" spans="1:11" x14ac:dyDescent="0.2">
      <c r="A32" s="190">
        <v>3</v>
      </c>
      <c r="B32" s="16" t="s">
        <v>1159</v>
      </c>
      <c r="C32" s="369"/>
      <c r="D32" s="369"/>
      <c r="E32" s="369"/>
    </row>
    <row r="33" spans="1:7" x14ac:dyDescent="0.2">
      <c r="B33" s="38" t="s">
        <v>339</v>
      </c>
      <c r="C33" s="99">
        <f>'GOVERNMENTAL FUNDS - BS(15)'!L74</f>
        <v>0</v>
      </c>
    </row>
    <row r="34" spans="1:7" x14ac:dyDescent="0.2">
      <c r="B34" s="38" t="s">
        <v>341</v>
      </c>
      <c r="C34" s="99">
        <f>'GOVERMENTAL FUNDS-OPERATING(16)'!L60</f>
        <v>0</v>
      </c>
    </row>
    <row r="36" spans="1:7" x14ac:dyDescent="0.2">
      <c r="A36" s="190">
        <v>4</v>
      </c>
      <c r="B36" s="16" t="s">
        <v>1160</v>
      </c>
      <c r="C36" s="369"/>
      <c r="D36" s="369"/>
    </row>
    <row r="37" spans="1:7" x14ac:dyDescent="0.2">
      <c r="B37" s="38" t="s">
        <v>339</v>
      </c>
      <c r="C37" s="99">
        <f>'GOVERNMENTAL FUNDS - BS(15)'!M74</f>
        <v>0</v>
      </c>
      <c r="E37" s="17" t="s">
        <v>1161</v>
      </c>
    </row>
    <row r="38" spans="1:7" x14ac:dyDescent="0.2">
      <c r="B38" s="38" t="s">
        <v>341</v>
      </c>
      <c r="C38" s="99">
        <f>'GOVERMENTAL FUNDS-OPERATING(16)'!M60</f>
        <v>0</v>
      </c>
      <c r="E38" s="17" t="s">
        <v>1162</v>
      </c>
    </row>
    <row r="40" spans="1:7" x14ac:dyDescent="0.2">
      <c r="A40" s="191" t="s">
        <v>1169</v>
      </c>
      <c r="B40" s="16" t="s">
        <v>1163</v>
      </c>
      <c r="C40" s="369"/>
      <c r="D40" s="369"/>
      <c r="E40" s="369"/>
    </row>
    <row r="41" spans="1:7" x14ac:dyDescent="0.2">
      <c r="B41" s="38" t="s">
        <v>1210</v>
      </c>
      <c r="C41" s="99">
        <f>'BS-NONMAJOR SP. REVENUE(63-64) '!BN62</f>
        <v>0</v>
      </c>
    </row>
    <row r="42" spans="1:7" x14ac:dyDescent="0.2">
      <c r="B42" s="38" t="s">
        <v>1600</v>
      </c>
      <c r="C42" s="99">
        <f>'OPER.-NONMAJOR SP. REVE (B)(66)'!IS62</f>
        <v>0</v>
      </c>
    </row>
    <row r="44" spans="1:7" x14ac:dyDescent="0.2">
      <c r="A44" s="191" t="s">
        <v>1170</v>
      </c>
      <c r="B44" s="16" t="s">
        <v>1164</v>
      </c>
      <c r="C44" s="369"/>
      <c r="D44" s="369"/>
    </row>
    <row r="45" spans="1:7" x14ac:dyDescent="0.2">
      <c r="B45" s="38" t="s">
        <v>1601</v>
      </c>
      <c r="C45" s="99">
        <f>'BS-NONMAJOR DEBT SERVICE(67-68)'!M60</f>
        <v>0</v>
      </c>
    </row>
    <row r="46" spans="1:7" x14ac:dyDescent="0.2">
      <c r="B46" s="38" t="s">
        <v>1228</v>
      </c>
      <c r="C46" s="99">
        <f>'OPER.-NONMAJOR DEBT SER.(69-70)'!AS52</f>
        <v>0</v>
      </c>
      <c r="G46" s="38" t="s">
        <v>1167</v>
      </c>
    </row>
    <row r="47" spans="1:7" x14ac:dyDescent="0.2">
      <c r="G47" s="38" t="s">
        <v>1168</v>
      </c>
    </row>
    <row r="48" spans="1:7" x14ac:dyDescent="0.2">
      <c r="A48" s="191" t="s">
        <v>1171</v>
      </c>
      <c r="B48" s="16" t="s">
        <v>1165</v>
      </c>
      <c r="C48" s="369"/>
      <c r="D48" s="369"/>
      <c r="E48" s="369"/>
      <c r="G48" s="38" t="s">
        <v>1174</v>
      </c>
    </row>
    <row r="49" spans="1:7" x14ac:dyDescent="0.2">
      <c r="B49" s="38" t="s">
        <v>1602</v>
      </c>
      <c r="C49" s="99">
        <f>'BS-NONMAJOR CAP. PROJ.(71-72)'!N60</f>
        <v>0</v>
      </c>
      <c r="G49" s="38" t="s">
        <v>1173</v>
      </c>
    </row>
    <row r="50" spans="1:7" x14ac:dyDescent="0.2">
      <c r="B50" s="38" t="s">
        <v>1603</v>
      </c>
      <c r="C50" s="99">
        <f>'OPER.-NONMAJOR CAP. PROJ(73-74)'!AW56</f>
        <v>0</v>
      </c>
    </row>
    <row r="52" spans="1:7" x14ac:dyDescent="0.2">
      <c r="A52" s="191" t="s">
        <v>1172</v>
      </c>
      <c r="B52" s="16" t="s">
        <v>1166</v>
      </c>
      <c r="C52" s="369"/>
      <c r="D52" s="369"/>
    </row>
    <row r="53" spans="1:7" x14ac:dyDescent="0.2">
      <c r="B53" s="38" t="s">
        <v>1604</v>
      </c>
      <c r="C53" s="99">
        <f>'BS-PERMANENT FUNDS(75-76)'!H60</f>
        <v>0</v>
      </c>
    </row>
    <row r="54" spans="1:7" x14ac:dyDescent="0.2">
      <c r="B54" s="38" t="s">
        <v>1605</v>
      </c>
      <c r="C54" s="99">
        <f>'OPER.-PERMANENT FUNDS(77-78)'!H56</f>
        <v>0</v>
      </c>
    </row>
    <row r="59" spans="1:7" x14ac:dyDescent="0.2">
      <c r="B59" s="16" t="s">
        <v>1186</v>
      </c>
    </row>
    <row r="60" spans="1:7" x14ac:dyDescent="0.2">
      <c r="A60" s="191" t="s">
        <v>1183</v>
      </c>
      <c r="B60" s="38" t="s">
        <v>1187</v>
      </c>
    </row>
    <row r="61" spans="1:7" x14ac:dyDescent="0.2">
      <c r="B61" s="38" t="s">
        <v>1177</v>
      </c>
      <c r="C61" s="99">
        <f>'GOV CAP ASSETS-9000(GCAAG)'!E8+'GOV CAP ASSETS-9000(GCAAG)'!E9+'GOV CAP ASSETS-9000(GCAAG)'!E11+'GOV CAP ASSETS-9000(GCAAG)'!E14+'GOV CAP ASSETS-9000(GCAAG)'!E17+'GOV CAP ASSETS-9000(GCAAG)'!E20+'GOV CAP ASSETS-9000(GCAAG)'!E23+'GOV CAP ASSETS-9000(GCAAG)'!$E$42+'GOV CAP ASSETS-9000(GCAAG)'!$E$45+'GOV CAP ASSETS-9000(GCAAG)'!$E$48+'GOV CAP ASSETS-9000(GCAAG)'!$E$51+'GOV CAP ASSETS-9000(GCAAG)'!$E$54+'GOV CAP ASSETS-9000(GCAAG)'!$E$57</f>
        <v>0</v>
      </c>
    </row>
    <row r="62" spans="1:7" x14ac:dyDescent="0.2">
      <c r="B62" s="38" t="s">
        <v>1178</v>
      </c>
      <c r="C62" s="99">
        <f>'OP Conversion'!C35</f>
        <v>0</v>
      </c>
    </row>
    <row r="64" spans="1:7" x14ac:dyDescent="0.2">
      <c r="A64" s="191" t="s">
        <v>1184</v>
      </c>
      <c r="B64" s="38" t="s">
        <v>1188</v>
      </c>
    </row>
    <row r="65" spans="1:3" x14ac:dyDescent="0.2">
      <c r="B65" s="38" t="s">
        <v>1179</v>
      </c>
      <c r="C65" s="99">
        <f>'GOV DEBT-9500(GLTDAG)'!D20+'GOV DEBT-9500(GLTDAG)'!D22+'GOV DEBT-9500(GLTDAG)'!D24+'GOV DEBT-9500(GLTDAG)'!D25+'GOV DEBT-9500(GLTDAG)'!D26+'GOV DEBT-9500(GLTDAG)'!D27+'GOV DEBT-9500(GLTDAG)'!D29+'GOV DEBT-9500(GLTDAG)'!D31+'GOV DEBT-9500(GLTDAG)'!D33+'GOV DEBT-9500(GLTDAG)'!D35+'GOV DEBT-9500(GLTDAG)'!D37</f>
        <v>0</v>
      </c>
    </row>
    <row r="66" spans="1:3" x14ac:dyDescent="0.2">
      <c r="B66" s="38" t="s">
        <v>1178</v>
      </c>
      <c r="C66" s="99">
        <f>'OP Conversion'!C32</f>
        <v>0</v>
      </c>
    </row>
    <row r="68" spans="1:3" x14ac:dyDescent="0.2">
      <c r="A68" s="191" t="s">
        <v>1185</v>
      </c>
      <c r="B68" s="38" t="s">
        <v>1180</v>
      </c>
    </row>
    <row r="69" spans="1:3" x14ac:dyDescent="0.2">
      <c r="B69" s="38" t="s">
        <v>1181</v>
      </c>
      <c r="C69" s="99">
        <f>'GOV DEBT-9500(GLTDAG)'!D40+'GOV DEBT-9500(GLTDAG)'!E40</f>
        <v>0</v>
      </c>
    </row>
    <row r="70" spans="1:3" x14ac:dyDescent="0.2">
      <c r="B70" s="38" t="s">
        <v>1182</v>
      </c>
      <c r="C70" s="99">
        <f>'OP Conversion'!M38</f>
        <v>0</v>
      </c>
    </row>
    <row r="72" spans="1:3" x14ac:dyDescent="0.2">
      <c r="A72" s="190">
        <v>7</v>
      </c>
      <c r="B72" s="16" t="s">
        <v>1189</v>
      </c>
    </row>
    <row r="73" spans="1:3" x14ac:dyDescent="0.2">
      <c r="B73" s="38" t="s">
        <v>1190</v>
      </c>
      <c r="C73" s="99">
        <f>'BS Conversion'!M76</f>
        <v>0</v>
      </c>
    </row>
    <row r="74" spans="1:3" x14ac:dyDescent="0.2">
      <c r="B74" s="38" t="s">
        <v>353</v>
      </c>
      <c r="C74" s="99">
        <f>'OP Conversion'!Q57</f>
        <v>0</v>
      </c>
    </row>
    <row r="76" spans="1:3" x14ac:dyDescent="0.2">
      <c r="A76" s="190">
        <v>8</v>
      </c>
      <c r="B76" s="16" t="s">
        <v>1191</v>
      </c>
    </row>
    <row r="77" spans="1:3" x14ac:dyDescent="0.2">
      <c r="B77" s="38" t="s">
        <v>1192</v>
      </c>
      <c r="C77" s="99">
        <f>'Revenue Analysis'!N8</f>
        <v>0</v>
      </c>
    </row>
    <row r="78" spans="1:3" x14ac:dyDescent="0.2">
      <c r="B78" s="38" t="s">
        <v>1193</v>
      </c>
      <c r="C78" s="99">
        <f>'Revenue Analysis'!N37</f>
        <v>0</v>
      </c>
    </row>
    <row r="80" spans="1:3" x14ac:dyDescent="0.2">
      <c r="A80" s="190">
        <v>9</v>
      </c>
      <c r="B80" s="16" t="s">
        <v>1194</v>
      </c>
    </row>
    <row r="81" spans="1:7" x14ac:dyDescent="0.2">
      <c r="B81" s="38" t="s">
        <v>1606</v>
      </c>
      <c r="C81" s="260">
        <f>'FED.-ST. INTERGOVERNMENTAL(85)'!E64</f>
        <v>0</v>
      </c>
    </row>
    <row r="82" spans="1:7" x14ac:dyDescent="0.2">
      <c r="B82" s="191" t="s">
        <v>1195</v>
      </c>
      <c r="C82" s="99">
        <f>'GOVERMENTAL FUNDS-OPERATING(16)'!M13</f>
        <v>0</v>
      </c>
    </row>
    <row r="83" spans="1:7" x14ac:dyDescent="0.2">
      <c r="B83" s="191" t="s">
        <v>1197</v>
      </c>
      <c r="C83" s="99">
        <f>'CHANGE NET POSITION-PROP.(19)'!I32</f>
        <v>0</v>
      </c>
    </row>
    <row r="84" spans="1:7" x14ac:dyDescent="0.2">
      <c r="B84" s="191" t="s">
        <v>1198</v>
      </c>
      <c r="C84" s="260">
        <f>'CHANGE NET POSITION-FIDUC(22)'!D14+'CHANGE NET POSITION-FIDUC(22)'!E14+'CHANGE NET POSITION-FIDUC(22)'!F14</f>
        <v>0</v>
      </c>
    </row>
    <row r="85" spans="1:7" x14ac:dyDescent="0.2">
      <c r="B85" s="38" t="s">
        <v>1196</v>
      </c>
      <c r="C85" s="99">
        <f>C82+C83+C84</f>
        <v>0</v>
      </c>
    </row>
    <row r="86" spans="1:7" x14ac:dyDescent="0.2">
      <c r="B86" s="38"/>
      <c r="C86" s="99"/>
    </row>
    <row r="87" spans="1:7" x14ac:dyDescent="0.2">
      <c r="A87" s="190">
        <v>10</v>
      </c>
      <c r="B87" s="15" t="s">
        <v>1294</v>
      </c>
      <c r="C87" s="99"/>
    </row>
    <row r="88" spans="1:7" x14ac:dyDescent="0.2">
      <c r="B88" s="38" t="s">
        <v>346</v>
      </c>
      <c r="C88" s="99">
        <f>'GW-STATEMENT OF ACTIVITIES(14)'!I57</f>
        <v>0</v>
      </c>
    </row>
    <row r="89" spans="1:7" x14ac:dyDescent="0.2">
      <c r="B89" s="38" t="s">
        <v>355</v>
      </c>
      <c r="C89" s="99">
        <f>'RECONCILIATION OF OPERATING(17)'!C57</f>
        <v>0</v>
      </c>
    </row>
    <row r="90" spans="1:7" x14ac:dyDescent="0.2">
      <c r="B90" s="38" t="s">
        <v>353</v>
      </c>
      <c r="C90" s="99">
        <f>'OP Conversion'!Q53</f>
        <v>0</v>
      </c>
    </row>
    <row r="92" spans="1:7" x14ac:dyDescent="0.2">
      <c r="A92" s="190">
        <v>11</v>
      </c>
      <c r="B92" s="16" t="s">
        <v>1199</v>
      </c>
      <c r="C92" s="16"/>
    </row>
    <row r="93" spans="1:7" x14ac:dyDescent="0.2">
      <c r="B93" s="38" t="s">
        <v>1200</v>
      </c>
      <c r="C93" s="99">
        <f>'GW-STATEMENT NET POSITION(13)'!B81</f>
        <v>0</v>
      </c>
    </row>
    <row r="94" spans="1:7" x14ac:dyDescent="0.2">
      <c r="B94" s="38" t="s">
        <v>346</v>
      </c>
      <c r="C94" s="99">
        <f>'GW-STATEMENT OF ACTIVITIES(14)'!I63</f>
        <v>0</v>
      </c>
      <c r="G94" s="38" t="s">
        <v>1202</v>
      </c>
    </row>
    <row r="95" spans="1:7" x14ac:dyDescent="0.2">
      <c r="B95" s="38" t="s">
        <v>339</v>
      </c>
      <c r="C95" s="99">
        <f>'GOVERNMENTAL FUNDS - BS(15)'!M96</f>
        <v>0</v>
      </c>
      <c r="G95" s="38" t="s">
        <v>1203</v>
      </c>
    </row>
    <row r="96" spans="1:7" x14ac:dyDescent="0.2">
      <c r="B96" s="38" t="s">
        <v>1201</v>
      </c>
      <c r="C96" s="99">
        <f>'BS Conversion'!M76</f>
        <v>0</v>
      </c>
      <c r="G96" s="38" t="s">
        <v>1237</v>
      </c>
    </row>
    <row r="97" spans="1:8" x14ac:dyDescent="0.2">
      <c r="B97" s="38" t="s">
        <v>353</v>
      </c>
      <c r="C97" s="99">
        <f>'OP Conversion'!Q57</f>
        <v>0</v>
      </c>
    </row>
    <row r="99" spans="1:8" x14ac:dyDescent="0.2">
      <c r="A99" s="190">
        <v>12</v>
      </c>
      <c r="B99" s="16" t="s">
        <v>1233</v>
      </c>
    </row>
    <row r="100" spans="1:8" x14ac:dyDescent="0.2">
      <c r="B100" s="38"/>
      <c r="C100" s="191" t="s">
        <v>478</v>
      </c>
      <c r="D100" s="191" t="s">
        <v>2151</v>
      </c>
      <c r="E100" s="191" t="s">
        <v>2152</v>
      </c>
      <c r="F100" s="191" t="s">
        <v>2153</v>
      </c>
      <c r="G100" s="191" t="s">
        <v>2150</v>
      </c>
    </row>
    <row r="101" spans="1:8" x14ac:dyDescent="0.2">
      <c r="B101" s="38" t="s">
        <v>1204</v>
      </c>
      <c r="C101" s="99">
        <f>'NET POSITION-FIDUCIARY(21)'!D43</f>
        <v>0</v>
      </c>
      <c r="D101" s="99">
        <f>'NET POSITION-FIDUCIARY(21)'!E43</f>
        <v>0</v>
      </c>
      <c r="E101" s="99">
        <f>'NET POSITION-FIDUCIARY(21)'!F43</f>
        <v>0</v>
      </c>
      <c r="F101" s="99">
        <f>'NET POSITION-FIDUCIARY(21)'!G43</f>
        <v>0</v>
      </c>
      <c r="G101" s="99">
        <f>'NET POSITION-FIDUCIARY(21)'!H43</f>
        <v>0</v>
      </c>
    </row>
    <row r="102" spans="1:8" x14ac:dyDescent="0.2">
      <c r="B102" s="38" t="s">
        <v>1205</v>
      </c>
      <c r="C102" s="99">
        <f>'CHANGE NET POSITION-FIDUC(22)'!D36</f>
        <v>0</v>
      </c>
      <c r="D102" s="99">
        <f>'CHANGE NET POSITION-FIDUC(22)'!E36</f>
        <v>0</v>
      </c>
      <c r="E102" s="99">
        <f>'CHANGE NET POSITION-FIDUC(22)'!F36</f>
        <v>0</v>
      </c>
      <c r="F102" s="99">
        <f>'CHANGE NET POSITION-FIDUC(22)'!G36</f>
        <v>0</v>
      </c>
      <c r="G102" s="99">
        <f>'CHANGE NET POSITION-FIDUC(22)'!H36</f>
        <v>0</v>
      </c>
    </row>
    <row r="104" spans="1:8" x14ac:dyDescent="0.2">
      <c r="A104" s="190">
        <v>13</v>
      </c>
      <c r="B104" s="16" t="s">
        <v>1206</v>
      </c>
      <c r="C104" s="16"/>
    </row>
    <row r="105" spans="1:8" x14ac:dyDescent="0.2">
      <c r="B105" s="38"/>
      <c r="C105" s="191" t="s">
        <v>1207</v>
      </c>
      <c r="D105" s="191" t="s">
        <v>1208</v>
      </c>
      <c r="E105" s="191" t="s">
        <v>1153</v>
      </c>
      <c r="F105" s="191" t="s">
        <v>1154</v>
      </c>
      <c r="G105" s="191" t="s">
        <v>1212</v>
      </c>
      <c r="H105" s="191" t="s">
        <v>1209</v>
      </c>
    </row>
    <row r="106" spans="1:8" x14ac:dyDescent="0.2">
      <c r="B106" s="38" t="s">
        <v>362</v>
      </c>
      <c r="C106" s="99">
        <f>'NET POSITION-PROPRIETARY(18)'!C98</f>
        <v>0</v>
      </c>
      <c r="D106" s="99">
        <f>'NET POSITION-PROPRIETARY(18)'!D98</f>
        <v>0</v>
      </c>
      <c r="E106" s="99">
        <f>'NET POSITION-PROPRIETARY(18)'!E98</f>
        <v>0</v>
      </c>
      <c r="F106" s="99">
        <f>'NET POSITION-PROPRIETARY(18)'!F98</f>
        <v>0</v>
      </c>
      <c r="G106" s="99">
        <f>'NET POSITION-PROPRIETARY(18)'!H98</f>
        <v>0</v>
      </c>
      <c r="H106" s="99">
        <f>'NET POSITION-PROPRIETARY(18)'!I98</f>
        <v>0</v>
      </c>
    </row>
    <row r="107" spans="1:8" x14ac:dyDescent="0.2">
      <c r="B107" s="38" t="s">
        <v>363</v>
      </c>
      <c r="C107" s="99">
        <f>'CHANGE NET POSITION-PROP.(19)'!C51</f>
        <v>0</v>
      </c>
      <c r="D107" s="99">
        <f>'CHANGE NET POSITION-PROP.(19)'!D51</f>
        <v>0</v>
      </c>
      <c r="E107" s="99">
        <f>'CHANGE NET POSITION-PROP.(19)'!E51</f>
        <v>0</v>
      </c>
      <c r="F107" s="99">
        <f>'CHANGE NET POSITION-PROP.(19)'!F51</f>
        <v>0</v>
      </c>
      <c r="G107" s="99">
        <f>'CHANGE NET POSITION-PROP.(19)'!H51</f>
        <v>0</v>
      </c>
      <c r="H107" s="99">
        <f>'CHANGE NET POSITION-PROP.(19)'!I51</f>
        <v>0</v>
      </c>
    </row>
    <row r="109" spans="1:8" x14ac:dyDescent="0.2">
      <c r="A109" s="191" t="s">
        <v>1216</v>
      </c>
      <c r="B109" s="17" t="s">
        <v>1211</v>
      </c>
    </row>
    <row r="110" spans="1:8" x14ac:dyDescent="0.2">
      <c r="B110" s="38"/>
      <c r="C110" s="191" t="s">
        <v>1208</v>
      </c>
      <c r="D110" s="191" t="s">
        <v>1153</v>
      </c>
      <c r="E110" s="191" t="s">
        <v>1154</v>
      </c>
      <c r="F110" s="191" t="s">
        <v>1155</v>
      </c>
      <c r="G110" s="191" t="s">
        <v>1209</v>
      </c>
    </row>
    <row r="111" spans="1:8" x14ac:dyDescent="0.2">
      <c r="B111" s="38" t="s">
        <v>1607</v>
      </c>
      <c r="C111" s="99">
        <f>'NET POSIT-NONMAJOR ENTERPR(79)'!D97</f>
        <v>0</v>
      </c>
      <c r="D111" s="99">
        <f>'NET POSIT-NONMAJOR ENTERPR(79)'!E97</f>
        <v>0</v>
      </c>
      <c r="E111" s="99">
        <f>'NET POSIT-NONMAJOR ENTERPR(79)'!F97</f>
        <v>0</v>
      </c>
      <c r="F111" s="99">
        <f>'NET POSIT-NONMAJOR ENTERPR(79)'!G97</f>
        <v>0</v>
      </c>
      <c r="G111" s="99">
        <f>'NET POSIT-NONMAJOR ENTERPR(79)'!H97</f>
        <v>0</v>
      </c>
    </row>
    <row r="112" spans="1:8" x14ac:dyDescent="0.2">
      <c r="B112" s="38" t="s">
        <v>1608</v>
      </c>
      <c r="C112" s="99">
        <f>'CHG. IN NP-NONMAJOR ENTERPR(80)'!D51</f>
        <v>0</v>
      </c>
      <c r="D112" s="99">
        <f>'CHG. IN NP-NONMAJOR ENTERPR(80)'!E51</f>
        <v>0</v>
      </c>
      <c r="E112" s="99">
        <f>'CHG. IN NP-NONMAJOR ENTERPR(80)'!F51</f>
        <v>0</v>
      </c>
      <c r="F112" s="99">
        <f>'CHG. IN NP-NONMAJOR ENTERPR(80)'!G51</f>
        <v>0</v>
      </c>
      <c r="G112" s="99">
        <f>'CHG. IN NP-NONMAJOR ENTERPR(80)'!H51</f>
        <v>0</v>
      </c>
    </row>
    <row r="113" spans="1:9" x14ac:dyDescent="0.2">
      <c r="B113" s="38"/>
      <c r="C113" s="99"/>
      <c r="D113" s="99"/>
      <c r="E113" s="99"/>
      <c r="F113" s="99"/>
      <c r="G113" s="99"/>
    </row>
    <row r="114" spans="1:9" x14ac:dyDescent="0.2">
      <c r="B114" s="38"/>
      <c r="C114" s="99"/>
      <c r="D114" s="99"/>
      <c r="E114" s="99"/>
      <c r="F114" s="99"/>
      <c r="G114" s="99"/>
    </row>
    <row r="115" spans="1:9" x14ac:dyDescent="0.2">
      <c r="B115" s="38"/>
      <c r="C115" s="99"/>
      <c r="D115" s="99"/>
      <c r="E115" s="99"/>
      <c r="F115" s="99"/>
      <c r="G115" s="99"/>
    </row>
    <row r="117" spans="1:9" x14ac:dyDescent="0.2">
      <c r="A117" s="190">
        <v>14</v>
      </c>
      <c r="B117" s="16" t="s">
        <v>1213</v>
      </c>
    </row>
    <row r="118" spans="1:9" x14ac:dyDescent="0.2">
      <c r="B118" s="38"/>
      <c r="C118" s="191" t="s">
        <v>1207</v>
      </c>
      <c r="D118" s="191" t="s">
        <v>1208</v>
      </c>
      <c r="E118" s="191" t="s">
        <v>1153</v>
      </c>
      <c r="F118" s="191" t="s">
        <v>1154</v>
      </c>
      <c r="G118" s="191" t="s">
        <v>1155</v>
      </c>
      <c r="H118" s="191" t="s">
        <v>1212</v>
      </c>
      <c r="I118" s="191" t="s">
        <v>1209</v>
      </c>
    </row>
    <row r="119" spans="1:9" x14ac:dyDescent="0.2">
      <c r="B119" s="38" t="s">
        <v>362</v>
      </c>
      <c r="C119" s="99">
        <f>'NET POSITION-PROPRIETARY(18)'!C13+'NET POSITION-PROPRIETARY(18)'!C14+'NET POSITION-PROPRIETARY(18)'!C15+'NET POSITION-PROPRIETARY(18)'!C26+'NET POSITION-PROPRIETARY(18)'!C27</f>
        <v>0</v>
      </c>
      <c r="D119" s="99">
        <f>'NET POSITION-PROPRIETARY(18)'!D13+'NET POSITION-PROPRIETARY(18)'!D14+'NET POSITION-PROPRIETARY(18)'!D15+'NET POSITION-PROPRIETARY(18)'!D26+'NET POSITION-PROPRIETARY(18)'!D27</f>
        <v>0</v>
      </c>
      <c r="E119" s="99">
        <f>'NET POSITION-PROPRIETARY(18)'!E13+'NET POSITION-PROPRIETARY(18)'!E14+'NET POSITION-PROPRIETARY(18)'!E15+'NET POSITION-PROPRIETARY(18)'!E26+'NET POSITION-PROPRIETARY(18)'!E27</f>
        <v>0</v>
      </c>
      <c r="F119" s="99">
        <f>'NET POSITION-PROPRIETARY(18)'!F13+'NET POSITION-PROPRIETARY(18)'!F14+'NET POSITION-PROPRIETARY(18)'!F15+'NET POSITION-PROPRIETARY(18)'!F26+'NET POSITION-PROPRIETARY(18)'!F27</f>
        <v>0</v>
      </c>
      <c r="G119" s="99">
        <f>'NET POSITION-PROPRIETARY(18)'!G13+'NET POSITION-PROPRIETARY(18)'!G14+'NET POSITION-PROPRIETARY(18)'!G15+'NET POSITION-PROPRIETARY(18)'!G26+'NET POSITION-PROPRIETARY(18)'!G27</f>
        <v>0</v>
      </c>
      <c r="H119" s="99">
        <f>'NET POSITION-PROPRIETARY(18)'!H13+'NET POSITION-PROPRIETARY(18)'!H14+'NET POSITION-PROPRIETARY(18)'!H15+'NET POSITION-PROPRIETARY(18)'!H26+'NET POSITION-PROPRIETARY(18)'!H27</f>
        <v>0</v>
      </c>
      <c r="I119" s="99">
        <f>'NET POSITION-PROPRIETARY(18)'!I13+'NET POSITION-PROPRIETARY(18)'!I14+'NET POSITION-PROPRIETARY(18)'!I15+'NET POSITION-PROPRIETARY(18)'!I26+'NET POSITION-PROPRIETARY(18)'!I27</f>
        <v>0</v>
      </c>
    </row>
    <row r="120" spans="1:9" x14ac:dyDescent="0.2">
      <c r="B120" s="38" t="s">
        <v>1214</v>
      </c>
      <c r="C120" s="99">
        <f>'ST. OF CASH FLOWS-PROP.(20)'!B39</f>
        <v>0</v>
      </c>
      <c r="D120" s="99">
        <f>'ST. OF CASH FLOWS-PROP.(20)'!C39</f>
        <v>0</v>
      </c>
      <c r="E120" s="99">
        <f>'ST. OF CASH FLOWS-PROP.(20)'!D39</f>
        <v>0</v>
      </c>
      <c r="F120" s="99">
        <f>'ST. OF CASH FLOWS-PROP.(20)'!E39</f>
        <v>0</v>
      </c>
      <c r="G120" s="99">
        <f>'ST. OF CASH FLOWS-PROP.(20)'!F39</f>
        <v>0</v>
      </c>
      <c r="H120" s="99">
        <f>'ST. OF CASH FLOWS-PROP.(20)'!G39</f>
        <v>0</v>
      </c>
      <c r="I120" s="99">
        <f>'ST. OF CASH FLOWS-PROP.(20)'!H39</f>
        <v>0</v>
      </c>
    </row>
    <row r="122" spans="1:9" x14ac:dyDescent="0.2">
      <c r="A122" s="191" t="s">
        <v>1222</v>
      </c>
      <c r="B122" s="17" t="s">
        <v>1215</v>
      </c>
    </row>
    <row r="123" spans="1:9" x14ac:dyDescent="0.2">
      <c r="B123" s="38"/>
      <c r="C123" s="191" t="s">
        <v>1208</v>
      </c>
      <c r="D123" s="191" t="s">
        <v>1153</v>
      </c>
      <c r="E123" s="191" t="s">
        <v>1154</v>
      </c>
      <c r="F123" s="191" t="s">
        <v>1155</v>
      </c>
      <c r="G123" s="191" t="s">
        <v>1209</v>
      </c>
    </row>
    <row r="124" spans="1:9" x14ac:dyDescent="0.2">
      <c r="B124" s="38" t="s">
        <v>1607</v>
      </c>
      <c r="C124" s="99">
        <f>'NET POSIT-NONMAJOR ENTERPR(79)'!D12+'NET POSIT-NONMAJOR ENTERPR(79)'!D13+'NET POSIT-NONMAJOR ENTERPR(79)'!D14+'NET POSIT-NONMAJOR ENTERPR(79)'!D25+'NET POSIT-NONMAJOR ENTERPR(79)'!D26</f>
        <v>0</v>
      </c>
      <c r="D124" s="99">
        <f>'NET POSIT-NONMAJOR ENTERPR(79)'!E12+'NET POSIT-NONMAJOR ENTERPR(79)'!E13+'NET POSIT-NONMAJOR ENTERPR(79)'!E14+'NET POSIT-NONMAJOR ENTERPR(79)'!E25+'NET POSIT-NONMAJOR ENTERPR(79)'!E26</f>
        <v>0</v>
      </c>
      <c r="E124" s="99">
        <f>'NET POSIT-NONMAJOR ENTERPR(79)'!F12+'NET POSIT-NONMAJOR ENTERPR(79)'!F13+'NET POSIT-NONMAJOR ENTERPR(79)'!F14+'NET POSIT-NONMAJOR ENTERPR(79)'!F25+'NET POSIT-NONMAJOR ENTERPR(79)'!F26</f>
        <v>0</v>
      </c>
      <c r="F124" s="99">
        <f>'NET POSIT-NONMAJOR ENTERPR(79)'!G12+'NET POSIT-NONMAJOR ENTERPR(79)'!G13+'NET POSIT-NONMAJOR ENTERPR(79)'!G14+'NET POSIT-NONMAJOR ENTERPR(79)'!G25+'NET POSIT-NONMAJOR ENTERPR(79)'!G26</f>
        <v>0</v>
      </c>
      <c r="G124" s="99">
        <f>'NET POSIT-NONMAJOR ENTERPR(79)'!H12+'NET POSIT-NONMAJOR ENTERPR(79)'!H13+'NET POSIT-NONMAJOR ENTERPR(79)'!H14+'NET POSIT-NONMAJOR ENTERPR(79)'!H25+'NET POSIT-NONMAJOR ENTERPR(79)'!H26</f>
        <v>0</v>
      </c>
    </row>
    <row r="125" spans="1:9" x14ac:dyDescent="0.2">
      <c r="B125" s="38" t="s">
        <v>1612</v>
      </c>
      <c r="C125" s="99">
        <f>'NONMAJOR ENTERPR. CASH FLOW(81)'!B37</f>
        <v>0</v>
      </c>
      <c r="D125" s="99">
        <f>'NONMAJOR ENTERPR. CASH FLOW(81)'!C37</f>
        <v>0</v>
      </c>
      <c r="E125" s="99">
        <f>'NONMAJOR ENTERPR. CASH FLOW(81)'!D37</f>
        <v>0</v>
      </c>
      <c r="F125" s="99">
        <f>'NONMAJOR ENTERPR. CASH FLOW(81)'!E37</f>
        <v>0</v>
      </c>
      <c r="G125" s="99">
        <f>'NONMAJOR ENTERPR. CASH FLOW(81)'!F37</f>
        <v>0</v>
      </c>
    </row>
    <row r="126" spans="1:9" x14ac:dyDescent="0.2">
      <c r="B126" s="38"/>
      <c r="C126" s="99"/>
      <c r="D126" s="99"/>
      <c r="E126" s="99"/>
      <c r="F126" s="99"/>
      <c r="G126" s="99"/>
    </row>
    <row r="127" spans="1:9" x14ac:dyDescent="0.2">
      <c r="A127" s="190">
        <v>15</v>
      </c>
      <c r="B127" s="16" t="s">
        <v>1294</v>
      </c>
      <c r="C127" s="99"/>
      <c r="D127" s="99"/>
      <c r="E127" s="99"/>
      <c r="F127" s="99"/>
      <c r="G127" s="99"/>
    </row>
    <row r="128" spans="1:9" x14ac:dyDescent="0.2">
      <c r="B128" s="38" t="s">
        <v>363</v>
      </c>
      <c r="C128" s="99">
        <f>'CHANGE NET POSITION-PROP.(19)'!I56</f>
        <v>0</v>
      </c>
      <c r="D128" s="99"/>
      <c r="E128" s="99"/>
      <c r="F128" s="99"/>
      <c r="G128" s="99"/>
    </row>
    <row r="129" spans="1:7" x14ac:dyDescent="0.2">
      <c r="B129" s="38" t="s">
        <v>346</v>
      </c>
      <c r="C129" s="99">
        <f>'GW-STATEMENT OF ACTIVITIES(14)'!J57</f>
        <v>0</v>
      </c>
      <c r="D129" s="99"/>
      <c r="E129" s="99"/>
      <c r="F129" s="99"/>
      <c r="G129" s="99"/>
    </row>
    <row r="131" spans="1:7" x14ac:dyDescent="0.2">
      <c r="A131" s="190">
        <v>16</v>
      </c>
      <c r="B131" s="16" t="s">
        <v>1221</v>
      </c>
    </row>
    <row r="132" spans="1:7" x14ac:dyDescent="0.2">
      <c r="B132" s="38" t="s">
        <v>1217</v>
      </c>
      <c r="C132" s="99">
        <f>'GW-STATEMENT NET POSITION(13)'!C81</f>
        <v>0</v>
      </c>
    </row>
    <row r="133" spans="1:7" x14ac:dyDescent="0.2">
      <c r="B133" s="38" t="s">
        <v>346</v>
      </c>
      <c r="C133" s="99">
        <f>'GW-STATEMENT OF ACTIVITIES(14)'!J63</f>
        <v>0</v>
      </c>
      <c r="G133" s="38" t="s">
        <v>1219</v>
      </c>
    </row>
    <row r="134" spans="1:7" x14ac:dyDescent="0.2">
      <c r="B134" s="38" t="s">
        <v>362</v>
      </c>
      <c r="C134" s="99">
        <f>'NET POSITION-PROPRIETARY(18)'!I98</f>
        <v>0</v>
      </c>
      <c r="G134" s="38" t="s">
        <v>1218</v>
      </c>
    </row>
    <row r="135" spans="1:7" x14ac:dyDescent="0.2">
      <c r="B135" s="38" t="s">
        <v>363</v>
      </c>
      <c r="C135" s="99">
        <f>'CHANGE NET POSITION-PROP.(19)'!I51</f>
        <v>0</v>
      </c>
      <c r="G135" s="38" t="s">
        <v>1220</v>
      </c>
    </row>
    <row r="137" spans="1:7" x14ac:dyDescent="0.2">
      <c r="A137" s="190">
        <v>17</v>
      </c>
      <c r="B137" s="16" t="s">
        <v>1295</v>
      </c>
    </row>
    <row r="138" spans="1:7" x14ac:dyDescent="0.2">
      <c r="B138" s="38" t="s">
        <v>1217</v>
      </c>
      <c r="C138" s="99">
        <f>'GW-STATEMENT NET POSITION(13)'!D81</f>
        <v>0</v>
      </c>
    </row>
    <row r="139" spans="1:7" x14ac:dyDescent="0.2">
      <c r="B139" s="38" t="s">
        <v>346</v>
      </c>
      <c r="C139" s="99">
        <f>'GW-STATEMENT OF ACTIVITIES(14)'!K63</f>
        <v>0</v>
      </c>
    </row>
    <row r="141" spans="1:7" x14ac:dyDescent="0.2">
      <c r="A141" s="190">
        <v>18</v>
      </c>
      <c r="B141" s="16" t="s">
        <v>1229</v>
      </c>
    </row>
    <row r="142" spans="1:7" x14ac:dyDescent="0.2">
      <c r="B142" s="38" t="s">
        <v>1609</v>
      </c>
      <c r="C142" s="99" t="e">
        <f>#REF!</f>
        <v>#REF!</v>
      </c>
    </row>
    <row r="143" spans="1:7" x14ac:dyDescent="0.2">
      <c r="B143" s="38" t="s">
        <v>1610</v>
      </c>
      <c r="C143" s="99" t="e">
        <f>#REF!</f>
        <v>#REF!</v>
      </c>
    </row>
    <row r="145" spans="1:4" x14ac:dyDescent="0.2">
      <c r="A145" s="190">
        <v>19</v>
      </c>
      <c r="B145" s="16" t="s">
        <v>1230</v>
      </c>
    </row>
    <row r="146" spans="1:4" x14ac:dyDescent="0.2">
      <c r="B146" s="17" t="s">
        <v>1231</v>
      </c>
      <c r="D146" s="38" t="s">
        <v>1234</v>
      </c>
    </row>
    <row r="147" spans="1:4" x14ac:dyDescent="0.2">
      <c r="B147" s="38" t="s">
        <v>1217</v>
      </c>
      <c r="C147" s="99">
        <f>'GW-STATEMENT NET POSITION(13)'!B9+'GW-STATEMENT NET POSITION(13)'!B10+'GW-STATEMENT NET POSITION(13)'!B11+'GW-STATEMENT NET POSITION(13)'!B13+'GW-STATEMENT NET POSITION(13)'!B14</f>
        <v>0</v>
      </c>
    </row>
    <row r="148" spans="1:4" x14ac:dyDescent="0.2">
      <c r="B148" s="38" t="s">
        <v>1609</v>
      </c>
      <c r="C148" s="99" t="e">
        <f>#REF!+#REF!+#REF!+#REF!+#REF!</f>
        <v>#REF!</v>
      </c>
      <c r="D148" t="s">
        <v>1420</v>
      </c>
    </row>
    <row r="150" spans="1:4" x14ac:dyDescent="0.2">
      <c r="B150" s="17" t="s">
        <v>1232</v>
      </c>
      <c r="D150" s="38" t="s">
        <v>1234</v>
      </c>
    </row>
    <row r="151" spans="1:4" x14ac:dyDescent="0.2">
      <c r="B151" s="38" t="s">
        <v>1217</v>
      </c>
      <c r="C151" s="99">
        <f>'GW-STATEMENT NET POSITION(13)'!C9+'GW-STATEMENT NET POSITION(13)'!C10+'GW-STATEMENT NET POSITION(13)'!C11+'GW-STATEMENT NET POSITION(13)'!C13+'GW-STATEMENT NET POSITION(13)'!C14</f>
        <v>0</v>
      </c>
    </row>
    <row r="152" spans="1:4" x14ac:dyDescent="0.2">
      <c r="B152" s="38" t="s">
        <v>362</v>
      </c>
      <c r="C152" s="99">
        <f>'NET POSITION-PROPRIETARY(18)'!I13+'NET POSITION-PROPRIETARY(18)'!I14+'NET POSITION-PROPRIETARY(18)'!I15+'NET POSITION-PROPRIETARY(18)'!I26+'NET POSITION-PROPRIETARY(18)'!I27</f>
        <v>0</v>
      </c>
    </row>
    <row r="153" spans="1:4" x14ac:dyDescent="0.2">
      <c r="B153" s="38" t="s">
        <v>1609</v>
      </c>
      <c r="C153" s="99" t="e">
        <f>#REF!</f>
        <v>#REF!</v>
      </c>
      <c r="D153" t="s">
        <v>1420</v>
      </c>
    </row>
    <row r="155" spans="1:4" x14ac:dyDescent="0.2">
      <c r="B155" s="16" t="s">
        <v>1209</v>
      </c>
    </row>
    <row r="156" spans="1:4" x14ac:dyDescent="0.2">
      <c r="B156" s="38" t="s">
        <v>1200</v>
      </c>
      <c r="C156" s="99">
        <f>'GW-STATEMENT NET POSITION(13)'!D9+'GW-STATEMENT NET POSITION(13)'!D10+'GW-STATEMENT NET POSITION(13)'!D11+'GW-STATEMENT NET POSITION(13)'!D13+'GW-STATEMENT NET POSITION(13)'!D14</f>
        <v>0</v>
      </c>
    </row>
    <row r="157" spans="1:4" x14ac:dyDescent="0.2">
      <c r="B157" s="38" t="s">
        <v>1421</v>
      </c>
      <c r="C157" s="99">
        <f>'NET POSITION-FIDUCIARY(21)'!D12+'NET POSITION-FIDUCIARY(21)'!E12+'NET POSITION-FIDUCIARY(21)'!F12+'NET POSITION-FIDUCIARY(21)'!G12+'NET POSITION-FIDUCIARY(21)'!D19+'NET POSITION-FIDUCIARY(21)'!E19+'NET POSITION-FIDUCIARY(21)'!F19+'NET POSITION-FIDUCIARY(21)'!G19</f>
        <v>0</v>
      </c>
    </row>
    <row r="158" spans="1:4" x14ac:dyDescent="0.2">
      <c r="B158" s="38" t="s">
        <v>1613</v>
      </c>
      <c r="C158" s="260">
        <f>'COMB. NET POS-IN. SER.(82)'!F12+'COMB. NET POS-IN. SER.(82)'!F13+'COMB. NET POS-IN. SER.(82)'!F14+'COMB. NET POS-IN. SER.(82)'!F25+'COMB. NET POS-IN. SER.(82)'!F26</f>
        <v>0</v>
      </c>
    </row>
    <row r="159" spans="1:4" x14ac:dyDescent="0.2">
      <c r="B159" s="191" t="s">
        <v>1422</v>
      </c>
      <c r="C159" s="99">
        <f>SUM(C156:C158)</f>
        <v>0</v>
      </c>
    </row>
    <row r="161" spans="2:4" x14ac:dyDescent="0.2">
      <c r="B161" s="38" t="s">
        <v>1611</v>
      </c>
      <c r="C161" s="99" t="e">
        <f>#REF!</f>
        <v>#REF!</v>
      </c>
      <c r="D161" s="38" t="s">
        <v>1423</v>
      </c>
    </row>
    <row r="162" spans="2:4" x14ac:dyDescent="0.2">
      <c r="D162" s="38" t="s">
        <v>1424</v>
      </c>
    </row>
    <row r="163" spans="2:4" x14ac:dyDescent="0.2">
      <c r="D163" s="38" t="s">
        <v>1425</v>
      </c>
    </row>
    <row r="164" spans="2:4" x14ac:dyDescent="0.2">
      <c r="B164" s="38" t="s">
        <v>304</v>
      </c>
      <c r="C164" s="99" t="e">
        <f>#REF!</f>
        <v>#REF!</v>
      </c>
    </row>
    <row r="165" spans="2:4" x14ac:dyDescent="0.2">
      <c r="B165" s="38" t="s">
        <v>1426</v>
      </c>
      <c r="C165" s="22"/>
    </row>
    <row r="166" spans="2:4" x14ac:dyDescent="0.2">
      <c r="C166" s="99" t="e">
        <f>C161+C164</f>
        <v>#REF!</v>
      </c>
      <c r="D166" s="38" t="s">
        <v>1427</v>
      </c>
    </row>
    <row r="167" spans="2:4" x14ac:dyDescent="0.2">
      <c r="D167" s="38" t="s">
        <v>1428</v>
      </c>
    </row>
  </sheetData>
  <sheetProtection sheet="1" formatCells="0" formatColumns="0"/>
  <customSheetViews>
    <customSheetView guid="{FC3B3501-CA52-40D7-B049-0E027A15B235}" hiddenRows="1">
      <selection activeCell="C148" sqref="C148"/>
      <pageMargins left="0.45" right="0.45" top="0.5" bottom="0.5" header="0" footer="0"/>
      <pageSetup orientation="landscape" r:id="rId1"/>
    </customSheetView>
  </customSheetViews>
  <mergeCells count="1">
    <mergeCell ref="A2:A18"/>
  </mergeCells>
  <pageMargins left="0.45" right="0.45" top="0.5" bottom="0.5" header="0" footer="0"/>
  <pageSetup orientation="landscape" r:id="rId2"/>
  <drawing r:id="rId3"/>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1B230-2E40-4B88-9A3C-70D4286700AA}">
  <dimension ref="A1:F183"/>
  <sheetViews>
    <sheetView workbookViewId="0">
      <selection sqref="A1:XFD1048576"/>
    </sheetView>
  </sheetViews>
  <sheetFormatPr defaultRowHeight="12.75" x14ac:dyDescent="0.2"/>
  <sheetData>
    <row r="1" spans="1:6" ht="15" x14ac:dyDescent="0.2">
      <c r="A1" s="1150" t="s">
        <v>2997</v>
      </c>
      <c r="B1" s="1150" t="s">
        <v>2998</v>
      </c>
      <c r="C1" s="1150" t="s">
        <v>2999</v>
      </c>
    </row>
    <row r="2" spans="1:6" ht="15" x14ac:dyDescent="0.2">
      <c r="A2" s="1150"/>
      <c r="B2" s="1150" t="s">
        <v>2121</v>
      </c>
      <c r="C2" s="1150"/>
      <c r="F2" t="str">
        <f>'COVER PAGE'!A9</f>
        <v>LOCAL GOVERNMENT NAME:</v>
      </c>
    </row>
    <row r="3" spans="1:6" x14ac:dyDescent="0.2">
      <c r="A3" s="1151" t="s">
        <v>3000</v>
      </c>
      <c r="B3" s="1151" t="s">
        <v>3001</v>
      </c>
      <c r="C3" s="1151" t="s">
        <v>2816</v>
      </c>
      <c r="F3" t="e">
        <f>_xlfn.XLOOKUP(F2,B3:B183,C3:C183)</f>
        <v>#N/A</v>
      </c>
    </row>
    <row r="4" spans="1:6" x14ac:dyDescent="0.2">
      <c r="A4" s="1151" t="s">
        <v>3000</v>
      </c>
      <c r="B4" s="1151" t="s">
        <v>3002</v>
      </c>
      <c r="C4" s="1151" t="s">
        <v>2817</v>
      </c>
    </row>
    <row r="5" spans="1:6" x14ac:dyDescent="0.2">
      <c r="A5" s="1151" t="s">
        <v>3000</v>
      </c>
      <c r="B5" s="1151" t="s">
        <v>3003</v>
      </c>
      <c r="C5" s="1151" t="s">
        <v>2818</v>
      </c>
    </row>
    <row r="6" spans="1:6" x14ac:dyDescent="0.2">
      <c r="A6" s="1151" t="s">
        <v>3000</v>
      </c>
      <c r="B6" s="1151" t="s">
        <v>3004</v>
      </c>
      <c r="C6" s="1151" t="s">
        <v>2819</v>
      </c>
    </row>
    <row r="7" spans="1:6" x14ac:dyDescent="0.2">
      <c r="A7" s="1151" t="s">
        <v>3000</v>
      </c>
      <c r="B7" s="1151" t="s">
        <v>3005</v>
      </c>
      <c r="C7" s="1151" t="s">
        <v>2820</v>
      </c>
    </row>
    <row r="8" spans="1:6" x14ac:dyDescent="0.2">
      <c r="A8" s="1151" t="s">
        <v>3000</v>
      </c>
      <c r="B8" s="1151" t="s">
        <v>3006</v>
      </c>
      <c r="C8" s="1151" t="s">
        <v>2825</v>
      </c>
    </row>
    <row r="9" spans="1:6" x14ac:dyDescent="0.2">
      <c r="A9" s="1151" t="s">
        <v>3000</v>
      </c>
      <c r="B9" s="1151" t="s">
        <v>3007</v>
      </c>
      <c r="C9" s="1151" t="s">
        <v>2821</v>
      </c>
    </row>
    <row r="10" spans="1:6" x14ac:dyDescent="0.2">
      <c r="A10" s="1151" t="s">
        <v>3000</v>
      </c>
      <c r="B10" s="1151" t="s">
        <v>3008</v>
      </c>
      <c r="C10" s="1151" t="s">
        <v>2822</v>
      </c>
    </row>
    <row r="11" spans="1:6" x14ac:dyDescent="0.2">
      <c r="A11" s="1151" t="s">
        <v>3000</v>
      </c>
      <c r="B11" s="1151" t="s">
        <v>3009</v>
      </c>
      <c r="C11" s="1151" t="s">
        <v>2823</v>
      </c>
    </row>
    <row r="12" spans="1:6" x14ac:dyDescent="0.2">
      <c r="A12" s="1151" t="s">
        <v>3000</v>
      </c>
      <c r="B12" s="1151" t="s">
        <v>3010</v>
      </c>
      <c r="C12" s="1151" t="s">
        <v>2824</v>
      </c>
    </row>
    <row r="13" spans="1:6" x14ac:dyDescent="0.2">
      <c r="A13" s="1151" t="s">
        <v>3000</v>
      </c>
      <c r="B13" s="1151" t="s">
        <v>3011</v>
      </c>
      <c r="C13" s="1151" t="s">
        <v>2880</v>
      </c>
    </row>
    <row r="14" spans="1:6" x14ac:dyDescent="0.2">
      <c r="A14" s="1151" t="s">
        <v>3000</v>
      </c>
      <c r="B14" s="1151" t="s">
        <v>3012</v>
      </c>
      <c r="C14" s="1151" t="s">
        <v>2894</v>
      </c>
    </row>
    <row r="15" spans="1:6" x14ac:dyDescent="0.2">
      <c r="A15" s="1151" t="s">
        <v>3000</v>
      </c>
      <c r="B15" s="1151" t="s">
        <v>3013</v>
      </c>
      <c r="C15" s="1151" t="s">
        <v>2858</v>
      </c>
    </row>
    <row r="16" spans="1:6" x14ac:dyDescent="0.2">
      <c r="A16" s="1151" t="s">
        <v>3000</v>
      </c>
      <c r="B16" s="1151" t="s">
        <v>3014</v>
      </c>
      <c r="C16" s="1151" t="s">
        <v>2827</v>
      </c>
    </row>
    <row r="17" spans="1:3" x14ac:dyDescent="0.2">
      <c r="A17" s="1151" t="s">
        <v>3000</v>
      </c>
      <c r="B17" s="1151" t="s">
        <v>3015</v>
      </c>
      <c r="C17" s="1151" t="s">
        <v>2872</v>
      </c>
    </row>
    <row r="18" spans="1:3" x14ac:dyDescent="0.2">
      <c r="A18" s="1151" t="s">
        <v>3000</v>
      </c>
      <c r="B18" s="1151" t="s">
        <v>3016</v>
      </c>
      <c r="C18" s="1151" t="s">
        <v>2843</v>
      </c>
    </row>
    <row r="19" spans="1:3" x14ac:dyDescent="0.2">
      <c r="A19" s="1151" t="s">
        <v>3000</v>
      </c>
      <c r="B19" s="1151" t="s">
        <v>3017</v>
      </c>
      <c r="C19" s="1151" t="s">
        <v>2829</v>
      </c>
    </row>
    <row r="20" spans="1:3" x14ac:dyDescent="0.2">
      <c r="A20" s="1151" t="s">
        <v>3000</v>
      </c>
      <c r="B20" s="1151" t="s">
        <v>3018</v>
      </c>
      <c r="C20" s="1151" t="s">
        <v>2908</v>
      </c>
    </row>
    <row r="21" spans="1:3" x14ac:dyDescent="0.2">
      <c r="A21" s="1151" t="s">
        <v>3000</v>
      </c>
      <c r="B21" s="1151" t="s">
        <v>3019</v>
      </c>
      <c r="C21" s="1151" t="s">
        <v>2847</v>
      </c>
    </row>
    <row r="22" spans="1:3" x14ac:dyDescent="0.2">
      <c r="A22" s="1151" t="s">
        <v>3000</v>
      </c>
      <c r="B22" s="1151" t="s">
        <v>3020</v>
      </c>
      <c r="C22" s="1151" t="s">
        <v>2909</v>
      </c>
    </row>
    <row r="23" spans="1:3" x14ac:dyDescent="0.2">
      <c r="A23" s="1151" t="s">
        <v>3000</v>
      </c>
      <c r="B23" s="1151" t="s">
        <v>3021</v>
      </c>
      <c r="C23" s="1151" t="s">
        <v>2910</v>
      </c>
    </row>
    <row r="24" spans="1:3" x14ac:dyDescent="0.2">
      <c r="A24" s="1151" t="s">
        <v>3000</v>
      </c>
      <c r="B24" s="1151" t="s">
        <v>3022</v>
      </c>
      <c r="C24" s="1151" t="s">
        <v>2867</v>
      </c>
    </row>
    <row r="25" spans="1:3" x14ac:dyDescent="0.2">
      <c r="A25" s="1151" t="s">
        <v>3000</v>
      </c>
      <c r="B25" s="1151" t="s">
        <v>3023</v>
      </c>
      <c r="C25" s="1151" t="s">
        <v>2835</v>
      </c>
    </row>
    <row r="26" spans="1:3" x14ac:dyDescent="0.2">
      <c r="A26" s="1151" t="s">
        <v>3000</v>
      </c>
      <c r="B26" s="1151" t="s">
        <v>3024</v>
      </c>
      <c r="C26" s="1151" t="s">
        <v>2911</v>
      </c>
    </row>
    <row r="27" spans="1:3" x14ac:dyDescent="0.2">
      <c r="A27" s="1151" t="s">
        <v>3000</v>
      </c>
      <c r="B27" s="1151" t="s">
        <v>3025</v>
      </c>
      <c r="C27" s="1151" t="s">
        <v>2886</v>
      </c>
    </row>
    <row r="28" spans="1:3" x14ac:dyDescent="0.2">
      <c r="A28" s="1151" t="s">
        <v>3000</v>
      </c>
      <c r="B28" s="1151" t="s">
        <v>3026</v>
      </c>
      <c r="C28" s="1151" t="s">
        <v>2852</v>
      </c>
    </row>
    <row r="29" spans="1:3" x14ac:dyDescent="0.2">
      <c r="A29" s="1151" t="s">
        <v>3000</v>
      </c>
      <c r="B29" s="1151" t="s">
        <v>3027</v>
      </c>
      <c r="C29" s="1151" t="s">
        <v>2912</v>
      </c>
    </row>
    <row r="30" spans="1:3" x14ac:dyDescent="0.2">
      <c r="A30" s="1151" t="s">
        <v>3000</v>
      </c>
      <c r="B30" s="1151" t="s">
        <v>3028</v>
      </c>
      <c r="C30" s="1151" t="s">
        <v>2874</v>
      </c>
    </row>
    <row r="31" spans="1:3" x14ac:dyDescent="0.2">
      <c r="A31" s="1151" t="s">
        <v>3000</v>
      </c>
      <c r="B31" s="1151" t="s">
        <v>3029</v>
      </c>
      <c r="C31" s="1151" t="s">
        <v>2913</v>
      </c>
    </row>
    <row r="32" spans="1:3" x14ac:dyDescent="0.2">
      <c r="A32" s="1151" t="s">
        <v>3000</v>
      </c>
      <c r="B32" s="1151" t="s">
        <v>3030</v>
      </c>
      <c r="C32" s="1151" t="s">
        <v>2914</v>
      </c>
    </row>
    <row r="33" spans="1:3" x14ac:dyDescent="0.2">
      <c r="A33" s="1151" t="s">
        <v>3000</v>
      </c>
      <c r="B33" s="1151" t="s">
        <v>3031</v>
      </c>
      <c r="C33" s="1151" t="s">
        <v>2905</v>
      </c>
    </row>
    <row r="34" spans="1:3" x14ac:dyDescent="0.2">
      <c r="A34" s="1151" t="s">
        <v>3000</v>
      </c>
      <c r="B34" s="1151" t="s">
        <v>3032</v>
      </c>
      <c r="C34" s="1151" t="s">
        <v>2915</v>
      </c>
    </row>
    <row r="35" spans="1:3" x14ac:dyDescent="0.2">
      <c r="A35" s="1151" t="s">
        <v>3000</v>
      </c>
      <c r="B35" s="1151" t="s">
        <v>3033</v>
      </c>
      <c r="C35" s="1151" t="s">
        <v>2882</v>
      </c>
    </row>
    <row r="36" spans="1:3" x14ac:dyDescent="0.2">
      <c r="A36" s="1151" t="s">
        <v>3000</v>
      </c>
      <c r="B36" s="1151" t="s">
        <v>3034</v>
      </c>
      <c r="C36" s="1151" t="s">
        <v>2892</v>
      </c>
    </row>
    <row r="37" spans="1:3" x14ac:dyDescent="0.2">
      <c r="A37" s="1151" t="s">
        <v>3000</v>
      </c>
      <c r="B37" s="1151" t="s">
        <v>3035</v>
      </c>
      <c r="C37" s="1151" t="s">
        <v>2876</v>
      </c>
    </row>
    <row r="38" spans="1:3" x14ac:dyDescent="0.2">
      <c r="A38" s="1151" t="s">
        <v>3000</v>
      </c>
      <c r="B38" s="1151" t="s">
        <v>3036</v>
      </c>
      <c r="C38" s="1151" t="s">
        <v>2916</v>
      </c>
    </row>
    <row r="39" spans="1:3" x14ac:dyDescent="0.2">
      <c r="A39" s="1151" t="s">
        <v>3000</v>
      </c>
      <c r="B39" s="1151" t="s">
        <v>3037</v>
      </c>
      <c r="C39" s="1151" t="s">
        <v>2878</v>
      </c>
    </row>
    <row r="40" spans="1:3" x14ac:dyDescent="0.2">
      <c r="A40" s="1151" t="s">
        <v>3000</v>
      </c>
      <c r="B40" s="1151" t="s">
        <v>3038</v>
      </c>
      <c r="C40" s="1151" t="s">
        <v>2845</v>
      </c>
    </row>
    <row r="41" spans="1:3" x14ac:dyDescent="0.2">
      <c r="A41" s="1151" t="s">
        <v>3000</v>
      </c>
      <c r="B41" s="1151" t="s">
        <v>3039</v>
      </c>
      <c r="C41" s="1151" t="s">
        <v>2917</v>
      </c>
    </row>
    <row r="42" spans="1:3" x14ac:dyDescent="0.2">
      <c r="A42" s="1151" t="s">
        <v>3000</v>
      </c>
      <c r="B42" s="1151" t="s">
        <v>3040</v>
      </c>
      <c r="C42" s="1151" t="s">
        <v>2849</v>
      </c>
    </row>
    <row r="43" spans="1:3" x14ac:dyDescent="0.2">
      <c r="A43" s="1151" t="s">
        <v>3000</v>
      </c>
      <c r="B43" s="1151" t="s">
        <v>3041</v>
      </c>
      <c r="C43" s="1151" t="s">
        <v>2918</v>
      </c>
    </row>
    <row r="44" spans="1:3" x14ac:dyDescent="0.2">
      <c r="A44" s="1151" t="s">
        <v>3000</v>
      </c>
      <c r="B44" s="1151" t="s">
        <v>3042</v>
      </c>
      <c r="C44" s="1151" t="s">
        <v>2861</v>
      </c>
    </row>
    <row r="45" spans="1:3" x14ac:dyDescent="0.2">
      <c r="A45" s="1151" t="s">
        <v>3000</v>
      </c>
      <c r="B45" s="1151" t="s">
        <v>3043</v>
      </c>
      <c r="C45" s="1151" t="s">
        <v>2898</v>
      </c>
    </row>
    <row r="46" spans="1:3" x14ac:dyDescent="0.2">
      <c r="A46" s="1151" t="s">
        <v>3000</v>
      </c>
      <c r="B46" s="1151" t="s">
        <v>3044</v>
      </c>
      <c r="C46" s="1151" t="s">
        <v>2888</v>
      </c>
    </row>
    <row r="47" spans="1:3" x14ac:dyDescent="0.2">
      <c r="A47" s="1151" t="s">
        <v>3000</v>
      </c>
      <c r="B47" s="1151" t="s">
        <v>3045</v>
      </c>
      <c r="C47" s="1151" t="s">
        <v>2841</v>
      </c>
    </row>
    <row r="48" spans="1:3" x14ac:dyDescent="0.2">
      <c r="A48" s="1151" t="s">
        <v>3000</v>
      </c>
      <c r="B48" s="1151" t="s">
        <v>3046</v>
      </c>
      <c r="C48" s="1151" t="s">
        <v>2900</v>
      </c>
    </row>
    <row r="49" spans="1:3" x14ac:dyDescent="0.2">
      <c r="A49" s="1151" t="s">
        <v>3000</v>
      </c>
      <c r="B49" s="1151" t="s">
        <v>3047</v>
      </c>
      <c r="C49" s="1151" t="s">
        <v>2884</v>
      </c>
    </row>
    <row r="50" spans="1:3" x14ac:dyDescent="0.2">
      <c r="A50" s="1151" t="s">
        <v>3000</v>
      </c>
      <c r="B50" s="1151" t="s">
        <v>3048</v>
      </c>
      <c r="C50" s="1151" t="s">
        <v>2919</v>
      </c>
    </row>
    <row r="51" spans="1:3" x14ac:dyDescent="0.2">
      <c r="A51" s="1151" t="s">
        <v>3000</v>
      </c>
      <c r="B51" s="1151" t="s">
        <v>3049</v>
      </c>
      <c r="C51" s="1151" t="s">
        <v>2831</v>
      </c>
    </row>
    <row r="52" spans="1:3" x14ac:dyDescent="0.2">
      <c r="A52" s="1151" t="s">
        <v>3000</v>
      </c>
      <c r="B52" s="1151" t="s">
        <v>3050</v>
      </c>
      <c r="C52" s="1151" t="s">
        <v>2839</v>
      </c>
    </row>
    <row r="53" spans="1:3" x14ac:dyDescent="0.2">
      <c r="A53" s="1151" t="s">
        <v>3000</v>
      </c>
      <c r="B53" s="1151" t="s">
        <v>3051</v>
      </c>
      <c r="C53" s="1151" t="s">
        <v>2896</v>
      </c>
    </row>
    <row r="54" spans="1:3" x14ac:dyDescent="0.2">
      <c r="A54" s="1151" t="s">
        <v>3000</v>
      </c>
      <c r="B54" s="1151" t="s">
        <v>3052</v>
      </c>
      <c r="C54" s="1151" t="s">
        <v>2954</v>
      </c>
    </row>
    <row r="55" spans="1:3" x14ac:dyDescent="0.2">
      <c r="A55" s="1151" t="s">
        <v>3000</v>
      </c>
      <c r="B55" s="1151" t="s">
        <v>3053</v>
      </c>
      <c r="C55" s="1151" t="s">
        <v>2856</v>
      </c>
    </row>
    <row r="56" spans="1:3" x14ac:dyDescent="0.2">
      <c r="A56" s="1151" t="s">
        <v>3000</v>
      </c>
      <c r="B56" s="1151" t="s">
        <v>3054</v>
      </c>
      <c r="C56" s="1151" t="s">
        <v>2865</v>
      </c>
    </row>
    <row r="57" spans="1:3" x14ac:dyDescent="0.2">
      <c r="A57" s="1151" t="s">
        <v>3000</v>
      </c>
      <c r="B57" s="1151" t="s">
        <v>3055</v>
      </c>
      <c r="C57" s="1151" t="s">
        <v>2994</v>
      </c>
    </row>
    <row r="58" spans="1:3" x14ac:dyDescent="0.2">
      <c r="A58" s="1151" t="s">
        <v>3000</v>
      </c>
      <c r="B58" s="1151" t="s">
        <v>3056</v>
      </c>
      <c r="C58" s="1151" t="s">
        <v>2833</v>
      </c>
    </row>
    <row r="59" spans="1:3" x14ac:dyDescent="0.2">
      <c r="A59" s="1151" t="s">
        <v>3057</v>
      </c>
      <c r="B59" s="1151" t="s">
        <v>3058</v>
      </c>
      <c r="C59" s="1151" t="s">
        <v>2826</v>
      </c>
    </row>
    <row r="60" spans="1:3" x14ac:dyDescent="0.2">
      <c r="A60" s="1151" t="s">
        <v>3057</v>
      </c>
      <c r="B60" s="1151" t="s">
        <v>3059</v>
      </c>
      <c r="C60" s="1151" t="s">
        <v>2828</v>
      </c>
    </row>
    <row r="61" spans="1:3" x14ac:dyDescent="0.2">
      <c r="A61" s="1151" t="s">
        <v>3057</v>
      </c>
      <c r="B61" s="1151" t="s">
        <v>3060</v>
      </c>
      <c r="C61" s="1151" t="s">
        <v>2830</v>
      </c>
    </row>
    <row r="62" spans="1:3" x14ac:dyDescent="0.2">
      <c r="A62" s="1151" t="s">
        <v>3057</v>
      </c>
      <c r="B62" s="1151" t="s">
        <v>3061</v>
      </c>
      <c r="C62" s="1151" t="s">
        <v>2832</v>
      </c>
    </row>
    <row r="63" spans="1:3" x14ac:dyDescent="0.2">
      <c r="A63" s="1151" t="s">
        <v>3057</v>
      </c>
      <c r="B63" s="1151" t="s">
        <v>3062</v>
      </c>
      <c r="C63" s="1151" t="s">
        <v>2834</v>
      </c>
    </row>
    <row r="64" spans="1:3" x14ac:dyDescent="0.2">
      <c r="A64" s="1151" t="s">
        <v>3057</v>
      </c>
      <c r="B64" s="1151" t="s">
        <v>3063</v>
      </c>
      <c r="C64" s="1151" t="s">
        <v>2836</v>
      </c>
    </row>
    <row r="65" spans="1:3" x14ac:dyDescent="0.2">
      <c r="A65" s="1151" t="s">
        <v>3057</v>
      </c>
      <c r="B65" s="1151" t="s">
        <v>3064</v>
      </c>
      <c r="C65" s="1151" t="s">
        <v>2837</v>
      </c>
    </row>
    <row r="66" spans="1:3" x14ac:dyDescent="0.2">
      <c r="A66" s="1151" t="s">
        <v>3057</v>
      </c>
      <c r="B66" s="1151" t="s">
        <v>3065</v>
      </c>
      <c r="C66" s="1151" t="s">
        <v>2838</v>
      </c>
    </row>
    <row r="67" spans="1:3" x14ac:dyDescent="0.2">
      <c r="A67" s="1151" t="s">
        <v>3057</v>
      </c>
      <c r="B67" s="1151" t="s">
        <v>3066</v>
      </c>
      <c r="C67" s="1151" t="s">
        <v>2840</v>
      </c>
    </row>
    <row r="68" spans="1:3" x14ac:dyDescent="0.2">
      <c r="A68" s="1151" t="s">
        <v>3057</v>
      </c>
      <c r="B68" s="1151" t="s">
        <v>3067</v>
      </c>
      <c r="C68" s="1151" t="s">
        <v>2842</v>
      </c>
    </row>
    <row r="69" spans="1:3" x14ac:dyDescent="0.2">
      <c r="A69" s="1151" t="s">
        <v>3057</v>
      </c>
      <c r="B69" s="1151" t="s">
        <v>3068</v>
      </c>
      <c r="C69" s="1151" t="s">
        <v>2932</v>
      </c>
    </row>
    <row r="70" spans="1:3" x14ac:dyDescent="0.2">
      <c r="A70" s="1151" t="s">
        <v>3057</v>
      </c>
      <c r="B70" s="1151" t="s">
        <v>3069</v>
      </c>
      <c r="C70" s="1151" t="s">
        <v>2844</v>
      </c>
    </row>
    <row r="71" spans="1:3" x14ac:dyDescent="0.2">
      <c r="A71" s="1151" t="s">
        <v>3057</v>
      </c>
      <c r="B71" s="1151" t="s">
        <v>3070</v>
      </c>
      <c r="C71" s="1151" t="s">
        <v>2846</v>
      </c>
    </row>
    <row r="72" spans="1:3" x14ac:dyDescent="0.2">
      <c r="A72" s="1151" t="s">
        <v>3057</v>
      </c>
      <c r="B72" s="1151" t="s">
        <v>3071</v>
      </c>
      <c r="C72" s="1151" t="s">
        <v>2848</v>
      </c>
    </row>
    <row r="73" spans="1:3" x14ac:dyDescent="0.2">
      <c r="A73" s="1151" t="s">
        <v>3057</v>
      </c>
      <c r="B73" s="1151" t="s">
        <v>3072</v>
      </c>
      <c r="C73" s="1151" t="s">
        <v>2850</v>
      </c>
    </row>
    <row r="74" spans="1:3" x14ac:dyDescent="0.2">
      <c r="A74" s="1151" t="s">
        <v>3057</v>
      </c>
      <c r="B74" s="1151" t="s">
        <v>3073</v>
      </c>
      <c r="C74" s="1151" t="s">
        <v>2851</v>
      </c>
    </row>
    <row r="75" spans="1:3" x14ac:dyDescent="0.2">
      <c r="A75" s="1151" t="s">
        <v>3057</v>
      </c>
      <c r="B75" s="1151" t="s">
        <v>3074</v>
      </c>
      <c r="C75" s="1151" t="s">
        <v>2853</v>
      </c>
    </row>
    <row r="76" spans="1:3" x14ac:dyDescent="0.2">
      <c r="A76" s="1151" t="s">
        <v>3057</v>
      </c>
      <c r="B76" s="1151" t="s">
        <v>3075</v>
      </c>
      <c r="C76" s="1151" t="s">
        <v>2854</v>
      </c>
    </row>
    <row r="77" spans="1:3" x14ac:dyDescent="0.2">
      <c r="A77" s="1151" t="s">
        <v>3057</v>
      </c>
      <c r="B77" s="1151" t="s">
        <v>3076</v>
      </c>
      <c r="C77" s="1151" t="s">
        <v>2855</v>
      </c>
    </row>
    <row r="78" spans="1:3" x14ac:dyDescent="0.2">
      <c r="A78" s="1151" t="s">
        <v>3057</v>
      </c>
      <c r="B78" s="1151" t="s">
        <v>3077</v>
      </c>
      <c r="C78" s="1151" t="s">
        <v>2857</v>
      </c>
    </row>
    <row r="79" spans="1:3" x14ac:dyDescent="0.2">
      <c r="A79" s="1151" t="s">
        <v>3057</v>
      </c>
      <c r="B79" s="1151" t="s">
        <v>3078</v>
      </c>
      <c r="C79" s="1151" t="s">
        <v>2859</v>
      </c>
    </row>
    <row r="80" spans="1:3" x14ac:dyDescent="0.2">
      <c r="A80" s="1151" t="s">
        <v>3057</v>
      </c>
      <c r="B80" s="1151" t="s">
        <v>3079</v>
      </c>
      <c r="C80" s="1151" t="s">
        <v>2860</v>
      </c>
    </row>
    <row r="81" spans="1:3" x14ac:dyDescent="0.2">
      <c r="A81" s="1151" t="s">
        <v>3057</v>
      </c>
      <c r="B81" s="1151" t="s">
        <v>3080</v>
      </c>
      <c r="C81" s="1151" t="s">
        <v>2862</v>
      </c>
    </row>
    <row r="82" spans="1:3" x14ac:dyDescent="0.2">
      <c r="A82" s="1151" t="s">
        <v>3057</v>
      </c>
      <c r="B82" s="1151" t="s">
        <v>3081</v>
      </c>
      <c r="C82" s="1151" t="s">
        <v>2863</v>
      </c>
    </row>
    <row r="83" spans="1:3" x14ac:dyDescent="0.2">
      <c r="A83" s="1151" t="s">
        <v>3057</v>
      </c>
      <c r="B83" s="1151" t="s">
        <v>3082</v>
      </c>
      <c r="C83" s="1151" t="s">
        <v>2864</v>
      </c>
    </row>
    <row r="84" spans="1:3" x14ac:dyDescent="0.2">
      <c r="A84" s="1151" t="s">
        <v>3057</v>
      </c>
      <c r="B84" s="1151" t="s">
        <v>3083</v>
      </c>
      <c r="C84" s="1151" t="s">
        <v>2866</v>
      </c>
    </row>
    <row r="85" spans="1:3" x14ac:dyDescent="0.2">
      <c r="A85" s="1151" t="s">
        <v>3057</v>
      </c>
      <c r="B85" s="1151" t="s">
        <v>3084</v>
      </c>
      <c r="C85" s="1151" t="s">
        <v>2868</v>
      </c>
    </row>
    <row r="86" spans="1:3" x14ac:dyDescent="0.2">
      <c r="A86" s="1151" t="s">
        <v>3057</v>
      </c>
      <c r="B86" s="1151" t="s">
        <v>3085</v>
      </c>
      <c r="C86" s="1151" t="s">
        <v>2869</v>
      </c>
    </row>
    <row r="87" spans="1:3" x14ac:dyDescent="0.2">
      <c r="A87" s="1151" t="s">
        <v>3057</v>
      </c>
      <c r="B87" s="1151" t="s">
        <v>3086</v>
      </c>
      <c r="C87" s="1151" t="s">
        <v>2870</v>
      </c>
    </row>
    <row r="88" spans="1:3" x14ac:dyDescent="0.2">
      <c r="A88" s="1151" t="s">
        <v>3057</v>
      </c>
      <c r="B88" s="1151" t="s">
        <v>3087</v>
      </c>
      <c r="C88" s="1151" t="s">
        <v>2871</v>
      </c>
    </row>
    <row r="89" spans="1:3" x14ac:dyDescent="0.2">
      <c r="A89" s="1151" t="s">
        <v>3057</v>
      </c>
      <c r="B89" s="1151" t="s">
        <v>3088</v>
      </c>
      <c r="C89" s="1151" t="s">
        <v>2873</v>
      </c>
    </row>
    <row r="90" spans="1:3" x14ac:dyDescent="0.2">
      <c r="A90" s="1151" t="s">
        <v>3057</v>
      </c>
      <c r="B90" s="1151" t="s">
        <v>3089</v>
      </c>
      <c r="C90" s="1151" t="s">
        <v>2875</v>
      </c>
    </row>
    <row r="91" spans="1:3" x14ac:dyDescent="0.2">
      <c r="A91" s="1151" t="s">
        <v>3057</v>
      </c>
      <c r="B91" s="1151" t="s">
        <v>3090</v>
      </c>
      <c r="C91" s="1151" t="s">
        <v>2877</v>
      </c>
    </row>
    <row r="92" spans="1:3" x14ac:dyDescent="0.2">
      <c r="A92" s="1151" t="s">
        <v>3057</v>
      </c>
      <c r="B92" s="1151" t="s">
        <v>3091</v>
      </c>
      <c r="C92" s="1151" t="s">
        <v>2879</v>
      </c>
    </row>
    <row r="93" spans="1:3" x14ac:dyDescent="0.2">
      <c r="A93" s="1151" t="s">
        <v>3057</v>
      </c>
      <c r="B93" s="1151" t="s">
        <v>3092</v>
      </c>
      <c r="C93" s="1151" t="s">
        <v>2881</v>
      </c>
    </row>
    <row r="94" spans="1:3" x14ac:dyDescent="0.2">
      <c r="A94" s="1151" t="s">
        <v>3057</v>
      </c>
      <c r="B94" s="1151" t="s">
        <v>3093</v>
      </c>
      <c r="C94" s="1151" t="s">
        <v>2883</v>
      </c>
    </row>
    <row r="95" spans="1:3" x14ac:dyDescent="0.2">
      <c r="A95" s="1151" t="s">
        <v>3057</v>
      </c>
      <c r="B95" s="1151" t="s">
        <v>3094</v>
      </c>
      <c r="C95" s="1151" t="s">
        <v>2885</v>
      </c>
    </row>
    <row r="96" spans="1:3" x14ac:dyDescent="0.2">
      <c r="A96" s="1151" t="s">
        <v>3057</v>
      </c>
      <c r="B96" s="1151" t="s">
        <v>3095</v>
      </c>
      <c r="C96" s="1151" t="s">
        <v>2887</v>
      </c>
    </row>
    <row r="97" spans="1:3" x14ac:dyDescent="0.2">
      <c r="A97" s="1151" t="s">
        <v>3057</v>
      </c>
      <c r="B97" s="1151" t="s">
        <v>3096</v>
      </c>
      <c r="C97" s="1151" t="s">
        <v>2889</v>
      </c>
    </row>
    <row r="98" spans="1:3" x14ac:dyDescent="0.2">
      <c r="A98" s="1151" t="s">
        <v>3057</v>
      </c>
      <c r="B98" s="1151" t="s">
        <v>3097</v>
      </c>
      <c r="C98" s="1151" t="s">
        <v>2890</v>
      </c>
    </row>
    <row r="99" spans="1:3" x14ac:dyDescent="0.2">
      <c r="A99" s="1151" t="s">
        <v>3057</v>
      </c>
      <c r="B99" s="1151" t="s">
        <v>3098</v>
      </c>
      <c r="C99" s="1151" t="s">
        <v>2891</v>
      </c>
    </row>
    <row r="100" spans="1:3" x14ac:dyDescent="0.2">
      <c r="A100" s="1151" t="s">
        <v>3057</v>
      </c>
      <c r="B100" s="1151" t="s">
        <v>3099</v>
      </c>
      <c r="C100" s="1151" t="s">
        <v>2893</v>
      </c>
    </row>
    <row r="101" spans="1:3" x14ac:dyDescent="0.2">
      <c r="A101" s="1151" t="s">
        <v>3057</v>
      </c>
      <c r="B101" s="1151" t="s">
        <v>3100</v>
      </c>
      <c r="C101" s="1151" t="s">
        <v>2895</v>
      </c>
    </row>
    <row r="102" spans="1:3" x14ac:dyDescent="0.2">
      <c r="A102" s="1151" t="s">
        <v>3057</v>
      </c>
      <c r="B102" s="1151" t="s">
        <v>3101</v>
      </c>
      <c r="C102" s="1151" t="s">
        <v>2897</v>
      </c>
    </row>
    <row r="103" spans="1:3" x14ac:dyDescent="0.2">
      <c r="A103" s="1151" t="s">
        <v>3057</v>
      </c>
      <c r="B103" s="1151" t="s">
        <v>3102</v>
      </c>
      <c r="C103" s="1151" t="s">
        <v>2899</v>
      </c>
    </row>
    <row r="104" spans="1:3" x14ac:dyDescent="0.2">
      <c r="A104" s="1151" t="s">
        <v>3057</v>
      </c>
      <c r="B104" s="1151" t="s">
        <v>3103</v>
      </c>
      <c r="C104" s="1151" t="s">
        <v>2901</v>
      </c>
    </row>
    <row r="105" spans="1:3" x14ac:dyDescent="0.2">
      <c r="A105" s="1151" t="s">
        <v>3057</v>
      </c>
      <c r="B105" s="1151" t="s">
        <v>3104</v>
      </c>
      <c r="C105" s="1151" t="s">
        <v>2902</v>
      </c>
    </row>
    <row r="106" spans="1:3" x14ac:dyDescent="0.2">
      <c r="A106" s="1151" t="s">
        <v>3057</v>
      </c>
      <c r="B106" s="1151" t="s">
        <v>3105</v>
      </c>
      <c r="C106" s="1151" t="s">
        <v>2903</v>
      </c>
    </row>
    <row r="107" spans="1:3" x14ac:dyDescent="0.2">
      <c r="A107" s="1151" t="s">
        <v>3057</v>
      </c>
      <c r="B107" s="1151" t="s">
        <v>3106</v>
      </c>
      <c r="C107" s="1151" t="s">
        <v>2904</v>
      </c>
    </row>
    <row r="108" spans="1:3" x14ac:dyDescent="0.2">
      <c r="A108" s="1151" t="s">
        <v>3057</v>
      </c>
      <c r="B108" s="1151" t="s">
        <v>3107</v>
      </c>
      <c r="C108" s="1151" t="s">
        <v>2906</v>
      </c>
    </row>
    <row r="109" spans="1:3" x14ac:dyDescent="0.2">
      <c r="A109" s="1151" t="s">
        <v>3057</v>
      </c>
      <c r="B109" s="1151" t="s">
        <v>3108</v>
      </c>
      <c r="C109" s="1151" t="s">
        <v>2907</v>
      </c>
    </row>
    <row r="110" spans="1:3" x14ac:dyDescent="0.2">
      <c r="A110" s="1151" t="s">
        <v>3109</v>
      </c>
      <c r="B110" s="1151" t="s">
        <v>3110</v>
      </c>
      <c r="C110" s="1151" t="s">
        <v>2920</v>
      </c>
    </row>
    <row r="111" spans="1:3" x14ac:dyDescent="0.2">
      <c r="A111" s="1151" t="s">
        <v>3109</v>
      </c>
      <c r="B111" s="1151" t="s">
        <v>3111</v>
      </c>
      <c r="C111" s="1151" t="s">
        <v>2921</v>
      </c>
    </row>
    <row r="112" spans="1:3" x14ac:dyDescent="0.2">
      <c r="A112" s="1151" t="s">
        <v>3109</v>
      </c>
      <c r="B112" s="1151" t="s">
        <v>3112</v>
      </c>
      <c r="C112" s="1151" t="s">
        <v>2922</v>
      </c>
    </row>
    <row r="113" spans="1:3" x14ac:dyDescent="0.2">
      <c r="A113" s="1151" t="s">
        <v>3109</v>
      </c>
      <c r="B113" s="1151" t="s">
        <v>3113</v>
      </c>
      <c r="C113" s="1151" t="s">
        <v>2923</v>
      </c>
    </row>
    <row r="114" spans="1:3" x14ac:dyDescent="0.2">
      <c r="A114" s="1151" t="s">
        <v>3109</v>
      </c>
      <c r="B114" s="1151" t="s">
        <v>3114</v>
      </c>
      <c r="C114" s="1151" t="s">
        <v>2924</v>
      </c>
    </row>
    <row r="115" spans="1:3" x14ac:dyDescent="0.2">
      <c r="A115" s="1151" t="s">
        <v>3109</v>
      </c>
      <c r="B115" s="1151" t="s">
        <v>3115</v>
      </c>
      <c r="C115" s="1151" t="s">
        <v>2925</v>
      </c>
    </row>
    <row r="116" spans="1:3" x14ac:dyDescent="0.2">
      <c r="A116" s="1151" t="s">
        <v>3109</v>
      </c>
      <c r="B116" s="1151" t="s">
        <v>3116</v>
      </c>
      <c r="C116" s="1151" t="s">
        <v>2926</v>
      </c>
    </row>
    <row r="117" spans="1:3" x14ac:dyDescent="0.2">
      <c r="A117" s="1151" t="s">
        <v>3109</v>
      </c>
      <c r="B117" s="1151" t="s">
        <v>3117</v>
      </c>
      <c r="C117" s="1151" t="s">
        <v>2927</v>
      </c>
    </row>
    <row r="118" spans="1:3" x14ac:dyDescent="0.2">
      <c r="A118" s="1151" t="s">
        <v>3109</v>
      </c>
      <c r="B118" s="1151" t="s">
        <v>3118</v>
      </c>
      <c r="C118" s="1151" t="s">
        <v>2928</v>
      </c>
    </row>
    <row r="119" spans="1:3" x14ac:dyDescent="0.2">
      <c r="A119" s="1151" t="s">
        <v>3109</v>
      </c>
      <c r="B119" s="1151" t="s">
        <v>3119</v>
      </c>
      <c r="C119" s="1151" t="s">
        <v>2929</v>
      </c>
    </row>
    <row r="120" spans="1:3" x14ac:dyDescent="0.2">
      <c r="A120" s="1151" t="s">
        <v>3109</v>
      </c>
      <c r="B120" s="1151" t="s">
        <v>3120</v>
      </c>
      <c r="C120" s="1151" t="s">
        <v>2930</v>
      </c>
    </row>
    <row r="121" spans="1:3" x14ac:dyDescent="0.2">
      <c r="A121" s="1151" t="s">
        <v>3109</v>
      </c>
      <c r="B121" s="1151" t="s">
        <v>3121</v>
      </c>
      <c r="C121" s="1151" t="s">
        <v>2931</v>
      </c>
    </row>
    <row r="122" spans="1:3" x14ac:dyDescent="0.2">
      <c r="A122" s="1151" t="s">
        <v>3109</v>
      </c>
      <c r="B122" s="1151" t="s">
        <v>3122</v>
      </c>
      <c r="C122" s="1151" t="s">
        <v>2933</v>
      </c>
    </row>
    <row r="123" spans="1:3" x14ac:dyDescent="0.2">
      <c r="A123" s="1151" t="s">
        <v>3109</v>
      </c>
      <c r="B123" s="1151" t="s">
        <v>3123</v>
      </c>
      <c r="C123" s="1151" t="s">
        <v>2934</v>
      </c>
    </row>
    <row r="124" spans="1:3" x14ac:dyDescent="0.2">
      <c r="A124" s="1151" t="s">
        <v>3109</v>
      </c>
      <c r="B124" s="1151" t="s">
        <v>3124</v>
      </c>
      <c r="C124" s="1151" t="s">
        <v>2935</v>
      </c>
    </row>
    <row r="125" spans="1:3" x14ac:dyDescent="0.2">
      <c r="A125" s="1151" t="s">
        <v>3109</v>
      </c>
      <c r="B125" s="1151" t="s">
        <v>3125</v>
      </c>
      <c r="C125" s="1151" t="s">
        <v>2936</v>
      </c>
    </row>
    <row r="126" spans="1:3" x14ac:dyDescent="0.2">
      <c r="A126" s="1151" t="s">
        <v>3109</v>
      </c>
      <c r="B126" s="1151" t="s">
        <v>3126</v>
      </c>
      <c r="C126" s="1151" t="s">
        <v>2937</v>
      </c>
    </row>
    <row r="127" spans="1:3" x14ac:dyDescent="0.2">
      <c r="A127" s="1151" t="s">
        <v>3109</v>
      </c>
      <c r="B127" s="1151" t="s">
        <v>3127</v>
      </c>
      <c r="C127" s="1151" t="s">
        <v>2938</v>
      </c>
    </row>
    <row r="128" spans="1:3" x14ac:dyDescent="0.2">
      <c r="A128" s="1151" t="s">
        <v>3109</v>
      </c>
      <c r="B128" s="1151" t="s">
        <v>3128</v>
      </c>
      <c r="C128" s="1151" t="s">
        <v>2939</v>
      </c>
    </row>
    <row r="129" spans="1:3" x14ac:dyDescent="0.2">
      <c r="A129" s="1151" t="s">
        <v>3109</v>
      </c>
      <c r="B129" s="1151" t="s">
        <v>3129</v>
      </c>
      <c r="C129" s="1151" t="s">
        <v>2940</v>
      </c>
    </row>
    <row r="130" spans="1:3" x14ac:dyDescent="0.2">
      <c r="A130" s="1151" t="s">
        <v>3109</v>
      </c>
      <c r="B130" s="1151" t="s">
        <v>3130</v>
      </c>
      <c r="C130" s="1151" t="s">
        <v>2941</v>
      </c>
    </row>
    <row r="131" spans="1:3" x14ac:dyDescent="0.2">
      <c r="A131" s="1151" t="s">
        <v>3109</v>
      </c>
      <c r="B131" s="1151" t="s">
        <v>3131</v>
      </c>
      <c r="C131" s="1151" t="s">
        <v>2942</v>
      </c>
    </row>
    <row r="132" spans="1:3" x14ac:dyDescent="0.2">
      <c r="A132" s="1151" t="s">
        <v>3109</v>
      </c>
      <c r="B132" s="1151" t="s">
        <v>3132</v>
      </c>
      <c r="C132" s="1151" t="s">
        <v>2943</v>
      </c>
    </row>
    <row r="133" spans="1:3" x14ac:dyDescent="0.2">
      <c r="A133" s="1151" t="s">
        <v>3109</v>
      </c>
      <c r="B133" s="1151" t="s">
        <v>3133</v>
      </c>
      <c r="C133" s="1151" t="s">
        <v>2944</v>
      </c>
    </row>
    <row r="134" spans="1:3" x14ac:dyDescent="0.2">
      <c r="A134" s="1151" t="s">
        <v>3109</v>
      </c>
      <c r="B134" s="1151" t="s">
        <v>3134</v>
      </c>
      <c r="C134" s="1151" t="s">
        <v>2945</v>
      </c>
    </row>
    <row r="135" spans="1:3" x14ac:dyDescent="0.2">
      <c r="A135" s="1151" t="s">
        <v>3109</v>
      </c>
      <c r="B135" s="1151" t="s">
        <v>3135</v>
      </c>
      <c r="C135" s="1151" t="s">
        <v>2946</v>
      </c>
    </row>
    <row r="136" spans="1:3" x14ac:dyDescent="0.2">
      <c r="A136" s="1151" t="s">
        <v>3109</v>
      </c>
      <c r="B136" s="1151" t="s">
        <v>3136</v>
      </c>
      <c r="C136" s="1151" t="s">
        <v>2947</v>
      </c>
    </row>
    <row r="137" spans="1:3" x14ac:dyDescent="0.2">
      <c r="A137" s="1151" t="s">
        <v>3109</v>
      </c>
      <c r="B137" s="1151" t="s">
        <v>3137</v>
      </c>
      <c r="C137" s="1151" t="s">
        <v>2948</v>
      </c>
    </row>
    <row r="138" spans="1:3" x14ac:dyDescent="0.2">
      <c r="A138" s="1151" t="s">
        <v>3109</v>
      </c>
      <c r="B138" s="1151" t="s">
        <v>3138</v>
      </c>
      <c r="C138" s="1151" t="s">
        <v>2949</v>
      </c>
    </row>
    <row r="139" spans="1:3" x14ac:dyDescent="0.2">
      <c r="A139" s="1151" t="s">
        <v>3109</v>
      </c>
      <c r="B139" s="1151" t="s">
        <v>3139</v>
      </c>
      <c r="C139" s="1151" t="s">
        <v>2950</v>
      </c>
    </row>
    <row r="140" spans="1:3" x14ac:dyDescent="0.2">
      <c r="A140" s="1151" t="s">
        <v>3109</v>
      </c>
      <c r="B140" s="1151" t="s">
        <v>3140</v>
      </c>
      <c r="C140" s="1151" t="s">
        <v>2951</v>
      </c>
    </row>
    <row r="141" spans="1:3" x14ac:dyDescent="0.2">
      <c r="A141" s="1151" t="s">
        <v>3109</v>
      </c>
      <c r="B141" s="1151" t="s">
        <v>3141</v>
      </c>
      <c r="C141" s="1151" t="s">
        <v>2952</v>
      </c>
    </row>
    <row r="142" spans="1:3" x14ac:dyDescent="0.2">
      <c r="A142" s="1151" t="s">
        <v>3109</v>
      </c>
      <c r="B142" s="1151" t="s">
        <v>3142</v>
      </c>
      <c r="C142" s="1151" t="s">
        <v>2953</v>
      </c>
    </row>
    <row r="143" spans="1:3" x14ac:dyDescent="0.2">
      <c r="A143" s="1151" t="s">
        <v>3109</v>
      </c>
      <c r="B143" s="1151" t="s">
        <v>3143</v>
      </c>
      <c r="C143" s="1151" t="s">
        <v>2955</v>
      </c>
    </row>
    <row r="144" spans="1:3" x14ac:dyDescent="0.2">
      <c r="A144" s="1151" t="s">
        <v>3109</v>
      </c>
      <c r="B144" s="1151" t="s">
        <v>3144</v>
      </c>
      <c r="C144" s="1151" t="s">
        <v>2956</v>
      </c>
    </row>
    <row r="145" spans="1:3" x14ac:dyDescent="0.2">
      <c r="A145" s="1151" t="s">
        <v>3109</v>
      </c>
      <c r="B145" s="1151" t="s">
        <v>3145</v>
      </c>
      <c r="C145" s="1151" t="s">
        <v>2957</v>
      </c>
    </row>
    <row r="146" spans="1:3" x14ac:dyDescent="0.2">
      <c r="A146" s="1151" t="s">
        <v>3109</v>
      </c>
      <c r="B146" s="1151" t="s">
        <v>3146</v>
      </c>
      <c r="C146" s="1151" t="s">
        <v>2958</v>
      </c>
    </row>
    <row r="147" spans="1:3" x14ac:dyDescent="0.2">
      <c r="A147" s="1151" t="s">
        <v>3109</v>
      </c>
      <c r="B147" s="1151" t="s">
        <v>3147</v>
      </c>
      <c r="C147" s="1151" t="s">
        <v>2959</v>
      </c>
    </row>
    <row r="148" spans="1:3" x14ac:dyDescent="0.2">
      <c r="A148" s="1151" t="s">
        <v>3109</v>
      </c>
      <c r="B148" s="1151" t="s">
        <v>3148</v>
      </c>
      <c r="C148" s="1151" t="s">
        <v>2960</v>
      </c>
    </row>
    <row r="149" spans="1:3" x14ac:dyDescent="0.2">
      <c r="A149" s="1151" t="s">
        <v>3109</v>
      </c>
      <c r="B149" s="1151" t="s">
        <v>3149</v>
      </c>
      <c r="C149" s="1151" t="s">
        <v>2961</v>
      </c>
    </row>
    <row r="150" spans="1:3" x14ac:dyDescent="0.2">
      <c r="A150" s="1151" t="s">
        <v>3109</v>
      </c>
      <c r="B150" s="1151" t="s">
        <v>3150</v>
      </c>
      <c r="C150" s="1151" t="s">
        <v>2962</v>
      </c>
    </row>
    <row r="151" spans="1:3" x14ac:dyDescent="0.2">
      <c r="A151" s="1151" t="s">
        <v>3109</v>
      </c>
      <c r="B151" s="1151" t="s">
        <v>3151</v>
      </c>
      <c r="C151" s="1151" t="s">
        <v>2963</v>
      </c>
    </row>
    <row r="152" spans="1:3" x14ac:dyDescent="0.2">
      <c r="A152" s="1151" t="s">
        <v>3109</v>
      </c>
      <c r="B152" s="1151" t="s">
        <v>3152</v>
      </c>
      <c r="C152" s="1151" t="s">
        <v>2964</v>
      </c>
    </row>
    <row r="153" spans="1:3" x14ac:dyDescent="0.2">
      <c r="A153" s="1151" t="s">
        <v>3109</v>
      </c>
      <c r="B153" s="1151" t="s">
        <v>3153</v>
      </c>
      <c r="C153" s="1151" t="s">
        <v>2965</v>
      </c>
    </row>
    <row r="154" spans="1:3" x14ac:dyDescent="0.2">
      <c r="A154" s="1151" t="s">
        <v>3109</v>
      </c>
      <c r="B154" s="1151" t="s">
        <v>3154</v>
      </c>
      <c r="C154" s="1151" t="s">
        <v>2966</v>
      </c>
    </row>
    <row r="155" spans="1:3" x14ac:dyDescent="0.2">
      <c r="A155" s="1151" t="s">
        <v>3109</v>
      </c>
      <c r="B155" s="1151" t="s">
        <v>3155</v>
      </c>
      <c r="C155" s="1151" t="s">
        <v>2967</v>
      </c>
    </row>
    <row r="156" spans="1:3" x14ac:dyDescent="0.2">
      <c r="A156" s="1151" t="s">
        <v>3109</v>
      </c>
      <c r="B156" s="1151" t="s">
        <v>3156</v>
      </c>
      <c r="C156" s="1151" t="s">
        <v>2968</v>
      </c>
    </row>
    <row r="157" spans="1:3" x14ac:dyDescent="0.2">
      <c r="A157" s="1151" t="s">
        <v>3109</v>
      </c>
      <c r="B157" s="1151" t="s">
        <v>3157</v>
      </c>
      <c r="C157" s="1151" t="s">
        <v>2969</v>
      </c>
    </row>
    <row r="158" spans="1:3" x14ac:dyDescent="0.2">
      <c r="A158" s="1151" t="s">
        <v>3109</v>
      </c>
      <c r="B158" s="1151" t="s">
        <v>3158</v>
      </c>
      <c r="C158" s="1151" t="s">
        <v>2970</v>
      </c>
    </row>
    <row r="159" spans="1:3" x14ac:dyDescent="0.2">
      <c r="A159" s="1151" t="s">
        <v>3109</v>
      </c>
      <c r="B159" s="1151" t="s">
        <v>3159</v>
      </c>
      <c r="C159" s="1151" t="s">
        <v>2971</v>
      </c>
    </row>
    <row r="160" spans="1:3" x14ac:dyDescent="0.2">
      <c r="A160" s="1151" t="s">
        <v>3109</v>
      </c>
      <c r="B160" s="1151" t="s">
        <v>3160</v>
      </c>
      <c r="C160" s="1151" t="s">
        <v>2972</v>
      </c>
    </row>
    <row r="161" spans="1:3" x14ac:dyDescent="0.2">
      <c r="A161" s="1151" t="s">
        <v>3109</v>
      </c>
      <c r="B161" s="1151" t="s">
        <v>3161</v>
      </c>
      <c r="C161" s="1151" t="s">
        <v>2973</v>
      </c>
    </row>
    <row r="162" spans="1:3" x14ac:dyDescent="0.2">
      <c r="A162" s="1151" t="s">
        <v>3109</v>
      </c>
      <c r="B162" s="1151" t="s">
        <v>3162</v>
      </c>
      <c r="C162" s="1151" t="s">
        <v>2974</v>
      </c>
    </row>
    <row r="163" spans="1:3" x14ac:dyDescent="0.2">
      <c r="A163" s="1151" t="s">
        <v>3109</v>
      </c>
      <c r="B163" s="1151" t="s">
        <v>3163</v>
      </c>
      <c r="C163" s="1151" t="s">
        <v>2975</v>
      </c>
    </row>
    <row r="164" spans="1:3" x14ac:dyDescent="0.2">
      <c r="A164" s="1151" t="s">
        <v>3109</v>
      </c>
      <c r="B164" s="1151" t="s">
        <v>3164</v>
      </c>
      <c r="C164" s="1151" t="s">
        <v>2976</v>
      </c>
    </row>
    <row r="165" spans="1:3" x14ac:dyDescent="0.2">
      <c r="A165" s="1151" t="s">
        <v>3109</v>
      </c>
      <c r="B165" s="1151" t="s">
        <v>3165</v>
      </c>
      <c r="C165" s="1151" t="s">
        <v>2977</v>
      </c>
    </row>
    <row r="166" spans="1:3" x14ac:dyDescent="0.2">
      <c r="A166" s="1151" t="s">
        <v>3109</v>
      </c>
      <c r="B166" s="1151" t="s">
        <v>3166</v>
      </c>
      <c r="C166" s="1151" t="s">
        <v>2978</v>
      </c>
    </row>
    <row r="167" spans="1:3" x14ac:dyDescent="0.2">
      <c r="A167" s="1151" t="s">
        <v>3109</v>
      </c>
      <c r="B167" s="1151" t="s">
        <v>3167</v>
      </c>
      <c r="C167" s="1151" t="s">
        <v>2979</v>
      </c>
    </row>
    <row r="168" spans="1:3" x14ac:dyDescent="0.2">
      <c r="A168" s="1151" t="s">
        <v>3109</v>
      </c>
      <c r="B168" s="1151" t="s">
        <v>3168</v>
      </c>
      <c r="C168" s="1151" t="s">
        <v>2980</v>
      </c>
    </row>
    <row r="169" spans="1:3" x14ac:dyDescent="0.2">
      <c r="A169" s="1151" t="s">
        <v>3109</v>
      </c>
      <c r="B169" s="1151" t="s">
        <v>3169</v>
      </c>
      <c r="C169" s="1151" t="s">
        <v>2981</v>
      </c>
    </row>
    <row r="170" spans="1:3" x14ac:dyDescent="0.2">
      <c r="A170" s="1151" t="s">
        <v>3109</v>
      </c>
      <c r="B170" s="1151" t="s">
        <v>3170</v>
      </c>
      <c r="C170" s="1151" t="s">
        <v>2982</v>
      </c>
    </row>
    <row r="171" spans="1:3" x14ac:dyDescent="0.2">
      <c r="A171" s="1151" t="s">
        <v>3109</v>
      </c>
      <c r="B171" s="1151" t="s">
        <v>3171</v>
      </c>
      <c r="C171" s="1151" t="s">
        <v>2983</v>
      </c>
    </row>
    <row r="172" spans="1:3" x14ac:dyDescent="0.2">
      <c r="A172" s="1151" t="s">
        <v>3109</v>
      </c>
      <c r="B172" s="1151" t="s">
        <v>3172</v>
      </c>
      <c r="C172" s="1151" t="s">
        <v>2984</v>
      </c>
    </row>
    <row r="173" spans="1:3" x14ac:dyDescent="0.2">
      <c r="A173" s="1151" t="s">
        <v>3109</v>
      </c>
      <c r="B173" s="1151" t="s">
        <v>3173</v>
      </c>
      <c r="C173" s="1151" t="s">
        <v>2985</v>
      </c>
    </row>
    <row r="174" spans="1:3" x14ac:dyDescent="0.2">
      <c r="A174" s="1151" t="s">
        <v>3109</v>
      </c>
      <c r="B174" s="1151" t="s">
        <v>3174</v>
      </c>
      <c r="C174" s="1151" t="s">
        <v>2986</v>
      </c>
    </row>
    <row r="175" spans="1:3" x14ac:dyDescent="0.2">
      <c r="A175" s="1151" t="s">
        <v>3109</v>
      </c>
      <c r="B175" s="1151" t="s">
        <v>3175</v>
      </c>
      <c r="C175" s="1151" t="s">
        <v>2987</v>
      </c>
    </row>
    <row r="176" spans="1:3" x14ac:dyDescent="0.2">
      <c r="A176" s="1151" t="s">
        <v>3109</v>
      </c>
      <c r="B176" s="1151" t="s">
        <v>3176</v>
      </c>
      <c r="C176" s="1151" t="s">
        <v>2988</v>
      </c>
    </row>
    <row r="177" spans="1:3" x14ac:dyDescent="0.2">
      <c r="A177" s="1151" t="s">
        <v>3109</v>
      </c>
      <c r="B177" s="1151" t="s">
        <v>3177</v>
      </c>
      <c r="C177" s="1151" t="s">
        <v>2989</v>
      </c>
    </row>
    <row r="178" spans="1:3" x14ac:dyDescent="0.2">
      <c r="A178" s="1151" t="s">
        <v>3109</v>
      </c>
      <c r="B178" s="1151" t="s">
        <v>3178</v>
      </c>
      <c r="C178" s="1151" t="s">
        <v>2990</v>
      </c>
    </row>
    <row r="179" spans="1:3" x14ac:dyDescent="0.2">
      <c r="A179" s="1151" t="s">
        <v>3109</v>
      </c>
      <c r="B179" s="1151" t="s">
        <v>3179</v>
      </c>
      <c r="C179" s="1151" t="s">
        <v>2991</v>
      </c>
    </row>
    <row r="180" spans="1:3" x14ac:dyDescent="0.2">
      <c r="A180" s="1151" t="s">
        <v>3109</v>
      </c>
      <c r="B180" s="1151" t="s">
        <v>3180</v>
      </c>
      <c r="C180" s="1151" t="s">
        <v>2992</v>
      </c>
    </row>
    <row r="181" spans="1:3" x14ac:dyDescent="0.2">
      <c r="A181" s="1151" t="s">
        <v>3109</v>
      </c>
      <c r="B181" s="1151" t="s">
        <v>3181</v>
      </c>
      <c r="C181" s="1151" t="s">
        <v>2993</v>
      </c>
    </row>
    <row r="182" spans="1:3" x14ac:dyDescent="0.2">
      <c r="A182" s="1151" t="s">
        <v>3109</v>
      </c>
      <c r="B182" s="1151" t="s">
        <v>3182</v>
      </c>
      <c r="C182" s="1151" t="s">
        <v>2995</v>
      </c>
    </row>
    <row r="183" spans="1:3" x14ac:dyDescent="0.2">
      <c r="A183" s="1151" t="s">
        <v>3109</v>
      </c>
      <c r="B183" s="1151" t="s">
        <v>3183</v>
      </c>
      <c r="C183" s="1151" t="s">
        <v>2996</v>
      </c>
    </row>
  </sheetData>
  <sheetProtection algorithmName="SHA-512" hashValue="47nHldrKWsXLpHECZJg2PDQW69TbeaiuCedsX39eawF8e58nm+FjjS2piuKIcgE1Q7lUDsIby/4TTFYg39ja/Q==" saltValue="li4Ydj7qIjixmd5vDRfYqg=="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100</vt:i4>
      </vt:variant>
      <vt:variant>
        <vt:lpstr>Named Ranges</vt:lpstr>
      </vt:variant>
      <vt:variant>
        <vt:i4>61</vt:i4>
      </vt:variant>
    </vt:vector>
  </HeadingPairs>
  <TitlesOfParts>
    <vt:vector size="161" baseType="lpstr">
      <vt:lpstr>Instructions</vt:lpstr>
      <vt:lpstr>AFR Basics</vt:lpstr>
      <vt:lpstr>TRIAL BALANCE CERTIFICATION</vt:lpstr>
      <vt:lpstr>COVER PAGE</vt:lpstr>
      <vt:lpstr>FILING FEE FORM</vt:lpstr>
      <vt:lpstr>TABLE OF CONTENTS</vt:lpstr>
      <vt:lpstr>INTROD. SECT. COVER</vt:lpstr>
      <vt:lpstr>LTR. OF TRANSMITTAL</vt:lpstr>
      <vt:lpstr>ELECTED OFFICIALS-SIGNATURE PG</vt:lpstr>
      <vt:lpstr>FIN. SECTION COVER</vt:lpstr>
      <vt:lpstr>MD&amp;A COVER</vt:lpstr>
      <vt:lpstr>GASB100 MD&amp;A Example</vt:lpstr>
      <vt:lpstr>BASIC FS COVER</vt:lpstr>
      <vt:lpstr>GW-STATEMENT NET POSITION(13)</vt:lpstr>
      <vt:lpstr>GW-STATEMENT OF ACTIVITIES(14)</vt:lpstr>
      <vt:lpstr>GOVERNMENTAL FUNDS - BS(15)</vt:lpstr>
      <vt:lpstr>GOVERMENTAL FUNDS-OPERATING(16)</vt:lpstr>
      <vt:lpstr>RECONCILIATION OF OPERATING(17)</vt:lpstr>
      <vt:lpstr>NET POSITION-PROPRIETARY(18)</vt:lpstr>
      <vt:lpstr>CHANGE NET POSITION-PROP.(19)</vt:lpstr>
      <vt:lpstr>ST. OF CASH FLOWS-PROP.(20)</vt:lpstr>
      <vt:lpstr>NET POSITION-FIDUCIARY(21)</vt:lpstr>
      <vt:lpstr>CHANGE NET POSITION-FIDUC(22)</vt:lpstr>
      <vt:lpstr>NOTE TO FIN ST (23)</vt:lpstr>
      <vt:lpstr>NOTES TO FIN ST (24)</vt:lpstr>
      <vt:lpstr>NOTES TO FIN ST (25)</vt:lpstr>
      <vt:lpstr>NOTES TO FIN ST (26)</vt:lpstr>
      <vt:lpstr>NOTES TO FIN ST (27)</vt:lpstr>
      <vt:lpstr>NOTES TO FIN ST (28)</vt:lpstr>
      <vt:lpstr>NOTES TO FIN ST (29)</vt:lpstr>
      <vt:lpstr>NOTES TO FIN ST (30)</vt:lpstr>
      <vt:lpstr>NOTES TO FIN ST (31)</vt:lpstr>
      <vt:lpstr>NOTES TO FIN ST (32)</vt:lpstr>
      <vt:lpstr>NOTES TO FIN ST (32-B)</vt:lpstr>
      <vt:lpstr>NOTES TO FIN ST (33A)</vt:lpstr>
      <vt:lpstr>NOTES TO FIN ST (33B)</vt:lpstr>
      <vt:lpstr>NOTES TO FIN ST (34A)</vt:lpstr>
      <vt:lpstr>NOTES TO FIN ST (34B)</vt:lpstr>
      <vt:lpstr>NOTES TO FIN ST (34C)</vt:lpstr>
      <vt:lpstr>NOTES TO FIN ST (34D)</vt:lpstr>
      <vt:lpstr>NOTES TO FIN ST (35) - AMM</vt:lpstr>
      <vt:lpstr>NOTES TO FIN ST (35) -ACT</vt:lpstr>
      <vt:lpstr>NOTES TO FIN ST (36)</vt:lpstr>
      <vt:lpstr>NOTES TO FIN ST (37)</vt:lpstr>
      <vt:lpstr>NOTES TO FIN ST (38)</vt:lpstr>
      <vt:lpstr>NOTES TO FIN ST (39)</vt:lpstr>
      <vt:lpstr>NOTES TO FIN ST (40)</vt:lpstr>
      <vt:lpstr>NOTE TO FIN ST (41)</vt:lpstr>
      <vt:lpstr>NOTE TO FIN ST (42)</vt:lpstr>
      <vt:lpstr>NOTES TO FIN ST (43)</vt:lpstr>
      <vt:lpstr>NOTES TO FIN ST (44) </vt:lpstr>
      <vt:lpstr>NOTES TO FIN ST (45A)</vt:lpstr>
      <vt:lpstr>NOTES TO FIN ST (45B)</vt:lpstr>
      <vt:lpstr>NOTE TO FIN ST (46)</vt:lpstr>
      <vt:lpstr>NOTES TO FIN ST (47)</vt:lpstr>
      <vt:lpstr>RSI COVER</vt:lpstr>
      <vt:lpstr>GENERAL FUND-OPERATING(48-53)</vt:lpstr>
      <vt:lpstr>OPER-MAJOR SP. REVENUE(54-56)</vt:lpstr>
      <vt:lpstr>OPER.-MAJOR SP. REV. (B)(57-59)</vt:lpstr>
      <vt:lpstr>RSI-OPEB (60)</vt:lpstr>
      <vt:lpstr>RSI-PERS (61-A)</vt:lpstr>
      <vt:lpstr>RSI-FURS (61-B)</vt:lpstr>
      <vt:lpstr>RSI-MPORS (61-C)</vt:lpstr>
      <vt:lpstr>RSI-SRS (61-D)</vt:lpstr>
      <vt:lpstr>RSI-TRS (61-E)</vt:lpstr>
      <vt:lpstr>RSI-FDRA&amp;GASB78 (62)</vt:lpstr>
      <vt:lpstr>OTHER SUPP. INFO. COVER</vt:lpstr>
      <vt:lpstr>SAMPLE COMBINING NonMajor</vt:lpstr>
      <vt:lpstr>BS-NONMAJOR SP. REVENUE(63-64) </vt:lpstr>
      <vt:lpstr>OPER.-NONMAJOR SP. REVENUE(65)</vt:lpstr>
      <vt:lpstr>OPER.-NONMAJOR SP. REVE (B)(66)</vt:lpstr>
      <vt:lpstr>BS-NONMAJOR DEBT SERVICE(67-68)</vt:lpstr>
      <vt:lpstr>OPER.-NONMAJOR DEBT SER.(69-70)</vt:lpstr>
      <vt:lpstr>BS-NONMAJOR CAP. PROJ.(71-72)</vt:lpstr>
      <vt:lpstr>OPER.-NONMAJOR CAP. PROJ(73-74)</vt:lpstr>
      <vt:lpstr>BS-PERMANENT FUNDS(75-76)</vt:lpstr>
      <vt:lpstr>OPER.-PERMANENT FUNDS(77-78)</vt:lpstr>
      <vt:lpstr>NET POSIT-NONMAJOR ENTERPR(79)</vt:lpstr>
      <vt:lpstr>CHG. IN NP-NONMAJOR ENTERPR(80)</vt:lpstr>
      <vt:lpstr>NONMAJOR ENTERPR. CASH FLOW(81)</vt:lpstr>
      <vt:lpstr>COMB. NET POS-IN. SER.(82)</vt:lpstr>
      <vt:lpstr>COMB. CHGE IN NP IN. SERV.(83)</vt:lpstr>
      <vt:lpstr>ST. OF CASH FLOWS-INT.SER.(84)</vt:lpstr>
      <vt:lpstr>FED.-ST. INTERGOVERNMENTAL(85)</vt:lpstr>
      <vt:lpstr>GEN. INFO.  SECT. COVER</vt:lpstr>
      <vt:lpstr>GENERAL INFORMATION(86)</vt:lpstr>
      <vt:lpstr>Worksheets</vt:lpstr>
      <vt:lpstr>BS Conversion</vt:lpstr>
      <vt:lpstr>OP Conversion</vt:lpstr>
      <vt:lpstr>Revenue Analysis</vt:lpstr>
      <vt:lpstr>GOV CAP ASSETS-9000(GCAAG)</vt:lpstr>
      <vt:lpstr>GOV DEBT-9500(GLTDAG)</vt:lpstr>
      <vt:lpstr>Depr.-General</vt:lpstr>
      <vt:lpstr>Depr.-Water Enterprise</vt:lpstr>
      <vt:lpstr>Depr.-Sewer Enterprise</vt:lpstr>
      <vt:lpstr>Depr.-Solid Waste Enterprise</vt:lpstr>
      <vt:lpstr>Compensated Absences</vt:lpstr>
      <vt:lpstr>Balance Check Page</vt:lpstr>
      <vt:lpstr>EntityLookup</vt:lpstr>
      <vt:lpstr>Update Log</vt:lpstr>
      <vt:lpstr>'NOTES TO FIN ST (36)'!Eligibility_for_benefit</vt:lpstr>
      <vt:lpstr>'BS-NONMAJOR CAP. PROJ.(71-72)'!Print_Area</vt:lpstr>
      <vt:lpstr>'BS-NONMAJOR DEBT SERVICE(67-68)'!Print_Area</vt:lpstr>
      <vt:lpstr>'CHG. IN NP-NONMAJOR ENTERPR(80)'!Print_Area</vt:lpstr>
      <vt:lpstr>'Compensated Absences'!Print_Area</vt:lpstr>
      <vt:lpstr>'COVER PAGE'!Print_Area</vt:lpstr>
      <vt:lpstr>'Depr.-General'!Print_Area</vt:lpstr>
      <vt:lpstr>'ELECTED OFFICIALS-SIGNATURE PG'!Print_Area</vt:lpstr>
      <vt:lpstr>'FED.-ST. INTERGOVERNMENTAL(85)'!Print_Area</vt:lpstr>
      <vt:lpstr>'FILING FEE FORM'!Print_Area</vt:lpstr>
      <vt:lpstr>'GEN. INFO.  SECT. COVER'!Print_Area</vt:lpstr>
      <vt:lpstr>'GENERAL FUND-OPERATING(48-53)'!Print_Area</vt:lpstr>
      <vt:lpstr>'GOVERNMENTAL FUNDS - BS(15)'!Print_Area</vt:lpstr>
      <vt:lpstr>'GW-STATEMENT NET POSITION(13)'!Print_Area</vt:lpstr>
      <vt:lpstr>Instructions!Print_Area</vt:lpstr>
      <vt:lpstr>'INTROD. SECT. COVER'!Print_Area</vt:lpstr>
      <vt:lpstr>'MD&amp;A COVER'!Print_Area</vt:lpstr>
      <vt:lpstr>'NET POSITION-PROPRIETARY(18)'!Print_Area</vt:lpstr>
      <vt:lpstr>'NET POSIT-NONMAJOR ENTERPR(79)'!Print_Area</vt:lpstr>
      <vt:lpstr>'NOTE TO FIN ST (42)'!Print_Area</vt:lpstr>
      <vt:lpstr>'NOTES TO FIN ST (29)'!Print_Area</vt:lpstr>
      <vt:lpstr>'NOTES TO FIN ST (30)'!Print_Area</vt:lpstr>
      <vt:lpstr>'NOTES TO FIN ST (31)'!Print_Area</vt:lpstr>
      <vt:lpstr>'NOTES TO FIN ST (32)'!Print_Area</vt:lpstr>
      <vt:lpstr>'NOTES TO FIN ST (32-B)'!Print_Area</vt:lpstr>
      <vt:lpstr>'NOTES TO FIN ST (33A)'!Print_Area</vt:lpstr>
      <vt:lpstr>'NOTES TO FIN ST (33B)'!Print_Area</vt:lpstr>
      <vt:lpstr>'NOTES TO FIN ST (34A)'!Print_Area</vt:lpstr>
      <vt:lpstr>'NOTES TO FIN ST (34B)'!Print_Area</vt:lpstr>
      <vt:lpstr>'NOTES TO FIN ST (34D)'!Print_Area</vt:lpstr>
      <vt:lpstr>'NOTES TO FIN ST (35) -ACT'!Print_Area</vt:lpstr>
      <vt:lpstr>'NOTES TO FIN ST (47)'!Print_Area</vt:lpstr>
      <vt:lpstr>'OPER.-MAJOR SP. REV. (B)(57-59)'!Print_Area</vt:lpstr>
      <vt:lpstr>'OPER.-NONMAJOR CAP. PROJ(73-74)'!Print_Area</vt:lpstr>
      <vt:lpstr>'OPER.-NONMAJOR DEBT SER.(69-70)'!Print_Area</vt:lpstr>
      <vt:lpstr>'OPER.-NONMAJOR SP. REVE (B)(66)'!Print_Area</vt:lpstr>
      <vt:lpstr>'OPER.-NONMAJOR SP. REVENUE(65)'!Print_Area</vt:lpstr>
      <vt:lpstr>'OPER.-PERMANENT FUNDS(77-78)'!Print_Area</vt:lpstr>
      <vt:lpstr>'OPER-MAJOR SP. REVENUE(54-56)'!Print_Area</vt:lpstr>
      <vt:lpstr>'RECONCILIATION OF OPERATING(17)'!Print_Area</vt:lpstr>
      <vt:lpstr>'RSI-FURS (61-B)'!Print_Area</vt:lpstr>
      <vt:lpstr>'RSI-MPORS (61-C)'!Print_Area</vt:lpstr>
      <vt:lpstr>'RSI-PERS (61-A)'!Print_Area</vt:lpstr>
      <vt:lpstr>'RSI-SRS (61-D)'!Print_Area</vt:lpstr>
      <vt:lpstr>'RSI-TRS (61-E)'!Print_Area</vt:lpstr>
      <vt:lpstr>'TABLE OF CONTENTS'!Print_Area</vt:lpstr>
      <vt:lpstr>'BS-NONMAJOR CAP. PROJ.(71-72)'!Print_Titles</vt:lpstr>
      <vt:lpstr>'BS-NONMAJOR DEBT SERVICE(67-68)'!Print_Titles</vt:lpstr>
      <vt:lpstr>'BS-NONMAJOR SP. REVENUE(63-64) '!Print_Titles</vt:lpstr>
      <vt:lpstr>'BS-PERMANENT FUNDS(75-76)'!Print_Titles</vt:lpstr>
      <vt:lpstr>'Depr.-General'!Print_Titles</vt:lpstr>
      <vt:lpstr>'GENERAL FUND-OPERATING(48-53)'!Print_Titles</vt:lpstr>
      <vt:lpstr>Instructions!Print_Titles</vt:lpstr>
      <vt:lpstr>'OPER.-MAJOR SP. REV. (B)(57-59)'!Print_Titles</vt:lpstr>
      <vt:lpstr>'OPER.-NONMAJOR CAP. PROJ(73-74)'!Print_Titles</vt:lpstr>
      <vt:lpstr>'OPER.-NONMAJOR DEBT SER.(69-70)'!Print_Titles</vt:lpstr>
      <vt:lpstr>'OPER.-NONMAJOR SP. REVE (B)(66)'!Print_Titles</vt:lpstr>
      <vt:lpstr>'OPER.-NONMAJOR SP. REVENUE(65)'!Print_Titles</vt:lpstr>
      <vt:lpstr>'OPER.-PERMANENT FUNDS(77-78)'!Print_Titles</vt:lpstr>
      <vt:lpstr>'OPER-MAJOR SP. REVENUE(54-56)'!Print_Titles</vt:lpstr>
      <vt:lpstr>Print_Titles_MI</vt:lpstr>
    </vt:vector>
  </TitlesOfParts>
  <Company>State of Montana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Department of Administration</dc:creator>
  <cp:keywords>Annual Financial Report</cp:keywords>
  <cp:lastModifiedBy>Vincent, Danielle</cp:lastModifiedBy>
  <cp:lastPrinted>2025-11-06T23:22:48Z</cp:lastPrinted>
  <dcterms:created xsi:type="dcterms:W3CDTF">2003-02-26T15:58:31Z</dcterms:created>
  <dcterms:modified xsi:type="dcterms:W3CDTF">2025-11-06T23:54:15Z</dcterms:modified>
</cp:coreProperties>
</file>