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checkCompatibility="1" defaultThemeVersion="124226"/>
  <mc:AlternateContent xmlns:mc="http://schemas.openxmlformats.org/markup-compatibility/2006">
    <mc:Choice Requires="x15">
      <x15ac:absPath xmlns:x15ac="http://schemas.microsoft.com/office/spreadsheetml/2010/11/ac" url="\\state\doa\DOA_SFSD\LGSB\ACCOUNTING-REPORTING SECTION\ACCTNG-REPORTING DOCUMENTS\GASB 68 - NPL\"/>
    </mc:Choice>
  </mc:AlternateContent>
  <xr:revisionPtr revIDLastSave="0" documentId="13_ncr:1_{FD3172D2-C92C-4A41-A8C1-0D281BCA6A3A}" xr6:coauthVersionLast="47" xr6:coauthVersionMax="47" xr10:uidLastSave="{00000000-0000-0000-0000-000000000000}"/>
  <bookViews>
    <workbookView xWindow="-120" yWindow="-120" windowWidth="29040" windowHeight="15720" tabRatio="853" xr2:uid="{00000000-000D-0000-FFFF-FFFF00000000}"/>
  </bookViews>
  <sheets>
    <sheet name="Coverpage" sheetId="43" r:id="rId1"/>
    <sheet name="Instructions Tab" sheetId="67" r:id="rId2"/>
    <sheet name="GASB85-On-Behalf Revenue" sheetId="73" r:id="rId3"/>
    <sheet name="PERS-Sample-JV-Tab" sheetId="58" r:id="rId4"/>
    <sheet name="PERS-Deferred Schedules" sheetId="65" r:id="rId5"/>
    <sheet name="FURS-Sample-JV-Tab" sheetId="59" r:id="rId6"/>
    <sheet name="FURS-Deferred Schedules" sheetId="52" r:id="rId7"/>
    <sheet name="MPORS-Sample-JV" sheetId="60" r:id="rId8"/>
    <sheet name="MPORS-Deferred Schedules" sheetId="63" r:id="rId9"/>
    <sheet name="SRS-Sample-JV" sheetId="61" r:id="rId10"/>
    <sheet name="SRS-Deferred Schedules" sheetId="66" r:id="rId11"/>
    <sheet name="TRS-Sample-JV" sheetId="34" r:id="rId12"/>
    <sheet name="Payroll Allocation-Input Tab" sheetId="27" r:id="rId13"/>
    <sheet name="Recap Page" sheetId="57" r:id="rId14"/>
    <sheet name="Governmental Fund Adjustments" sheetId="29" r:id="rId15"/>
    <sheet name="Proprietary Fund Journal Adjust" sheetId="23" r:id="rId16"/>
    <sheet name="Move-Copy Instructions" sheetId="72" r:id="rId17"/>
    <sheet name="Updates to form" sheetId="42" state="hidden" r:id="rId18"/>
    <sheet name="Sheet2" sheetId="55" state="hidden" r:id="rId19"/>
  </sheets>
  <definedNames>
    <definedName name="_xlnm.Print_Area" localSheetId="0">Coverpage!$A$1:$J$35</definedName>
    <definedName name="_xlnm.Print_Area" localSheetId="6">'FURS-Deferred Schedules'!$A$1:$P$21</definedName>
    <definedName name="_xlnm.Print_Area" localSheetId="5">'FURS-Sample-JV-Tab'!$A$1:$J$57</definedName>
    <definedName name="_xlnm.Print_Area" localSheetId="14">'Governmental Fund Adjustments'!$A$1:$U$63</definedName>
    <definedName name="_xlnm.Print_Area" localSheetId="1">'Instructions Tab'!$A$1:$K$399</definedName>
    <definedName name="_xlnm.Print_Area" localSheetId="8">'MPORS-Deferred Schedules'!$A$1:$P$17</definedName>
    <definedName name="_xlnm.Print_Area" localSheetId="7">'MPORS-Sample-JV'!$A$1:$J$57</definedName>
    <definedName name="_xlnm.Print_Area" localSheetId="12">'Payroll Allocation-Input Tab'!$A$1:$O$34</definedName>
    <definedName name="_xlnm.Print_Area" localSheetId="4">'PERS-Deferred Schedules'!$A$1:$P$16</definedName>
    <definedName name="_xlnm.Print_Area" localSheetId="3">'PERS-Sample-JV-Tab'!$A$1:$K$60</definedName>
    <definedName name="_xlnm.Print_Area" localSheetId="15">'Proprietary Fund Journal Adjust'!$A$1:$F$71</definedName>
    <definedName name="_xlnm.Print_Area" localSheetId="13">'Recap Page'!$A$1:$O$57</definedName>
    <definedName name="_xlnm.Print_Area" localSheetId="10">'SRS-Deferred Schedules'!$A$1:$P$17</definedName>
    <definedName name="_xlnm.Print_Area" localSheetId="9">'SRS-Sample-JV'!$A$1:$G$61</definedName>
    <definedName name="_xlnm.Print_Area" localSheetId="11">'TRS-Sample-JV'!$A$1:$J$50</definedName>
    <definedName name="_xlnm.Print_Titles" localSheetId="6">'FURS-Deferred Schedules'!$A:$H</definedName>
    <definedName name="_xlnm.Print_Titles" localSheetId="8">'MPORS-Deferred Schedules'!$A:$H</definedName>
    <definedName name="_xlnm.Print_Titles" localSheetId="4">'PERS-Deferred Schedules'!$A:$H,'PERS-Deferred Schedules'!$1:$1</definedName>
    <definedName name="_xlnm.Print_Titles" localSheetId="13">'Recap Page'!$A:$A</definedName>
    <definedName name="_xlnm.Print_Titles" localSheetId="10">'SRS-Deferred Schedules'!$A:$H</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45" i="61" l="1"/>
  <c r="I44" i="61"/>
  <c r="F44" i="61"/>
  <c r="D4" i="65"/>
  <c r="C398" i="67"/>
  <c r="A398" i="67"/>
  <c r="C54" i="61"/>
  <c r="J44" i="61" l="1"/>
  <c r="O85" i="73"/>
  <c r="N85" i="73"/>
  <c r="M85" i="73"/>
  <c r="P68" i="73"/>
  <c r="O68" i="73"/>
  <c r="M68" i="73"/>
  <c r="N68" i="73"/>
  <c r="F50" i="29" l="1"/>
  <c r="F36" i="29"/>
  <c r="P41" i="73" l="1"/>
  <c r="O41" i="73"/>
  <c r="N41" i="73"/>
  <c r="P31" i="73"/>
  <c r="O31" i="73"/>
  <c r="N31" i="73"/>
  <c r="M41" i="73" l="1"/>
  <c r="M31" i="73"/>
  <c r="C39" i="61"/>
  <c r="C39" i="34" s="1"/>
  <c r="C48" i="34"/>
  <c r="C49" i="61"/>
  <c r="J45" i="34" l="1"/>
  <c r="J45" i="60"/>
  <c r="J45" i="59"/>
  <c r="J45" i="58" l="1"/>
  <c r="I44" i="34" l="1"/>
  <c r="I44" i="60"/>
  <c r="I44" i="59"/>
  <c r="I44" i="58"/>
  <c r="C53" i="60" l="1"/>
  <c r="C48" i="60"/>
  <c r="C39" i="60"/>
  <c r="B14" i="63"/>
  <c r="B14" i="66" s="1"/>
  <c r="C53" i="59"/>
  <c r="C48" i="59"/>
  <c r="C39" i="59"/>
  <c r="B14" i="52"/>
  <c r="D14" i="57" l="1"/>
  <c r="C14" i="57"/>
  <c r="B14" i="57"/>
  <c r="A60" i="23"/>
  <c r="A62" i="23" s="1"/>
  <c r="C19" i="27"/>
  <c r="E18" i="27" s="1"/>
  <c r="P43" i="57"/>
  <c r="P38" i="57"/>
  <c r="P33" i="57"/>
  <c r="P31" i="57"/>
  <c r="A13" i="57"/>
  <c r="A61" i="23" l="1"/>
  <c r="A65" i="23"/>
  <c r="A64" i="23"/>
  <c r="A63" i="23"/>
  <c r="A66" i="23"/>
  <c r="I31" i="61"/>
  <c r="I31" i="60"/>
  <c r="I31" i="59"/>
  <c r="G39" i="61" l="1"/>
  <c r="I40" i="61" s="1"/>
  <c r="F38" i="61" s="1"/>
  <c r="G39" i="60"/>
  <c r="I40" i="60" s="1"/>
  <c r="F38" i="60" s="1"/>
  <c r="G39" i="59"/>
  <c r="I40" i="59" s="1"/>
  <c r="F38" i="59" s="1"/>
  <c r="G39" i="58"/>
  <c r="I40" i="58" l="1"/>
  <c r="F38" i="58" s="1"/>
  <c r="L28" i="29" l="1"/>
  <c r="B48" i="57" l="1"/>
  <c r="P48" i="57" s="1"/>
  <c r="F44" i="58"/>
  <c r="J44" i="58" s="1"/>
  <c r="L13" i="57" l="1"/>
  <c r="E64" i="23"/>
  <c r="D64" i="23"/>
  <c r="G50" i="58"/>
  <c r="O43" i="57" l="1"/>
  <c r="N43" i="57"/>
  <c r="N38" i="57"/>
  <c r="O38" i="57"/>
  <c r="D6" i="34"/>
  <c r="M43" i="57"/>
  <c r="M38" i="57"/>
  <c r="L43" i="57"/>
  <c r="L38" i="57"/>
  <c r="K43" i="57"/>
  <c r="K38" i="57"/>
  <c r="O33" i="57"/>
  <c r="N33" i="57"/>
  <c r="M33" i="57"/>
  <c r="L33" i="57"/>
  <c r="K33" i="57"/>
  <c r="J33" i="57"/>
  <c r="I33" i="57" l="1"/>
  <c r="A12" i="57"/>
  <c r="A11" i="57"/>
  <c r="A10" i="57"/>
  <c r="A9" i="57"/>
  <c r="A8" i="57"/>
  <c r="B16" i="57"/>
  <c r="C20" i="23"/>
  <c r="L14" i="65" l="1"/>
  <c r="L14" i="66" l="1"/>
  <c r="L14" i="63"/>
  <c r="L14" i="52"/>
  <c r="C1" i="27" l="1"/>
  <c r="C10" i="59" l="1"/>
  <c r="C10" i="60" s="1"/>
  <c r="C10" i="61" s="1"/>
  <c r="D4" i="66"/>
  <c r="A2" i="23"/>
  <c r="P14" i="66"/>
  <c r="P13" i="66"/>
  <c r="O13" i="66"/>
  <c r="P12" i="66"/>
  <c r="O12" i="66"/>
  <c r="P11" i="66"/>
  <c r="O11" i="66"/>
  <c r="P10" i="66"/>
  <c r="O10" i="66"/>
  <c r="D5" i="65"/>
  <c r="P14" i="63"/>
  <c r="P13" i="63"/>
  <c r="O13" i="63"/>
  <c r="P12" i="63"/>
  <c r="O12" i="63"/>
  <c r="P11" i="63"/>
  <c r="O11" i="63"/>
  <c r="P10" i="63"/>
  <c r="O10" i="63"/>
  <c r="G12" i="60"/>
  <c r="F12" i="60"/>
  <c r="P14" i="52"/>
  <c r="P13" i="52"/>
  <c r="O13" i="52"/>
  <c r="P12" i="52"/>
  <c r="O12" i="52"/>
  <c r="P11" i="52"/>
  <c r="O11" i="52"/>
  <c r="P10" i="52"/>
  <c r="O10" i="52"/>
  <c r="C9" i="59"/>
  <c r="C9" i="60" s="1"/>
  <c r="C9" i="61" s="1"/>
  <c r="C8" i="59"/>
  <c r="C47" i="59"/>
  <c r="C47" i="60" s="1"/>
  <c r="C48" i="61" s="1"/>
  <c r="C43" i="59"/>
  <c r="C43" i="60" s="1"/>
  <c r="C12" i="59"/>
  <c r="C12" i="60" s="1"/>
  <c r="C12" i="61" s="1"/>
  <c r="P14" i="65"/>
  <c r="P13" i="65"/>
  <c r="O13" i="65"/>
  <c r="P12" i="65"/>
  <c r="O12" i="65"/>
  <c r="P11" i="65"/>
  <c r="O11" i="65"/>
  <c r="P10" i="65"/>
  <c r="O10" i="65"/>
  <c r="O31" i="57" l="1"/>
  <c r="N31" i="57"/>
  <c r="M31" i="57"/>
  <c r="L31" i="57"/>
  <c r="K31" i="57"/>
  <c r="F33" i="57"/>
  <c r="E34" i="57"/>
  <c r="E33" i="57"/>
  <c r="D34" i="57"/>
  <c r="D33" i="57"/>
  <c r="C34" i="57"/>
  <c r="C33" i="57"/>
  <c r="F51" i="57"/>
  <c r="E51" i="57"/>
  <c r="D51" i="57"/>
  <c r="C51" i="57"/>
  <c r="F48" i="57"/>
  <c r="M28" i="29" s="1"/>
  <c r="D48" i="57"/>
  <c r="K28" i="29" s="1"/>
  <c r="C48" i="57"/>
  <c r="J28" i="29" s="1"/>
  <c r="S17" i="66" l="1"/>
  <c r="P15" i="66"/>
  <c r="O15" i="66"/>
  <c r="M15" i="66"/>
  <c r="E44" i="57" s="1"/>
  <c r="L15" i="66"/>
  <c r="E39" i="57" s="1"/>
  <c r="J15" i="66"/>
  <c r="E43" i="57" s="1"/>
  <c r="I15" i="66"/>
  <c r="E38" i="57" s="1"/>
  <c r="V14" i="66"/>
  <c r="S14" i="66" s="1"/>
  <c r="Y14" i="66" s="1"/>
  <c r="R14" i="66"/>
  <c r="V13" i="66"/>
  <c r="S13" i="66" s="1"/>
  <c r="R13" i="66"/>
  <c r="U13" i="66" s="1"/>
  <c r="V12" i="66"/>
  <c r="S12" i="66" s="1"/>
  <c r="R12" i="66"/>
  <c r="V11" i="66"/>
  <c r="S11" i="66" s="1"/>
  <c r="R11" i="66"/>
  <c r="U11" i="66" s="1"/>
  <c r="V10" i="66"/>
  <c r="S10" i="66" s="1"/>
  <c r="R10" i="66"/>
  <c r="S17" i="65"/>
  <c r="V10" i="65"/>
  <c r="S10" i="65" s="1"/>
  <c r="S17" i="63"/>
  <c r="S14" i="63"/>
  <c r="P15" i="65"/>
  <c r="O15" i="65"/>
  <c r="M15" i="65"/>
  <c r="B44" i="57" s="1"/>
  <c r="P44" i="57" s="1"/>
  <c r="L15" i="65"/>
  <c r="B39" i="57" s="1"/>
  <c r="P39" i="57" s="1"/>
  <c r="J15" i="65"/>
  <c r="B43" i="57" s="1"/>
  <c r="I15" i="65"/>
  <c r="B38" i="57" s="1"/>
  <c r="Y14" i="65"/>
  <c r="R14" i="65"/>
  <c r="V13" i="65"/>
  <c r="S13" i="65" s="1"/>
  <c r="R13" i="65"/>
  <c r="V12" i="65"/>
  <c r="S12" i="65" s="1"/>
  <c r="R12" i="65"/>
  <c r="U12" i="65" s="1"/>
  <c r="V11" i="65"/>
  <c r="S11" i="65" s="1"/>
  <c r="R11" i="65"/>
  <c r="U11" i="65" s="1"/>
  <c r="R10" i="65"/>
  <c r="U10" i="65" s="1"/>
  <c r="P15" i="63"/>
  <c r="O15" i="63"/>
  <c r="M15" i="63"/>
  <c r="D44" i="57" s="1"/>
  <c r="L15" i="63"/>
  <c r="D39" i="57" s="1"/>
  <c r="J15" i="63"/>
  <c r="D43" i="57" s="1"/>
  <c r="I15" i="63"/>
  <c r="D38" i="57" s="1"/>
  <c r="V14" i="63"/>
  <c r="R14" i="63"/>
  <c r="U14" i="63" s="1"/>
  <c r="V13" i="63"/>
  <c r="S13" i="63" s="1"/>
  <c r="R13" i="63"/>
  <c r="V12" i="63"/>
  <c r="S12" i="63" s="1"/>
  <c r="R12" i="63"/>
  <c r="U12" i="63" s="1"/>
  <c r="V11" i="63"/>
  <c r="S11" i="63" s="1"/>
  <c r="R11" i="63"/>
  <c r="U11" i="63" s="1"/>
  <c r="V10" i="63"/>
  <c r="S10" i="63" s="1"/>
  <c r="R10" i="63"/>
  <c r="U10" i="63" s="1"/>
  <c r="Y14" i="63" l="1"/>
  <c r="F13" i="57"/>
  <c r="J13" i="57" s="1"/>
  <c r="P40" i="57"/>
  <c r="G13" i="57"/>
  <c r="K13" i="57" s="1"/>
  <c r="P45" i="57"/>
  <c r="Y11" i="65"/>
  <c r="Y13" i="63"/>
  <c r="Y12" i="63"/>
  <c r="Y12" i="65"/>
  <c r="X11" i="65"/>
  <c r="R15" i="66"/>
  <c r="Y11" i="66"/>
  <c r="V15" i="66"/>
  <c r="Y13" i="66"/>
  <c r="X11" i="66"/>
  <c r="X13" i="66"/>
  <c r="U10" i="66"/>
  <c r="X10" i="66" s="1"/>
  <c r="U12" i="66"/>
  <c r="Y12" i="66" s="1"/>
  <c r="U14" i="66"/>
  <c r="X14" i="66" s="1"/>
  <c r="Y11" i="63"/>
  <c r="U13" i="65"/>
  <c r="X14" i="65"/>
  <c r="X12" i="65"/>
  <c r="R15" i="65"/>
  <c r="U13" i="63"/>
  <c r="X13" i="63" s="1"/>
  <c r="X11" i="63"/>
  <c r="V15" i="63"/>
  <c r="X10" i="63"/>
  <c r="X12" i="63"/>
  <c r="X14" i="63"/>
  <c r="R15" i="63"/>
  <c r="P15" i="52"/>
  <c r="O15" i="52"/>
  <c r="V14" i="52"/>
  <c r="S14" i="52" s="1"/>
  <c r="S17" i="52" s="1"/>
  <c r="R14" i="52"/>
  <c r="U14" i="52" s="1"/>
  <c r="R13" i="52"/>
  <c r="U13" i="52" s="1"/>
  <c r="X13" i="52" s="1"/>
  <c r="R11" i="52"/>
  <c r="U11" i="52" s="1"/>
  <c r="R10" i="52"/>
  <c r="U10" i="52" s="1"/>
  <c r="R12" i="52"/>
  <c r="U12" i="52" s="1"/>
  <c r="X12" i="52" s="1"/>
  <c r="V10" i="52"/>
  <c r="S10" i="52" s="1"/>
  <c r="V13" i="52"/>
  <c r="S13" i="52" s="1"/>
  <c r="Y13" i="52" s="1"/>
  <c r="V12" i="52"/>
  <c r="S12" i="52" s="1"/>
  <c r="Y12" i="52" s="1"/>
  <c r="V11" i="52"/>
  <c r="S11" i="52" s="1"/>
  <c r="Y14" i="52" l="1"/>
  <c r="E62" i="23"/>
  <c r="D62" i="23"/>
  <c r="E61" i="23"/>
  <c r="D61" i="23"/>
  <c r="V15" i="52"/>
  <c r="X11" i="52"/>
  <c r="Y11" i="52"/>
  <c r="R15" i="52"/>
  <c r="X14" i="52"/>
  <c r="X10" i="52"/>
  <c r="Y10" i="52"/>
  <c r="U15" i="52"/>
  <c r="X13" i="65"/>
  <c r="Y13" i="65"/>
  <c r="U15" i="66"/>
  <c r="X12" i="66"/>
  <c r="X15" i="66" s="1"/>
  <c r="X17" i="66" s="1"/>
  <c r="U15" i="63"/>
  <c r="X15" i="63"/>
  <c r="X17" i="63" s="1"/>
  <c r="S15" i="63"/>
  <c r="Y10" i="63"/>
  <c r="Y15" i="63" s="1"/>
  <c r="Y17" i="63" s="1"/>
  <c r="X15" i="52" l="1"/>
  <c r="Y15" i="52"/>
  <c r="S15" i="52"/>
  <c r="Y10" i="66"/>
  <c r="Y15" i="66" s="1"/>
  <c r="Y17" i="66" s="1"/>
  <c r="S15" i="66"/>
  <c r="M24" i="59"/>
  <c r="L39" i="59"/>
  <c r="M34" i="59"/>
  <c r="L33" i="59"/>
  <c r="M29" i="59"/>
  <c r="L28" i="59"/>
  <c r="L23" i="59"/>
  <c r="M19" i="59"/>
  <c r="L18" i="59"/>
  <c r="M15" i="52"/>
  <c r="C44" i="57" s="1"/>
  <c r="L15" i="52"/>
  <c r="C39" i="57" s="1"/>
  <c r="S27" i="59"/>
  <c r="S20" i="59"/>
  <c r="T21" i="59"/>
  <c r="T22" i="59"/>
  <c r="T26" i="59"/>
  <c r="P21" i="59"/>
  <c r="L40" i="59" l="1"/>
  <c r="M40" i="59"/>
  <c r="P14" i="59"/>
  <c r="B51" i="57" l="1"/>
  <c r="P51" i="57" s="1"/>
  <c r="B34" i="57"/>
  <c r="P34" i="57" s="1"/>
  <c r="B33" i="57"/>
  <c r="P35" i="57" l="1"/>
  <c r="E13" i="57"/>
  <c r="I13" i="57" s="1"/>
  <c r="Q40" i="58"/>
  <c r="E60" i="23" l="1"/>
  <c r="D60" i="23"/>
  <c r="M13" i="57"/>
  <c r="G50" i="61"/>
  <c r="L27" i="29" s="1"/>
  <c r="G40" i="61"/>
  <c r="F40" i="61"/>
  <c r="D6" i="61"/>
  <c r="O39" i="29" l="1"/>
  <c r="O35" i="29"/>
  <c r="O31" i="29"/>
  <c r="O38" i="29"/>
  <c r="O34" i="29"/>
  <c r="O36" i="29"/>
  <c r="O32" i="29"/>
  <c r="O37" i="29"/>
  <c r="O33" i="29"/>
  <c r="N13" i="57"/>
  <c r="E63" i="23"/>
  <c r="E67" i="23" s="1"/>
  <c r="D63" i="23"/>
  <c r="D67" i="23" s="1"/>
  <c r="G41" i="61"/>
  <c r="O40" i="29" l="1"/>
  <c r="F67" i="23"/>
  <c r="G49" i="60"/>
  <c r="F44" i="60"/>
  <c r="G40" i="60"/>
  <c r="F40" i="60"/>
  <c r="D6" i="60"/>
  <c r="D4" i="63" s="1"/>
  <c r="D6" i="59"/>
  <c r="D4" i="52" s="1"/>
  <c r="G49" i="59"/>
  <c r="F44" i="59"/>
  <c r="G40" i="59"/>
  <c r="F40" i="59"/>
  <c r="G40" i="58"/>
  <c r="F40" i="58"/>
  <c r="J44" i="60" l="1"/>
  <c r="K27" i="29"/>
  <c r="J44" i="59"/>
  <c r="J27" i="29"/>
  <c r="G41" i="60"/>
  <c r="G41" i="59"/>
  <c r="G41" i="58"/>
  <c r="N37" i="29" l="1"/>
  <c r="N33" i="29"/>
  <c r="N36" i="29"/>
  <c r="N32" i="29"/>
  <c r="N38" i="29"/>
  <c r="N34" i="29"/>
  <c r="N39" i="29"/>
  <c r="N35" i="29"/>
  <c r="N31" i="29"/>
  <c r="M35" i="29"/>
  <c r="M37" i="29"/>
  <c r="M31" i="29"/>
  <c r="M40" i="29" s="1"/>
  <c r="M33" i="29"/>
  <c r="M32" i="29"/>
  <c r="M38" i="29"/>
  <c r="M36" i="29"/>
  <c r="M39" i="29"/>
  <c r="M34" i="29"/>
  <c r="O16" i="59"/>
  <c r="N40" i="29" l="1"/>
  <c r="G51" i="57"/>
  <c r="F44" i="57"/>
  <c r="F43" i="57"/>
  <c r="F39" i="57"/>
  <c r="F38" i="57"/>
  <c r="F34" i="57"/>
  <c r="G33" i="57"/>
  <c r="J43" i="57" l="1"/>
  <c r="I43" i="57" s="1"/>
  <c r="D16" i="57"/>
  <c r="J38" i="57"/>
  <c r="I38" i="57" s="1"/>
  <c r="C16" i="57"/>
  <c r="G34" i="57"/>
  <c r="G35" i="57" s="1"/>
  <c r="F45" i="57"/>
  <c r="G48" i="57"/>
  <c r="F40" i="57"/>
  <c r="A5" i="23" l="1"/>
  <c r="A9" i="23" l="1"/>
  <c r="A11" i="23"/>
  <c r="A49" i="23"/>
  <c r="A38" i="23"/>
  <c r="A27" i="23"/>
  <c r="A16" i="23"/>
  <c r="A22" i="23" s="1"/>
  <c r="G40" i="34"/>
  <c r="F40" i="34"/>
  <c r="D45" i="57"/>
  <c r="D40" i="57"/>
  <c r="J15" i="52"/>
  <c r="I15" i="52"/>
  <c r="A32" i="23" l="1"/>
  <c r="A33" i="23"/>
  <c r="A54" i="23"/>
  <c r="A55" i="23"/>
  <c r="A43" i="23"/>
  <c r="A44" i="23"/>
  <c r="C38" i="57"/>
  <c r="C40" i="57" s="1"/>
  <c r="C43" i="57"/>
  <c r="C45" i="57" s="1"/>
  <c r="A20" i="23"/>
  <c r="A21" i="23"/>
  <c r="E40" i="57"/>
  <c r="G39" i="57"/>
  <c r="E45" i="57"/>
  <c r="G44" i="57"/>
  <c r="A28" i="23"/>
  <c r="A53" i="23"/>
  <c r="A51" i="23"/>
  <c r="A41" i="23"/>
  <c r="A50" i="23"/>
  <c r="A17" i="23"/>
  <c r="A39" i="23"/>
  <c r="A42" i="23"/>
  <c r="A52" i="23"/>
  <c r="A40" i="23"/>
  <c r="A31" i="23"/>
  <c r="A29" i="23"/>
  <c r="A30" i="23"/>
  <c r="O51" i="29" l="1"/>
  <c r="N32" i="27"/>
  <c r="N31" i="27"/>
  <c r="N30" i="27"/>
  <c r="N29" i="27"/>
  <c r="O46" i="29" l="1"/>
  <c r="O53" i="29"/>
  <c r="O45" i="29"/>
  <c r="O49" i="29"/>
  <c r="O50" i="29"/>
  <c r="O48" i="29"/>
  <c r="O52" i="29"/>
  <c r="O47" i="29"/>
  <c r="O54" i="29" l="1"/>
  <c r="P50" i="29" l="1"/>
  <c r="P48" i="29"/>
  <c r="P45" i="29"/>
  <c r="P53" i="29"/>
  <c r="P52" i="29"/>
  <c r="P49" i="29"/>
  <c r="P47" i="29"/>
  <c r="P46" i="29"/>
  <c r="P51" i="29"/>
  <c r="P54" i="29" l="1"/>
  <c r="G49" i="34" l="1"/>
  <c r="F44" i="34"/>
  <c r="J44" i="34" l="1"/>
  <c r="M27" i="29"/>
  <c r="G41" i="34"/>
  <c r="P37" i="29" l="1"/>
  <c r="P33" i="29"/>
  <c r="P36" i="29"/>
  <c r="P32" i="29"/>
  <c r="P39" i="29"/>
  <c r="P35" i="29"/>
  <c r="P31" i="29"/>
  <c r="P38" i="29"/>
  <c r="P34" i="29"/>
  <c r="N48" i="29"/>
  <c r="N50" i="29"/>
  <c r="N53" i="29"/>
  <c r="N47" i="29"/>
  <c r="N49" i="29"/>
  <c r="N45" i="29"/>
  <c r="N52" i="29"/>
  <c r="N46" i="29"/>
  <c r="N51" i="29"/>
  <c r="M50" i="29"/>
  <c r="M46" i="29"/>
  <c r="M53" i="29"/>
  <c r="M49" i="29"/>
  <c r="M45" i="29"/>
  <c r="M52" i="29"/>
  <c r="M48" i="29"/>
  <c r="M51" i="29"/>
  <c r="M47" i="29"/>
  <c r="P40" i="29" l="1"/>
  <c r="N54" i="29"/>
  <c r="M54" i="29"/>
  <c r="C26" i="27" l="1"/>
  <c r="M26" i="27" s="1"/>
  <c r="N25" i="27"/>
  <c r="O25" i="27" s="1"/>
  <c r="E14" i="27"/>
  <c r="L39" i="57" l="1"/>
  <c r="L44" i="57"/>
  <c r="L48" i="57"/>
  <c r="L9" i="57" s="1"/>
  <c r="L34" i="57"/>
  <c r="L51" i="57"/>
  <c r="A6" i="23"/>
  <c r="A7" i="23" s="1"/>
  <c r="A8" i="23" s="1"/>
  <c r="F26" i="27"/>
  <c r="G26" i="27"/>
  <c r="J26" i="27"/>
  <c r="A18" i="23"/>
  <c r="K26" i="27"/>
  <c r="H26" i="27"/>
  <c r="L26" i="27"/>
  <c r="E26" i="27"/>
  <c r="I26" i="27"/>
  <c r="E17" i="27"/>
  <c r="E10" i="27"/>
  <c r="E13" i="27"/>
  <c r="E15" i="27"/>
  <c r="E16" i="27"/>
  <c r="E19" i="27" l="1"/>
  <c r="D20" i="23"/>
  <c r="E20" i="23"/>
  <c r="K44" i="57"/>
  <c r="K39" i="57"/>
  <c r="K48" i="57"/>
  <c r="L8" i="57" s="1"/>
  <c r="K34" i="57"/>
  <c r="K51" i="57"/>
  <c r="G9" i="57"/>
  <c r="K9" i="57" s="1"/>
  <c r="L45" i="57"/>
  <c r="I28" i="29"/>
  <c r="J51" i="57"/>
  <c r="J48" i="57"/>
  <c r="J34" i="57"/>
  <c r="J39" i="57"/>
  <c r="J44" i="57"/>
  <c r="L40" i="57"/>
  <c r="F9" i="57"/>
  <c r="J9" i="57" s="1"/>
  <c r="M44" i="57"/>
  <c r="M39" i="57"/>
  <c r="M48" i="57"/>
  <c r="L10" i="57" s="1"/>
  <c r="M34" i="57"/>
  <c r="M51" i="57"/>
  <c r="N44" i="57"/>
  <c r="N39" i="57"/>
  <c r="N48" i="57"/>
  <c r="L11" i="57" s="1"/>
  <c r="N34" i="57"/>
  <c r="N51" i="57"/>
  <c r="O44" i="57"/>
  <c r="O39" i="57"/>
  <c r="O48" i="57"/>
  <c r="L12" i="57" s="1"/>
  <c r="O34" i="57"/>
  <c r="O51" i="57"/>
  <c r="L35" i="57"/>
  <c r="E9" i="57"/>
  <c r="I9" i="57" s="1"/>
  <c r="A10" i="23"/>
  <c r="A19" i="23"/>
  <c r="N26" i="27"/>
  <c r="I44" i="57" l="1"/>
  <c r="L14" i="57"/>
  <c r="L5" i="57"/>
  <c r="I48" i="57"/>
  <c r="I51" i="57"/>
  <c r="I39" i="57"/>
  <c r="I34" i="57"/>
  <c r="M9" i="57"/>
  <c r="D19" i="23" s="1"/>
  <c r="E8" i="57"/>
  <c r="K35" i="57"/>
  <c r="F12" i="57"/>
  <c r="J12" i="57" s="1"/>
  <c r="O40" i="57"/>
  <c r="E11" i="57"/>
  <c r="I11" i="57" s="1"/>
  <c r="N35" i="57"/>
  <c r="M40" i="57"/>
  <c r="F10" i="57"/>
  <c r="J10" i="57" s="1"/>
  <c r="E5" i="57"/>
  <c r="I5" i="57" s="1"/>
  <c r="J35" i="57"/>
  <c r="E42" i="23"/>
  <c r="D42" i="23"/>
  <c r="G10" i="57"/>
  <c r="K10" i="57" s="1"/>
  <c r="M45" i="57"/>
  <c r="M35" i="57"/>
  <c r="E10" i="57"/>
  <c r="I10" i="57" s="1"/>
  <c r="G5" i="57"/>
  <c r="K5" i="57" s="1"/>
  <c r="J45" i="57"/>
  <c r="E9" i="23"/>
  <c r="D9" i="23"/>
  <c r="K45" i="57"/>
  <c r="G8" i="57"/>
  <c r="O45" i="57"/>
  <c r="G12" i="57"/>
  <c r="K12" i="57" s="1"/>
  <c r="E18" i="29"/>
  <c r="D18" i="29"/>
  <c r="E12" i="57"/>
  <c r="I12" i="57" s="1"/>
  <c r="O35" i="57"/>
  <c r="F11" i="57"/>
  <c r="J11" i="57" s="1"/>
  <c r="N40" i="57"/>
  <c r="D16" i="23"/>
  <c r="E16" i="23"/>
  <c r="E53" i="23"/>
  <c r="D53" i="23"/>
  <c r="G11" i="57"/>
  <c r="K11" i="57" s="1"/>
  <c r="N45" i="57"/>
  <c r="D31" i="23"/>
  <c r="E31" i="23"/>
  <c r="D17" i="23"/>
  <c r="E17" i="23"/>
  <c r="F5" i="57"/>
  <c r="J5" i="57" s="1"/>
  <c r="J40" i="57"/>
  <c r="L45" i="29"/>
  <c r="L48" i="29"/>
  <c r="L47" i="29"/>
  <c r="Q47" i="29" s="1"/>
  <c r="D43" i="29" s="1"/>
  <c r="L51" i="29"/>
  <c r="L53" i="29"/>
  <c r="L46" i="29"/>
  <c r="L50" i="29"/>
  <c r="Q50" i="29" s="1"/>
  <c r="D46" i="29" s="1"/>
  <c r="L49" i="29"/>
  <c r="Q49" i="29" s="1"/>
  <c r="D45" i="29" s="1"/>
  <c r="L52" i="29"/>
  <c r="N28" i="29"/>
  <c r="E18" i="23"/>
  <c r="D18" i="23"/>
  <c r="F8" i="57"/>
  <c r="K40" i="57"/>
  <c r="G43" i="57"/>
  <c r="G45" i="57" s="1"/>
  <c r="G38" i="57"/>
  <c r="G40" i="57" s="1"/>
  <c r="B40" i="57"/>
  <c r="D9" i="29" l="1"/>
  <c r="E9" i="29"/>
  <c r="E22" i="29" s="1"/>
  <c r="F14" i="57"/>
  <c r="L16" i="57"/>
  <c r="G14" i="57"/>
  <c r="G16" i="57" s="1"/>
  <c r="I35" i="57"/>
  <c r="E14" i="57"/>
  <c r="E16" i="57" s="1"/>
  <c r="N9" i="57"/>
  <c r="E19" i="23"/>
  <c r="M12" i="57"/>
  <c r="D52" i="23" s="1"/>
  <c r="M10" i="57"/>
  <c r="D30" i="23" s="1"/>
  <c r="M11" i="57"/>
  <c r="D41" i="23" s="1"/>
  <c r="M5" i="57"/>
  <c r="J8" i="57"/>
  <c r="J14" i="57" s="1"/>
  <c r="F16" i="57"/>
  <c r="D29" i="23"/>
  <c r="E29" i="23"/>
  <c r="E40" i="23"/>
  <c r="D40" i="23"/>
  <c r="E39" i="23"/>
  <c r="D39" i="23"/>
  <c r="K8" i="57"/>
  <c r="K14" i="57" s="1"/>
  <c r="D38" i="23"/>
  <c r="E38" i="23"/>
  <c r="E13" i="29"/>
  <c r="D13" i="29"/>
  <c r="E14" i="29"/>
  <c r="D14" i="29"/>
  <c r="D28" i="23"/>
  <c r="E28" i="23"/>
  <c r="D49" i="23"/>
  <c r="E49" i="23"/>
  <c r="D51" i="23"/>
  <c r="E51" i="23"/>
  <c r="D27" i="23"/>
  <c r="E27" i="23"/>
  <c r="D50" i="23"/>
  <c r="E50" i="23"/>
  <c r="I8" i="57"/>
  <c r="I14" i="57" s="1"/>
  <c r="Q48" i="29"/>
  <c r="D44" i="29" s="1"/>
  <c r="Q53" i="29"/>
  <c r="D49" i="29" s="1"/>
  <c r="Q51" i="29"/>
  <c r="D47" i="29" s="1"/>
  <c r="Q52" i="29"/>
  <c r="D48" i="29" s="1"/>
  <c r="B45" i="57"/>
  <c r="L54" i="29"/>
  <c r="Q54" i="29" s="1"/>
  <c r="D8" i="29" l="1"/>
  <c r="E8" i="29"/>
  <c r="D22" i="29"/>
  <c r="N10" i="57"/>
  <c r="N12" i="57"/>
  <c r="E52" i="23"/>
  <c r="E41" i="23"/>
  <c r="E45" i="23" s="1"/>
  <c r="E30" i="23"/>
  <c r="N11" i="57"/>
  <c r="M8" i="57"/>
  <c r="E19" i="29"/>
  <c r="D19" i="29"/>
  <c r="N5" i="57"/>
  <c r="D45" i="23"/>
  <c r="E7" i="23"/>
  <c r="D7" i="23"/>
  <c r="K16" i="57"/>
  <c r="E5" i="23"/>
  <c r="D5" i="23"/>
  <c r="I16" i="57"/>
  <c r="E6" i="23"/>
  <c r="D6" i="23"/>
  <c r="J16" i="57"/>
  <c r="Q45" i="29"/>
  <c r="D41" i="29" s="1"/>
  <c r="I27" i="29" l="1"/>
  <c r="E8" i="23"/>
  <c r="M14" i="57"/>
  <c r="M16" i="57" s="1"/>
  <c r="N16" i="57" s="1"/>
  <c r="D8" i="23"/>
  <c r="N8" i="57"/>
  <c r="N14" i="57" s="1"/>
  <c r="N27" i="29"/>
  <c r="Q46" i="29"/>
  <c r="D42" i="29" s="1"/>
  <c r="D50" i="29" s="1"/>
  <c r="V15" i="65" l="1"/>
  <c r="U15" i="65"/>
  <c r="Y10" i="65"/>
  <c r="Y15" i="65" s="1"/>
  <c r="Y17" i="65" s="1"/>
  <c r="X10" i="65"/>
  <c r="X15" i="65" s="1"/>
  <c r="X17" i="65" s="1"/>
  <c r="S15" i="65" l="1"/>
  <c r="D56" i="23" l="1"/>
  <c r="D34" i="23" l="1"/>
  <c r="D23" i="23"/>
  <c r="L31" i="29" l="1"/>
  <c r="L38" i="29"/>
  <c r="Q38" i="29" s="1"/>
  <c r="D34" i="29" s="1"/>
  <c r="L33" i="29"/>
  <c r="Q33" i="29" s="1"/>
  <c r="D29" i="29" s="1"/>
  <c r="L32" i="29"/>
  <c r="Q32" i="29" s="1"/>
  <c r="D28" i="29" s="1"/>
  <c r="L35" i="29"/>
  <c r="Q35" i="29" s="1"/>
  <c r="D31" i="29" s="1"/>
  <c r="L37" i="29"/>
  <c r="Q37" i="29" s="1"/>
  <c r="D33" i="29" s="1"/>
  <c r="L39" i="29"/>
  <c r="Q39" i="29" s="1"/>
  <c r="D35" i="29" s="1"/>
  <c r="L36" i="29"/>
  <c r="Q36" i="29" s="1"/>
  <c r="D32" i="29" s="1"/>
  <c r="L34" i="29"/>
  <c r="Q34" i="29" s="1"/>
  <c r="D30" i="29" s="1"/>
  <c r="E23" i="23"/>
  <c r="F23" i="23" s="1"/>
  <c r="E34" i="23"/>
  <c r="F34" i="23" s="1"/>
  <c r="Q31" i="29" l="1"/>
  <c r="D27" i="29" s="1"/>
  <c r="D36" i="29" s="1"/>
  <c r="L40" i="29"/>
  <c r="Q40" i="29" s="1"/>
  <c r="E12" i="23"/>
  <c r="E56" i="23"/>
  <c r="F56" i="23" s="1"/>
  <c r="F45" i="23"/>
  <c r="E23" i="29" l="1"/>
  <c r="D12" i="23"/>
  <c r="F12" i="23" l="1"/>
  <c r="F69" i="23" s="1"/>
  <c r="D7" i="34" l="1"/>
  <c r="D7" i="61"/>
  <c r="D7" i="60"/>
  <c r="D7" i="59"/>
  <c r="D6" i="65"/>
  <c r="G1" i="27"/>
</calcChain>
</file>

<file path=xl/sharedStrings.xml><?xml version="1.0" encoding="utf-8"?>
<sst xmlns="http://schemas.openxmlformats.org/spreadsheetml/2006/main" count="1315" uniqueCount="809">
  <si>
    <t>Fund</t>
  </si>
  <si>
    <t>Description</t>
  </si>
  <si>
    <t>Pension expense</t>
  </si>
  <si>
    <t>Debit</t>
  </si>
  <si>
    <t>Credit</t>
  </si>
  <si>
    <t>Net Pension Liability</t>
  </si>
  <si>
    <t>Total</t>
  </si>
  <si>
    <t>Differences between actual and expected experience</t>
  </si>
  <si>
    <t>Deferred Outflows</t>
  </si>
  <si>
    <t>Employer:</t>
  </si>
  <si>
    <t>PERS</t>
  </si>
  <si>
    <t>System:</t>
  </si>
  <si>
    <t>Deferred             Inflows</t>
  </si>
  <si>
    <t>Entity:</t>
  </si>
  <si>
    <t>Water</t>
  </si>
  <si>
    <t>Sewer</t>
  </si>
  <si>
    <t>Total:</t>
  </si>
  <si>
    <t>Deferred outflows of resources - Differences between actual and expected experience</t>
  </si>
  <si>
    <t>Deferred inflows of resources - Differences between actual and expected experience</t>
  </si>
  <si>
    <t>Deferred outflows of resources - Changes in assumptions</t>
  </si>
  <si>
    <t>Deferred inflows of resources - Changes in assumptions</t>
  </si>
  <si>
    <t>Deferred outflows of resources - Net difference between projected and actual earnings on pension plan investments</t>
  </si>
  <si>
    <t>Deferred inflows of resources - Net difference between projected and actual earnings on pension plan investments</t>
  </si>
  <si>
    <t>Pension Expense</t>
  </si>
  <si>
    <t>On-behalf Revenue - State payments to retirement system</t>
  </si>
  <si>
    <t>Deferred outflows of resources - Changes in proportion and differences between employer contributions and proportionate share of contributions</t>
  </si>
  <si>
    <t>Deferred inflows of resources - Changes in proportion and differences between employer contributions and proportionate share of contributions</t>
  </si>
  <si>
    <t>#1</t>
  </si>
  <si>
    <t>#2</t>
  </si>
  <si>
    <t>#3</t>
  </si>
  <si>
    <t>Solid Waste</t>
  </si>
  <si>
    <t>Fund type:</t>
  </si>
  <si>
    <t>Governmental Funds:</t>
  </si>
  <si>
    <t xml:space="preserve">Total of </t>
  </si>
  <si>
    <t>1999XX</t>
  </si>
  <si>
    <t>2238XX</t>
  </si>
  <si>
    <t>4XXXXX</t>
  </si>
  <si>
    <t xml:space="preserve">Account </t>
  </si>
  <si>
    <t>Deferred Inflows of Resources</t>
  </si>
  <si>
    <t>Deferred Outflows of Resources</t>
  </si>
  <si>
    <t>Revenue - On-behalf payment</t>
  </si>
  <si>
    <t>Current Fiscal Year:</t>
  </si>
  <si>
    <t>FURS</t>
  </si>
  <si>
    <t>MPORS</t>
  </si>
  <si>
    <t>SRS</t>
  </si>
  <si>
    <t>TRS</t>
  </si>
  <si>
    <t>Difference:</t>
  </si>
  <si>
    <t>237000</t>
  </si>
  <si>
    <t>Adjustments:</t>
  </si>
  <si>
    <t>Debit:</t>
  </si>
  <si>
    <t>Credit:</t>
  </si>
  <si>
    <t>General Government #41</t>
  </si>
  <si>
    <t>Public Safety #42</t>
  </si>
  <si>
    <t>Public Works #43</t>
  </si>
  <si>
    <t>Public Health #44</t>
  </si>
  <si>
    <t>Social &amp; Economic Services #45</t>
  </si>
  <si>
    <t>Culture &amp; Recreation #46</t>
  </si>
  <si>
    <t>Housing &amp; Community Development #47</t>
  </si>
  <si>
    <t>Conservation of Natural Resources #48</t>
  </si>
  <si>
    <t>Misc - Unallocated #51</t>
  </si>
  <si>
    <t>Montana TRS</t>
  </si>
  <si>
    <t>Individual Proprietary Funds:</t>
  </si>
  <si>
    <t>Changes in assumptions</t>
  </si>
  <si>
    <t>Input the amount paid in all governmental funds for PERS by major purpose in yellow cells:</t>
  </si>
  <si>
    <t xml:space="preserve">Update the percentage of payroll allocated by Major Purpose for the Plan Types reported if different  </t>
  </si>
  <si>
    <t>Pension Expense by Plan Type:</t>
  </si>
  <si>
    <t>PERS ONLY</t>
  </si>
  <si>
    <t>Other Pension Plan Types</t>
  </si>
  <si>
    <t>On-Behalf Revenue by Plan Type:</t>
  </si>
  <si>
    <t>BS Conversion:</t>
  </si>
  <si>
    <t>in the BS Conversion Sheet in Column D Row 28</t>
  </si>
  <si>
    <t>OP Conversion:</t>
  </si>
  <si>
    <t>From the Recap of Governmental Adjustments tab:</t>
  </si>
  <si>
    <t>Plan Types:</t>
  </si>
  <si>
    <t>General Government</t>
  </si>
  <si>
    <t>Public Safety</t>
  </si>
  <si>
    <t>Public Works</t>
  </si>
  <si>
    <t>Public Health</t>
  </si>
  <si>
    <t>Social &amp; Economic</t>
  </si>
  <si>
    <t>Culture &amp; Recreation</t>
  </si>
  <si>
    <t>Housing &amp; Com Dev</t>
  </si>
  <si>
    <t>Cons of Natural Resources</t>
  </si>
  <si>
    <t>Journal Voucher Adjustments by Proprietary Fund Type:</t>
  </si>
  <si>
    <t>1999xx - Deferred Outflow of Resources</t>
  </si>
  <si>
    <t>Annual Financial Report Adjustments for Conversion Pages</t>
  </si>
  <si>
    <t>and Adjustments to General Long-Term Debt Account Group</t>
  </si>
  <si>
    <r>
      <t xml:space="preserve">Annual Financial Report Form - </t>
    </r>
    <r>
      <rPr>
        <b/>
        <u/>
        <sz val="10"/>
        <rFont val="Arial"/>
        <family val="2"/>
      </rPr>
      <t>Governmental Long-Term Debt Account Group</t>
    </r>
    <r>
      <rPr>
        <b/>
        <sz val="10"/>
        <rFont val="Arial"/>
        <family val="2"/>
      </rPr>
      <t xml:space="preserve"> (Fund 9500)</t>
    </r>
  </si>
  <si>
    <r>
      <t>Annual Financial Report Form -</t>
    </r>
    <r>
      <rPr>
        <b/>
        <u/>
        <sz val="10"/>
        <rFont val="Arial"/>
        <family val="2"/>
      </rPr>
      <t xml:space="preserve"> BS Conversion</t>
    </r>
    <r>
      <rPr>
        <b/>
        <sz val="10"/>
        <rFont val="Arial"/>
        <family val="2"/>
      </rPr>
      <t>:</t>
    </r>
  </si>
  <si>
    <t>The reports necessary to complete the pension plan input pages can be found on the MPERA &amp; TRS websites:</t>
  </si>
  <si>
    <t>Home - Montana TRS</t>
  </si>
  <si>
    <t>Individual Pension Plan</t>
  </si>
  <si>
    <t>Reports are located under</t>
  </si>
  <si>
    <t>For MPERA Plans: PERS, FURS, MPOR and SRS:</t>
  </si>
  <si>
    <t>On the Payroll Allocation Input Worksheet enter the payroll amount paid from all governmental funds as a total in</t>
  </si>
  <si>
    <t>This information is available at the bottom of the worksheet)</t>
  </si>
  <si>
    <t>For the PERS Paid from Governmental Funds:</t>
  </si>
  <si>
    <t>For the PERS Paid from Proprietary Funds:</t>
  </si>
  <si>
    <t>Gov. Fund Adjustments Worksheet - Entry #2:</t>
  </si>
  <si>
    <t>Gov. Fund Adjustments Worksheet - Entry #3:</t>
  </si>
  <si>
    <t>Gov. Fund Adjustments Worksheet - Entry #1:</t>
  </si>
  <si>
    <t>Input Entries #1 on GLTDAG of AFR</t>
  </si>
  <si>
    <t>for Governmental Funds</t>
  </si>
  <si>
    <t>and input as a JV in your Software</t>
  </si>
  <si>
    <t>if updating Fund 9500 - Long-Term Debt Acct.</t>
  </si>
  <si>
    <t>Input Entries #2 on BS Conversion of AFR:</t>
  </si>
  <si>
    <t>Deferred Inflows &amp; Outflows Adjustment on</t>
  </si>
  <si>
    <t>BS Conversion Page of AFR.</t>
  </si>
  <si>
    <t>#3 Expense by Major Function</t>
  </si>
  <si>
    <t>Pension Expense by Function for OP Conversion Worksheet:</t>
  </si>
  <si>
    <t>Column C - Row 10. (Total for: General, Special Revenue, Debt Service, Capital Project &amp; Permanent Funds)</t>
  </si>
  <si>
    <t>Enter the payroll amount paid to PERS for each proprietary fund separately in Column C Rows 13-17. Enter the fund</t>
  </si>
  <si>
    <t>Revenue Analysis Page:</t>
  </si>
  <si>
    <t>Gov. Fund Adjustments Worksheet - Entry #3 cont.</t>
  </si>
  <si>
    <t>(Teachers Retirement System)</t>
  </si>
  <si>
    <t xml:space="preserve">TRS </t>
  </si>
  <si>
    <t xml:space="preserve">accrual basis of accounting.  The adjustments are provided by fund type on the Proprietary Fund Journal Adjustments </t>
  </si>
  <si>
    <t xml:space="preserve">within the individual fund.  The pension expense account number should correspond to the payroll expense account  </t>
  </si>
  <si>
    <t>number you use.  An example:  In water you may use 5210-430500-110 for payroll.  The pension expense account</t>
  </si>
  <si>
    <t>number you would use in water would then be 5210-430500-19x. Sewer: 5310-430600-19x, etc.</t>
  </si>
  <si>
    <t>and should be made as part of your annual closing adjustment process before you begin your annual financial report.</t>
  </si>
  <si>
    <t>Using a separate object code for the GASB 68 pension expense is highly recommended to prevent confusion between</t>
  </si>
  <si>
    <t>adjustment.</t>
  </si>
  <si>
    <t>actual contributions made to the pension plan affecting cash and budgeting and the non-cash GASB 68 pension expense</t>
  </si>
  <si>
    <t>199900 - Deferred Outflows of Resources and 223800 - Deferred Inflows of Resources</t>
  </si>
  <si>
    <t>assigned or you can assign the recommended numbers if they are open in your software:</t>
  </si>
  <si>
    <t>Information will be compiled until the most recent ten years of reporting has been reached. Once ten years of information</t>
  </si>
  <si>
    <t xml:space="preserve">Individual schedules by pension plan types will report the Proportionate Share of Net Pension Liability and a separate </t>
  </si>
  <si>
    <t>is available the oldest year will be removed to accommodate the current year.</t>
  </si>
  <si>
    <t>The RSI for TRS can be found on the TRS website. The pages of the report are titled Required Supplementary</t>
  </si>
  <si>
    <t>Information. Schedule of Proportionate Share of Net Pension Liability and Schedule of Contributions.</t>
  </si>
  <si>
    <t>For Additional Information and Resources refer to the following:</t>
  </si>
  <si>
    <t xml:space="preserve">MPERA website </t>
  </si>
  <si>
    <t>Teachers Retirement website:</t>
  </si>
  <si>
    <t>http://sfsd.mt.gov/LGSB</t>
  </si>
  <si>
    <t>GASB website:</t>
  </si>
  <si>
    <t>Account numbers to be determined by the Local Government:</t>
  </si>
  <si>
    <t>190-195</t>
  </si>
  <si>
    <t>4xxxxx - Payroll Expense (may differ by fund - as used for payroll)</t>
  </si>
  <si>
    <t>Pension Expense Object Code (not Pension contributions)</t>
  </si>
  <si>
    <t xml:space="preserve">      Note:</t>
  </si>
  <si>
    <t>Percentage of "PERS payroll"</t>
  </si>
  <si>
    <t>You can hide the worksheet pages your local government doesn't participate in.)</t>
  </si>
  <si>
    <t>Employer Name, then scroll down the TRS report until you locate the "Sample Journal Entries" page to find the information</t>
  </si>
  <si>
    <t>Instructions to complete the Proprietary Funds Journal Adjustments -  Lavender Tab:</t>
  </si>
  <si>
    <t>Additional Information:</t>
  </si>
  <si>
    <t>percentage of covered-employee payroll can be figured by dividing the contributions by the covered-payroll.</t>
  </si>
  <si>
    <t>For TRS the employer's covered-employee payroll should be input from the   employer's records.  The contributions as a</t>
  </si>
  <si>
    <t>GASB 68 Worksheet;</t>
  </si>
  <si>
    <t>Updates to the Version 15.1 Form:</t>
  </si>
  <si>
    <t>RSI - Contributions schedule:  Pull the current fiscal year contributions from the input page. The 15.1 Version was</t>
  </si>
  <si>
    <t>using the FY14 contributions and payroll.</t>
  </si>
  <si>
    <t>A box was added on the Pension Plan Input pages for the current fiscal year (FY15) Employer's covered-employee payroll totals.</t>
  </si>
  <si>
    <t>The Note Disclosures were updated on the Deferred Inflows and Outflows Schedule to properly split the Deferred amounts</t>
  </si>
  <si>
    <t>by the percentage.  Talked with Anthony in SFSD - the FY2015 amounts included in summary table and not included</t>
  </si>
  <si>
    <t>in the individual year recognition table.  SFSD is not going to update for the State CAFR but use the information as</t>
  </si>
  <si>
    <t>provided by each respective plan.</t>
  </si>
  <si>
    <t>MONTANA DEPARTMENT OF ADMINISTRATION</t>
  </si>
  <si>
    <t>STATE FINANCIAL SERVICES DIVISION</t>
  </si>
  <si>
    <t>Phone: (406) 444-9101</t>
  </si>
  <si>
    <t>Actual vs Expected Investment Earnings</t>
  </si>
  <si>
    <t>Schedule of Contributions</t>
  </si>
  <si>
    <t/>
  </si>
  <si>
    <t>Proportionate share of beginning collective Net Pension Liability</t>
  </si>
  <si>
    <t>Proportionate share of ending collective Net Pension Liability</t>
  </si>
  <si>
    <t>Beginning Balance: Deferred Inflow: Difference between actual &amp; expected experience</t>
  </si>
  <si>
    <t>Beginning Balance: Deferred Inflow: Changes in assumption</t>
  </si>
  <si>
    <t>Beginning Balance: Deferred Outflow: Changes in assumptions</t>
  </si>
  <si>
    <t>Beginning Balance: Deferred Outflow: Actual &amp; expected experience</t>
  </si>
  <si>
    <t>Beginning Balance: Deferred Outflow: Actual vs expected investment return</t>
  </si>
  <si>
    <t>Beginning Balance: Deferred Inflow: Actual vs expected investment return</t>
  </si>
  <si>
    <t>Beginning Balance: Deferred Outflow: Difference in actual vs expected contributions</t>
  </si>
  <si>
    <t>Beginning Balance: Deferred Inflow: Difference between actual vs expected contributions</t>
  </si>
  <si>
    <t>Pension Expense - Non-employer Contributing Entity</t>
  </si>
  <si>
    <t xml:space="preserve"> </t>
  </si>
  <si>
    <t>Difference in Net Pension Liability</t>
  </si>
  <si>
    <t>GASB 68 PENSION PLAN REPORTING</t>
  </si>
  <si>
    <t>MPERA Employer Information</t>
  </si>
  <si>
    <t>Drop-down menu to</t>
  </si>
  <si>
    <t>to input on the TRS Statement - Input worksheet. (You do not have to complete a Prior Year Input page for TRS.)</t>
  </si>
  <si>
    <t>yellow-colored cells</t>
  </si>
  <si>
    <t xml:space="preserve">salmon-colored cells </t>
  </si>
  <si>
    <t>WORKSHEET INSTRUCTIONS</t>
  </si>
  <si>
    <t xml:space="preserve">comply with GASB 68 or you can insert the completed RSI Input page for each applicable plan type. </t>
  </si>
  <si>
    <t>schedule of contributions for the current fiscal year and the prior fiscal year.</t>
  </si>
  <si>
    <t>Misc. - Unallocated</t>
  </si>
  <si>
    <t>Misc. - Unallocated #51</t>
  </si>
  <si>
    <t xml:space="preserve">#3 - Intergov. Rev by Maj. Source </t>
  </si>
  <si>
    <t>2238xx - Deferred Inflow of Resources</t>
  </si>
  <si>
    <t xml:space="preserve">  </t>
  </si>
  <si>
    <t xml:space="preserve">Ten-year schedules were added to the Required Supplementary Information section of the Annual Financial Report to </t>
  </si>
  <si>
    <t>Updates to Version 16.1 Form:</t>
  </si>
  <si>
    <t xml:space="preserve">Revised the input pages to correspond to format provided by MPERA and TRS </t>
  </si>
  <si>
    <t>Added RSI and Prior Year Input Worksheet pages</t>
  </si>
  <si>
    <t>Updated the Cal Govern Detail by Plan Type worksheet</t>
  </si>
  <si>
    <t>Updated the Calc PERS Detail by Fund Type worksheet</t>
  </si>
  <si>
    <t>Revised the instructions</t>
  </si>
  <si>
    <t>Updates to Version 16.2 Form:</t>
  </si>
  <si>
    <t>Revised Cell E13; Governmental Funds Adjustments tab to</t>
  </si>
  <si>
    <t>a deferred inflow of resources.</t>
  </si>
  <si>
    <t>correctly report a credit balance of deferred outflows of resources as</t>
  </si>
  <si>
    <t>Updates to Version 16.3 Form:</t>
  </si>
  <si>
    <t>Revised Cells E13 - back to a credit to deferred outflow</t>
  </si>
  <si>
    <t>Revised Cells D15 - a debit to deferred inflows</t>
  </si>
  <si>
    <t>To increase/decrease prior year balances</t>
  </si>
  <si>
    <t>Added balance check to reconcile the current year's ending balance</t>
  </si>
  <si>
    <t>to the annual financial report ending balance.</t>
  </si>
  <si>
    <t>Revised coverpage and instructions related to this change.</t>
  </si>
  <si>
    <t>Net Pension Liability:</t>
  </si>
  <si>
    <t xml:space="preserve">  End of Fiscal Year:</t>
  </si>
  <si>
    <t xml:space="preserve">  Prior Fiscal Year:</t>
  </si>
  <si>
    <t>TOTAL:</t>
  </si>
  <si>
    <t>On-Behalf Revenue</t>
  </si>
  <si>
    <t>Prior Fiscal Year</t>
  </si>
  <si>
    <t>Current Fiscal Year</t>
  </si>
  <si>
    <t>Deferred Inflows</t>
  </si>
  <si>
    <t>Ending Balances per Trial Balance and/or AFR for total of Governmental Funds &amp; Each Proprietary Fund:</t>
  </si>
  <si>
    <r>
      <rPr>
        <b/>
        <u/>
        <sz val="12"/>
        <rFont val="Arial"/>
        <family val="2"/>
      </rPr>
      <t>Step 2</t>
    </r>
    <r>
      <rPr>
        <b/>
        <sz val="12"/>
        <rFont val="Arial"/>
        <family val="2"/>
      </rPr>
      <t>:</t>
    </r>
  </si>
  <si>
    <t>Gov Funds:</t>
  </si>
  <si>
    <t>Governmental Funds</t>
  </si>
  <si>
    <t>Total of Proprietary Funds:</t>
  </si>
  <si>
    <t>Total - all Funds</t>
  </si>
  <si>
    <t>Current year:</t>
  </si>
  <si>
    <t>Current Year JV</t>
  </si>
  <si>
    <t>Prior Year Recognition</t>
  </si>
  <si>
    <t>Deferred Inflows &amp; Outflows</t>
  </si>
  <si>
    <t>Employer's Deferred Outflows and Deferred Inflows</t>
  </si>
  <si>
    <t>Schedule of Deferred Outflows and Inflows</t>
  </si>
  <si>
    <t>Debt</t>
  </si>
  <si>
    <t>Required Journal Voucher Entry:</t>
  </si>
  <si>
    <t>Debits</t>
  </si>
  <si>
    <t>Credits</t>
  </si>
  <si>
    <t>Recap of Debits &amp; Credits Related to Def Outflows &amp; Inflows</t>
  </si>
  <si>
    <t>Governmental Funds - GASB 34 Adjustments for Government-Wide Statements</t>
  </si>
  <si>
    <t>Use to assist with the OP Conversion of the Annual Report:</t>
  </si>
  <si>
    <t>Input total on OP conversion of AFR:</t>
  </si>
  <si>
    <t>Input breakdown by Function on OP Conversion:</t>
  </si>
  <si>
    <t>Input the Information as provided on the "Sample Journal Entries" page provided by MPERA.</t>
  </si>
  <si>
    <t>If rounding adjustment is minimal, adjust to pension expense or prior period adjustment</t>
  </si>
  <si>
    <t>Intergovernmental Revenue by Function:</t>
  </si>
  <si>
    <t>Use to assist with the Revenue Analysis Worksheet of the Annual Report</t>
  </si>
  <si>
    <t>Cell C10 must = N24</t>
  </si>
  <si>
    <t xml:space="preserve">#2 </t>
  </si>
  <si>
    <t>To record employer contributions subsequent to the measurement date - from employer's records or TRS website</t>
  </si>
  <si>
    <t>Auto-fills from Sample-JV Tab</t>
  </si>
  <si>
    <t>Input the employer contributions subsequent to the measurement date - from MPERA ERIC System, employer's records or MPERA website</t>
  </si>
  <si>
    <t>Deferred outflows of resources - Differences between actual and expected experience  (if debit)</t>
  </si>
  <si>
    <t>Deferred inflows of resources - Differences between actual and expected experience  (if credit)</t>
  </si>
  <si>
    <t>Input current year activity</t>
  </si>
  <si>
    <t>Recap of Debits &amp; Credits Related to Deferred Outflows &amp; Inflows</t>
  </si>
  <si>
    <t>Auto-fills for Sample-JV Tab</t>
  </si>
  <si>
    <t>Input the Information as provided on the "Sample Journal Entries" page provided by the Teachers Retirement System.</t>
  </si>
  <si>
    <t>PERS BY MAJOR FUNCTION</t>
  </si>
  <si>
    <t>Instructions:</t>
  </si>
  <si>
    <r>
      <rPr>
        <b/>
        <u/>
        <sz val="11"/>
        <rFont val="Arial"/>
        <family val="2"/>
      </rPr>
      <t>Step 1:</t>
    </r>
    <r>
      <rPr>
        <b/>
        <sz val="11"/>
        <rFont val="Arial"/>
        <family val="2"/>
      </rPr>
      <t xml:space="preserve"> Payroll Allocation by Total Payroll or Employer Contributions for PERS-Covered Employees:</t>
    </r>
  </si>
  <si>
    <t xml:space="preserve">Breakdown of Governmental Payroll By Major Purpose </t>
  </si>
  <si>
    <t xml:space="preserve">   Total of All Fund Types:</t>
  </si>
  <si>
    <t>Total Governmental Funds:</t>
  </si>
  <si>
    <t>Deferred outflows of resources - Changes in assumptions (if debt)</t>
  </si>
  <si>
    <t>Deferred inflows of resources - Changes in assumptions (if credit)</t>
  </si>
  <si>
    <t>Deferred outflows of resources - Net difference between projected and actual earnings on pension plan investments (if debit)</t>
  </si>
  <si>
    <t>Deferred inflows of resources - Net difference between projected and actual earnings on pension plan investments (if credit)</t>
  </si>
  <si>
    <t>Deferred outflows of resources - Changes in proportion and differences between employer contributions and proportionate share of contributions (if debit)</t>
  </si>
  <si>
    <t>Deferred inflows of resources - Changes in proportion and differences between employer contributions and proportionate share of contributions (if credit)</t>
  </si>
  <si>
    <r>
      <rPr>
        <b/>
        <sz val="11"/>
        <color theme="9" tint="-0.499984740745262"/>
        <rFont val="Arial"/>
        <family val="2"/>
      </rPr>
      <t>Input</t>
    </r>
    <r>
      <rPr>
        <b/>
        <sz val="11"/>
        <rFont val="Arial"/>
        <family val="2"/>
      </rPr>
      <t xml:space="preserve"> From Current Year Plan Note Disclosure</t>
    </r>
  </si>
  <si>
    <r>
      <rPr>
        <b/>
        <sz val="11"/>
        <color theme="9" tint="-0.499984740745262"/>
        <rFont val="Arial"/>
        <family val="2"/>
      </rPr>
      <t>Input</t>
    </r>
    <r>
      <rPr>
        <b/>
        <sz val="11"/>
        <rFont val="Arial"/>
        <family val="2"/>
      </rPr>
      <t xml:space="preserve"> From Prior Year Plan Note Disclosure</t>
    </r>
  </si>
  <si>
    <t>Reconciliation of entries per payroll allocation:</t>
  </si>
  <si>
    <t>Current Fiscal Year - After Adjustments</t>
  </si>
  <si>
    <t>Montana Public Employees Retirement Administration (MPERA)</t>
  </si>
  <si>
    <t>For Teachers Retirement System (TRS):</t>
  </si>
  <si>
    <t>Input Prior Year</t>
  </si>
  <si>
    <t>Input Current Year</t>
  </si>
  <si>
    <t>Schedules of Deferred</t>
  </si>
  <si>
    <t>Outflows &amp; Inflows:</t>
  </si>
  <si>
    <t>pages for all the plans your local government participates in.  This information can be found on your prior year's GASB 68</t>
  </si>
  <si>
    <t>Illustration #1b: Employer Specific Reports</t>
  </si>
  <si>
    <t xml:space="preserve">Employer contributions </t>
  </si>
  <si>
    <t>Subsequent to Measurement</t>
  </si>
  <si>
    <t xml:space="preserve">Use the plan reports to complete the Sample JV and Schedule of Deferred Inflows and Outflows Input Tabs for </t>
  </si>
  <si>
    <t>Illustration #1a: Locating your MPERA Plan Reports on the MPERA website:</t>
  </si>
  <si>
    <t>Click on the</t>
  </si>
  <si>
    <t>To complete the Pension Statement Input Worksheets - Yellow Tabs:</t>
  </si>
  <si>
    <r>
      <rPr>
        <b/>
        <u/>
        <sz val="10"/>
        <color theme="4"/>
        <rFont val="Arial"/>
        <family val="2"/>
      </rPr>
      <t>Download your entity's applicable MPERA plan reports</t>
    </r>
    <r>
      <rPr>
        <sz val="10"/>
        <rFont val="Arial"/>
        <family val="2"/>
      </rPr>
      <t xml:space="preserve"> from the MPERA website. They are located in the link Under GASB 68 Employer Data: Employer Specific Data -S</t>
    </r>
    <r>
      <rPr>
        <i/>
        <sz val="10"/>
        <rFont val="Arial"/>
        <family val="2"/>
      </rPr>
      <t xml:space="preserve">ee Illustrations #1a, 1b and 1c. </t>
    </r>
    <r>
      <rPr>
        <sz val="10"/>
        <rFont val="Arial"/>
        <family val="2"/>
      </rPr>
      <t xml:space="preserve"> Ensure you are downloading the correct year for the current reporting date (not measurement date).</t>
    </r>
  </si>
  <si>
    <t>Link to the MPERA website</t>
  </si>
  <si>
    <t>Updated GASB Link</t>
  </si>
  <si>
    <t>Illustration #1c: Employer Plan Reports</t>
  </si>
  <si>
    <t>Search for &amp; Select your Entity among the Employers</t>
  </si>
  <si>
    <t>Locate your Entity's name on the drop-down menu. Download all the applicable Reports</t>
  </si>
  <si>
    <t>Step 2:</t>
  </si>
  <si>
    <r>
      <t xml:space="preserve"> </t>
    </r>
    <r>
      <rPr>
        <b/>
        <u/>
        <sz val="10"/>
        <rFont val="Arial"/>
        <family val="2"/>
      </rPr>
      <t xml:space="preserve"> Enter </t>
    </r>
    <r>
      <rPr>
        <sz val="10"/>
        <rFont val="Arial"/>
        <family val="2"/>
      </rPr>
      <t>information in</t>
    </r>
  </si>
  <si>
    <r>
      <t xml:space="preserve"> </t>
    </r>
    <r>
      <rPr>
        <b/>
        <u/>
        <sz val="10"/>
        <rFont val="Arial"/>
        <family val="2"/>
      </rPr>
      <t xml:space="preserve"> Do not enter</t>
    </r>
    <r>
      <rPr>
        <sz val="10"/>
        <rFont val="Arial"/>
        <family val="2"/>
      </rPr>
      <t xml:space="preserve"> info in</t>
    </r>
  </si>
  <si>
    <r>
      <t>(Note: You may not participate in all the plans.</t>
    </r>
    <r>
      <rPr>
        <b/>
        <u/>
        <sz val="10"/>
        <rFont val="Arial"/>
        <family val="2"/>
      </rPr>
      <t xml:space="preserve"> Do not delete</t>
    </r>
    <r>
      <rPr>
        <sz val="10"/>
        <rFont val="Arial"/>
        <family val="2"/>
      </rPr>
      <t xml:space="preserve"> the worksheet page of the plans not applicable.  </t>
    </r>
  </si>
  <si>
    <r>
      <t xml:space="preserve">        </t>
    </r>
    <r>
      <rPr>
        <b/>
        <u/>
        <sz val="10"/>
        <rFont val="Arial"/>
        <family val="2"/>
      </rPr>
      <t>Credit</t>
    </r>
    <r>
      <rPr>
        <u/>
        <sz val="10"/>
        <rFont val="Arial"/>
        <family val="2"/>
      </rPr>
      <t xml:space="preserve"> </t>
    </r>
    <r>
      <rPr>
        <sz val="10"/>
        <rFont val="Arial"/>
        <family val="2"/>
      </rPr>
      <t>- Enter as a Deferred Inflow of Resources</t>
    </r>
  </si>
  <si>
    <t>Date - Current Fiscal Year</t>
  </si>
  <si>
    <t>Step 3:</t>
  </si>
  <si>
    <r>
      <rPr>
        <b/>
        <sz val="10"/>
        <color theme="4"/>
        <rFont val="Arial"/>
        <family val="2"/>
      </rPr>
      <t>Input the Deferred Outflows and Deferred Inflows of Resources</t>
    </r>
    <r>
      <rPr>
        <sz val="10"/>
        <color theme="4"/>
        <rFont val="Arial"/>
        <family val="2"/>
      </rPr>
      <t xml:space="preserve"> information on the </t>
    </r>
    <r>
      <rPr>
        <b/>
        <sz val="10"/>
        <color theme="4"/>
        <rFont val="Arial"/>
        <family val="2"/>
      </rPr>
      <t>Deferred Schedules</t>
    </r>
  </si>
  <si>
    <r>
      <rPr>
        <b/>
        <u/>
        <sz val="10"/>
        <rFont val="Arial"/>
        <family val="2"/>
      </rPr>
      <t>Current Year:</t>
    </r>
    <r>
      <rPr>
        <sz val="10"/>
        <rFont val="Arial"/>
        <family val="2"/>
      </rPr>
      <t xml:space="preserve"> Enter the deferred inflows and outflows from the current year's MPERA report.  This can be taken from the Recognition of Deferred Inflows and Outflows Schedule within the Notes Section of the MPERA plan report.</t>
    </r>
  </si>
  <si>
    <t>To determine the correct allocation by fund and major purpose/function run a gross payroll report or PERS employer</t>
  </si>
  <si>
    <t>Next, enter the amount paid from the governmental funds by major purpose in Columns E through M Row 24 for PERS.</t>
  </si>
  <si>
    <r>
      <t xml:space="preserve">(Major purpose: general gov, public safety, public works, public health, culture &amp; recreation, etc.) </t>
    </r>
    <r>
      <rPr>
        <i/>
        <sz val="10"/>
        <rFont val="Arial"/>
        <family val="2"/>
      </rPr>
      <t>See Illustration #4b.</t>
    </r>
  </si>
  <si>
    <t>number and name in rows 13-17 for proprietary funds if other than water, sewer and solid waste.</t>
  </si>
  <si>
    <t>Illustration #4a - PERS Payroll Allocation or Contributions  by Fund Type</t>
  </si>
  <si>
    <t>Start the allocation process:</t>
  </si>
  <si>
    <r>
      <rPr>
        <b/>
        <u/>
        <sz val="10"/>
        <rFont val="Arial"/>
        <family val="2"/>
      </rPr>
      <t>Total</t>
    </r>
    <r>
      <rPr>
        <b/>
        <sz val="10"/>
        <rFont val="Arial"/>
        <family val="2"/>
      </rPr>
      <t xml:space="preserve"> of all governmental funds</t>
    </r>
  </si>
  <si>
    <r>
      <rPr>
        <b/>
        <u/>
        <sz val="10"/>
        <rFont val="Arial"/>
        <family val="2"/>
      </rPr>
      <t>Individually</t>
    </r>
    <r>
      <rPr>
        <b/>
        <sz val="10"/>
        <rFont val="Arial"/>
        <family val="2"/>
      </rPr>
      <t xml:space="preserve"> for each proprietary fund</t>
    </r>
  </si>
  <si>
    <t>Illustration #4b - Governmental Fund Allocation by Function</t>
  </si>
  <si>
    <t>Input the Total Governmental Funds divided by major purpose                                                                                                                (e.g. general government, public safety, public works, culture &amp; rec)</t>
  </si>
  <si>
    <t>Total by major purpose should equal the Total of the Governmental Funds</t>
  </si>
  <si>
    <t>Instructions to complete the Conversion Worksheets of the AFR for Governmental Funds</t>
  </si>
  <si>
    <t xml:space="preserve">         Information provided on Gov. Funds Adjustments Lavender Tab:</t>
  </si>
  <si>
    <r>
      <rPr>
        <b/>
        <u/>
        <sz val="10"/>
        <color theme="4"/>
        <rFont val="Arial"/>
        <family val="2"/>
      </rPr>
      <t>GLTDAG</t>
    </r>
    <r>
      <rPr>
        <b/>
        <sz val="10"/>
        <color theme="4"/>
        <rFont val="Arial"/>
        <family val="2"/>
      </rPr>
      <t xml:space="preserve"> (Governmental Long-Term Debt Account Group):</t>
    </r>
  </si>
  <si>
    <r>
      <rPr>
        <b/>
        <sz val="10"/>
        <rFont val="Arial"/>
        <family val="2"/>
      </rPr>
      <t>Note:</t>
    </r>
    <r>
      <rPr>
        <sz val="10"/>
        <rFont val="Arial"/>
        <family val="2"/>
      </rPr>
      <t xml:space="preserve"> This entry will be made as a journal voucher in your Accounting Software only </t>
    </r>
    <r>
      <rPr>
        <b/>
        <u/>
        <sz val="10"/>
        <rFont val="Arial"/>
        <family val="2"/>
      </rPr>
      <t>if</t>
    </r>
    <r>
      <rPr>
        <b/>
        <sz val="10"/>
        <rFont val="Arial"/>
        <family val="2"/>
      </rPr>
      <t xml:space="preserve"> </t>
    </r>
    <r>
      <rPr>
        <sz val="10"/>
        <rFont val="Arial"/>
        <family val="2"/>
      </rPr>
      <t xml:space="preserve">you keep </t>
    </r>
    <r>
      <rPr>
        <b/>
        <sz val="10"/>
        <rFont val="Arial"/>
        <family val="2"/>
      </rPr>
      <t>Fund 9500</t>
    </r>
    <r>
      <rPr>
        <sz val="10"/>
        <rFont val="Arial"/>
        <family val="2"/>
      </rPr>
      <t xml:space="preserve"> up-to-date as part of your year-end closing adjustments. </t>
    </r>
  </si>
  <si>
    <t>Adjustments for:</t>
  </si>
  <si>
    <t>#1 Net Pension Liab.</t>
  </si>
  <si>
    <t xml:space="preserve">   for AFR GLTDAG</t>
  </si>
  <si>
    <t>#2 Deferred Inflows</t>
  </si>
  <si>
    <t xml:space="preserve">     &amp; Outflows</t>
  </si>
  <si>
    <t xml:space="preserve">  to BS Conversion</t>
  </si>
  <si>
    <t>for OP Conversion</t>
  </si>
  <si>
    <t>Adjustment for:</t>
  </si>
  <si>
    <t xml:space="preserve">from the </t>
  </si>
  <si>
    <t>Adjustments Tab</t>
  </si>
  <si>
    <r>
      <t xml:space="preserve">Enter the </t>
    </r>
    <r>
      <rPr>
        <b/>
        <u/>
        <sz val="10"/>
        <rFont val="Arial"/>
        <family val="2"/>
      </rPr>
      <t xml:space="preserve">Deferred Outflows of Resources </t>
    </r>
    <r>
      <rPr>
        <sz val="10"/>
        <rFont val="Arial"/>
        <family val="2"/>
      </rPr>
      <t>from the Governmental Adjustments tab</t>
    </r>
  </si>
  <si>
    <r>
      <t xml:space="preserve">Enter the </t>
    </r>
    <r>
      <rPr>
        <b/>
        <u/>
        <sz val="10"/>
        <rFont val="Arial"/>
        <family val="2"/>
      </rPr>
      <t>Deferred Inflows of Resources</t>
    </r>
    <r>
      <rPr>
        <sz val="10"/>
        <rFont val="Arial"/>
        <family val="2"/>
      </rPr>
      <t xml:space="preserve"> in the BS Conversion Sheet in Column D Row 49</t>
    </r>
  </si>
  <si>
    <r>
      <rPr>
        <b/>
        <sz val="10"/>
        <rFont val="Arial"/>
        <family val="2"/>
      </rPr>
      <t xml:space="preserve">Note: </t>
    </r>
    <r>
      <rPr>
        <sz val="10"/>
        <rFont val="Arial"/>
        <family val="2"/>
      </rPr>
      <t>The debit adjustment will not equal the credit adjustment of this entry.</t>
    </r>
  </si>
  <si>
    <r>
      <t xml:space="preserve">Next: </t>
    </r>
    <r>
      <rPr>
        <b/>
        <sz val="10"/>
        <color theme="5" tint="-0.499984740745262"/>
        <rFont val="Arial"/>
        <family val="2"/>
      </rPr>
      <t>Input the adjustment</t>
    </r>
    <r>
      <rPr>
        <b/>
        <sz val="10"/>
        <rFont val="Arial"/>
        <family val="2"/>
      </rPr>
      <t xml:space="preserve"> to</t>
    </r>
  </si>
  <si>
    <t>Deferred Outflows &amp; Inflows of</t>
  </si>
  <si>
    <t xml:space="preserve">Resources as shown on the </t>
  </si>
  <si>
    <t xml:space="preserve">Governmental Funds </t>
  </si>
  <si>
    <r>
      <t xml:space="preserve">Enter the </t>
    </r>
    <r>
      <rPr>
        <b/>
        <u/>
        <sz val="10"/>
        <rFont val="Arial"/>
        <family val="2"/>
      </rPr>
      <t>On-behalf Payment</t>
    </r>
    <r>
      <rPr>
        <sz val="10"/>
        <rFont val="Arial"/>
        <family val="2"/>
      </rPr>
      <t xml:space="preserve"> (if it was not made as a jv adjustment during closing) in Column F - Row 13</t>
    </r>
  </si>
  <si>
    <r>
      <t xml:space="preserve">Enter the </t>
    </r>
    <r>
      <rPr>
        <b/>
        <u/>
        <sz val="10"/>
        <rFont val="Arial"/>
        <family val="2"/>
      </rPr>
      <t>Pension Expense</t>
    </r>
    <r>
      <rPr>
        <sz val="10"/>
        <rFont val="Arial"/>
        <family val="2"/>
      </rPr>
      <t xml:space="preserve"> by Major Purpose in Column F Rows 23 - 37</t>
    </r>
  </si>
  <si>
    <t xml:space="preserve">Yellow boxes are on the BS </t>
  </si>
  <si>
    <t>and OP Conversion Pages of</t>
  </si>
  <si>
    <t>the Annual Financial Report</t>
  </si>
  <si>
    <t>will assist with the input of the</t>
  </si>
  <si>
    <t>necessary GASB 68 Adjustments</t>
  </si>
  <si>
    <t>Illustration is the Intergovernmental</t>
  </si>
  <si>
    <t>Revenues &amp; Pension Expense</t>
  </si>
  <si>
    <t>added to the OP Conversion</t>
  </si>
  <si>
    <t>when the on-behalf entry wasn't</t>
  </si>
  <si>
    <t>made as part of the closing entries.</t>
  </si>
  <si>
    <r>
      <t xml:space="preserve">Distribute the </t>
    </r>
    <r>
      <rPr>
        <b/>
        <u/>
        <sz val="10"/>
        <rFont val="Arial"/>
        <family val="2"/>
      </rPr>
      <t>Intergovernmental Revenue - On-behalf payment</t>
    </r>
    <r>
      <rPr>
        <sz val="10"/>
        <rFont val="Arial"/>
        <family val="2"/>
      </rPr>
      <t xml:space="preserve"> as a program revenue by major source on the Revenue </t>
    </r>
  </si>
  <si>
    <r>
      <t>The</t>
    </r>
    <r>
      <rPr>
        <u/>
        <sz val="10"/>
        <rFont val="Arial"/>
        <family val="2"/>
      </rPr>
      <t xml:space="preserve"> </t>
    </r>
    <r>
      <rPr>
        <b/>
        <u/>
        <sz val="10"/>
        <rFont val="Arial"/>
        <family val="2"/>
      </rPr>
      <t xml:space="preserve">pension expense account number </t>
    </r>
    <r>
      <rPr>
        <sz val="10"/>
        <rFont val="Arial"/>
        <family val="2"/>
      </rPr>
      <t>you use will vary depending on the fund type and the account number you use</t>
    </r>
  </si>
  <si>
    <r>
      <t xml:space="preserve">A range of </t>
    </r>
    <r>
      <rPr>
        <b/>
        <u/>
        <sz val="10"/>
        <rFont val="Arial"/>
        <family val="2"/>
      </rPr>
      <t>pension expense object codes</t>
    </r>
    <r>
      <rPr>
        <u/>
        <sz val="10"/>
        <rFont val="Arial"/>
        <family val="2"/>
      </rPr>
      <t xml:space="preserve"> </t>
    </r>
    <r>
      <rPr>
        <sz val="10"/>
        <rFont val="Arial"/>
        <family val="2"/>
      </rPr>
      <t>have been assigned in the BARS Chart of Accounts: 195-199.</t>
    </r>
  </si>
  <si>
    <r>
      <t xml:space="preserve">Account numbers for </t>
    </r>
    <r>
      <rPr>
        <b/>
        <u/>
        <sz val="10"/>
        <rFont val="Arial"/>
        <family val="2"/>
      </rPr>
      <t>Deferred Outflows of Resources and Inflows of Resources</t>
    </r>
    <r>
      <rPr>
        <sz val="10"/>
        <rFont val="Arial"/>
        <family val="2"/>
      </rPr>
      <t xml:space="preserve"> for GASB 68 adjustments can be</t>
    </r>
  </si>
  <si>
    <r>
      <t xml:space="preserve">     Deferred Outflows of Resources have a </t>
    </r>
    <r>
      <rPr>
        <u/>
        <sz val="10"/>
        <rFont val="Arial"/>
        <family val="2"/>
      </rPr>
      <t xml:space="preserve">debit </t>
    </r>
    <r>
      <rPr>
        <sz val="10"/>
        <rFont val="Arial"/>
        <family val="2"/>
      </rPr>
      <t xml:space="preserve">balance; </t>
    </r>
  </si>
  <si>
    <r>
      <t xml:space="preserve">     Deferred Inflows of Resources have a</t>
    </r>
    <r>
      <rPr>
        <u/>
        <sz val="10"/>
        <rFont val="Arial"/>
        <family val="2"/>
      </rPr>
      <t xml:space="preserve"> credit</t>
    </r>
    <r>
      <rPr>
        <sz val="10"/>
        <rFont val="Arial"/>
        <family val="2"/>
      </rPr>
      <t xml:space="preserve"> balance;</t>
    </r>
  </si>
  <si>
    <t xml:space="preserve">MPERA is providing the RSI Schedule of Net Pension Liability and notes to the RSI. </t>
  </si>
  <si>
    <t>You will need to complete the RSI Schedule of Contributions. This information can be obtained from the MPERA ERIC</t>
  </si>
  <si>
    <t xml:space="preserve">Information provided to </t>
  </si>
  <si>
    <t>Schedule of Proportionate</t>
  </si>
  <si>
    <t>complete the AFR - RSI</t>
  </si>
  <si>
    <t>Use the MPERA Eric Info</t>
  </si>
  <si>
    <t xml:space="preserve">to Complete the </t>
  </si>
  <si>
    <t>AFR - RSI</t>
  </si>
  <si>
    <t>for current fiscal year</t>
  </si>
  <si>
    <t>Prior fiscal years can be</t>
  </si>
  <si>
    <t>taken from previous AFR</t>
  </si>
  <si>
    <t>.</t>
  </si>
  <si>
    <t>Reconciliation by Plan Type</t>
  </si>
  <si>
    <t xml:space="preserve">  *part of deferred outflows </t>
  </si>
  <si>
    <t>***</t>
  </si>
  <si>
    <t>the amount used on the prior year's Recognition of Deferred Inflows &amp; Outflows Schedule:</t>
  </si>
  <si>
    <t xml:space="preserve">    Net Pension Liability;</t>
  </si>
  <si>
    <t xml:space="preserve">    Deferred Outflows of Resources</t>
  </si>
  <si>
    <t xml:space="preserve">    Deferred Inflows of Resources; </t>
  </si>
  <si>
    <t>The information can be taken from the Prior Year's Annual Financial Report - page 13 for the Governmental Funds total.</t>
  </si>
  <si>
    <t xml:space="preserve">For Governmental Funds: </t>
  </si>
  <si>
    <t>For Each Proprietary Fund:</t>
  </si>
  <si>
    <t>Review the information on the June 30 trial balance before adjustments are made; also compare this total to the amount</t>
  </si>
  <si>
    <t>reported on the prior year's annual financial report to ensure they are the same.</t>
  </si>
  <si>
    <t>Input the Prior Year Balances</t>
  </si>
  <si>
    <t>by Fund Type:</t>
  </si>
  <si>
    <t>Total for Governmental Funds</t>
  </si>
  <si>
    <t>Individual Proprietary Funds</t>
  </si>
  <si>
    <r>
      <rPr>
        <b/>
        <sz val="10"/>
        <color theme="4"/>
        <rFont val="Arial"/>
        <family val="2"/>
      </rPr>
      <t>Input the prior fiscal year's ending balance per Fund Type</t>
    </r>
    <r>
      <rPr>
        <sz val="10"/>
        <color theme="4"/>
        <rFont val="Arial"/>
        <family val="2"/>
      </rPr>
      <t xml:space="preserve"> </t>
    </r>
    <r>
      <rPr>
        <sz val="10"/>
        <rFont val="Arial"/>
        <family val="2"/>
      </rPr>
      <t>(governmental, each proprietary individually) for the following:</t>
    </r>
  </si>
  <si>
    <t>The other schedules on the page will auto-calculate for each Fund Type from the Sample JV Entries page and the Plan type Deferred Schedules.</t>
  </si>
  <si>
    <t>COMPLETE THIS SCHEDULE:</t>
  </si>
  <si>
    <t>Recap of Information by Plan Type:</t>
  </si>
  <si>
    <t>Recap by Fund Type:</t>
  </si>
  <si>
    <r>
      <rPr>
        <b/>
        <u/>
        <sz val="14"/>
        <color theme="9" tint="-0.499984740745262"/>
        <rFont val="Arial"/>
        <family val="2"/>
      </rPr>
      <t>Input</t>
    </r>
    <r>
      <rPr>
        <b/>
        <sz val="11"/>
        <rFont val="Arial"/>
        <family val="2"/>
      </rPr>
      <t xml:space="preserve"> From Prior Year Plan Note Disclosure</t>
    </r>
  </si>
  <si>
    <r>
      <rPr>
        <b/>
        <u/>
        <sz val="14"/>
        <color theme="9" tint="-0.499984740745262"/>
        <rFont val="Arial"/>
        <family val="2"/>
      </rPr>
      <t>Input</t>
    </r>
    <r>
      <rPr>
        <b/>
        <sz val="11"/>
        <rFont val="Arial"/>
        <family val="2"/>
      </rPr>
      <t xml:space="preserve"> From Current Year Plan Note Disclosure</t>
    </r>
  </si>
  <si>
    <r>
      <rPr>
        <b/>
        <u/>
        <sz val="14"/>
        <color theme="9" tint="-0.499984740745262"/>
        <rFont val="Arial"/>
        <family val="2"/>
      </rPr>
      <t>Input</t>
    </r>
    <r>
      <rPr>
        <b/>
        <sz val="11"/>
        <color theme="9" tint="-0.499984740745262"/>
        <rFont val="Arial"/>
        <family val="2"/>
      </rPr>
      <t xml:space="preserve"> </t>
    </r>
    <r>
      <rPr>
        <b/>
        <sz val="11"/>
        <rFont val="Arial"/>
        <family val="2"/>
      </rPr>
      <t>From Current Year Plan Note Disclosure</t>
    </r>
  </si>
  <si>
    <t>Schedule of Deferred Outflow and Inflows of Resources</t>
  </si>
  <si>
    <r>
      <t>Proportionate share of</t>
    </r>
    <r>
      <rPr>
        <b/>
        <u/>
        <sz val="10"/>
        <rFont val="Arial"/>
        <family val="2"/>
      </rPr>
      <t xml:space="preserve"> </t>
    </r>
    <r>
      <rPr>
        <b/>
        <u/>
        <sz val="10"/>
        <color theme="3"/>
        <rFont val="Arial"/>
        <family val="2"/>
      </rPr>
      <t>ending</t>
    </r>
    <r>
      <rPr>
        <sz val="10"/>
        <rFont val="Arial"/>
        <family val="2"/>
      </rPr>
      <t xml:space="preserve"> collective Net Pension Liability</t>
    </r>
  </si>
  <si>
    <r>
      <t>Proportionate share of</t>
    </r>
    <r>
      <rPr>
        <b/>
        <u/>
        <sz val="10"/>
        <rFont val="Arial"/>
        <family val="2"/>
      </rPr>
      <t xml:space="preserve"> </t>
    </r>
    <r>
      <rPr>
        <b/>
        <u/>
        <sz val="10"/>
        <color theme="9" tint="-0.499984740745262"/>
        <rFont val="Arial"/>
        <family val="2"/>
      </rPr>
      <t>beginning</t>
    </r>
    <r>
      <rPr>
        <sz val="10"/>
        <rFont val="Arial"/>
        <family val="2"/>
      </rPr>
      <t xml:space="preserve"> collective Net Pension Liability</t>
    </r>
  </si>
  <si>
    <r>
      <t xml:space="preserve">Proportionate share of </t>
    </r>
    <r>
      <rPr>
        <b/>
        <sz val="10"/>
        <color theme="9" tint="-0.499984740745262"/>
        <rFont val="Arial"/>
        <family val="2"/>
      </rPr>
      <t>beginning</t>
    </r>
    <r>
      <rPr>
        <sz val="10"/>
        <rFont val="Arial"/>
        <family val="2"/>
      </rPr>
      <t xml:space="preserve"> collective Net Pension Liability</t>
    </r>
  </si>
  <si>
    <r>
      <t xml:space="preserve">Proportionate share of </t>
    </r>
    <r>
      <rPr>
        <b/>
        <sz val="10"/>
        <color theme="3"/>
        <rFont val="Arial"/>
        <family val="2"/>
      </rPr>
      <t>ending</t>
    </r>
    <r>
      <rPr>
        <sz val="10"/>
        <rFont val="Arial"/>
        <family val="2"/>
      </rPr>
      <t xml:space="preserve"> collective Net Pension Liability</t>
    </r>
  </si>
  <si>
    <r>
      <t>Proportionate share of</t>
    </r>
    <r>
      <rPr>
        <b/>
        <sz val="10"/>
        <color theme="3"/>
        <rFont val="Arial"/>
        <family val="2"/>
      </rPr>
      <t xml:space="preserve"> ending</t>
    </r>
    <r>
      <rPr>
        <sz val="10"/>
        <rFont val="Arial"/>
        <family val="2"/>
      </rPr>
      <t xml:space="preserve"> collective Net Pension Liability</t>
    </r>
  </si>
  <si>
    <t>Input the Ending Balances per Trial Balance and/or AFR for total of Governmental Funds &amp; Each Proprietary Fund in the yellow-shaded cells:</t>
  </si>
  <si>
    <r>
      <rPr>
        <sz val="10"/>
        <rFont val="Arial"/>
        <family val="2"/>
      </rPr>
      <t>System.</t>
    </r>
    <r>
      <rPr>
        <i/>
        <sz val="10"/>
        <rFont val="Arial"/>
        <family val="2"/>
      </rPr>
      <t xml:space="preserve">  Use the contribution subsequent to the measurement date. See Illustration #7.</t>
    </r>
  </si>
  <si>
    <r>
      <rPr>
        <b/>
        <sz val="11"/>
        <color theme="4"/>
        <rFont val="Arial"/>
        <family val="2"/>
      </rPr>
      <t>Instructions to Complete the Payroll Allocation</t>
    </r>
    <r>
      <rPr>
        <b/>
        <sz val="11"/>
        <rFont val="Arial"/>
        <family val="2"/>
      </rPr>
      <t xml:space="preserve"> (by fund type and major function) - Yellow Tab:</t>
    </r>
  </si>
  <si>
    <t>Pension Expense - rounding</t>
  </si>
  <si>
    <t xml:space="preserve">    expense rounding line</t>
  </si>
  <si>
    <t xml:space="preserve">If the rounding adjustment is minimal - adjust on the pension </t>
  </si>
  <si>
    <t>Allocation of Pension Expense (row 1) &amp; On-Behalf (row 2) by Major Purpose:</t>
  </si>
  <si>
    <t>Row 1: Pension Expense</t>
  </si>
  <si>
    <t>Row 2: On-Behalf Revenue</t>
  </si>
  <si>
    <r>
      <rPr>
        <b/>
        <u/>
        <sz val="10"/>
        <color theme="5" tint="-0.499984740745262"/>
        <rFont val="Arial"/>
        <family val="2"/>
      </rPr>
      <t>IMPORTANT:</t>
    </r>
    <r>
      <rPr>
        <sz val="10"/>
        <color theme="5" tint="-0.499984740745262"/>
        <rFont val="Arial"/>
        <family val="2"/>
      </rPr>
      <t xml:space="preserve"> </t>
    </r>
    <r>
      <rPr>
        <sz val="10"/>
        <rFont val="Arial"/>
        <family val="2"/>
      </rPr>
      <t xml:space="preserve">If the </t>
    </r>
    <r>
      <rPr>
        <b/>
        <sz val="10"/>
        <color theme="4"/>
        <rFont val="Arial"/>
        <family val="2"/>
      </rPr>
      <t>Deferred Outflows/Inflows of Resources entr</t>
    </r>
    <r>
      <rPr>
        <sz val="10"/>
        <rFont val="Arial"/>
        <family val="2"/>
      </rPr>
      <t>y on the Plan's Sample Journal Entries report is a:</t>
    </r>
  </si>
  <si>
    <r>
      <t xml:space="preserve">        </t>
    </r>
    <r>
      <rPr>
        <b/>
        <u/>
        <sz val="10"/>
        <rFont val="Arial"/>
        <family val="2"/>
      </rPr>
      <t xml:space="preserve">Debit </t>
    </r>
    <r>
      <rPr>
        <sz val="10"/>
        <rFont val="Arial"/>
        <family val="2"/>
      </rPr>
      <t>- Enter as a Deferred Outflow of Resources</t>
    </r>
  </si>
  <si>
    <t>If a rounding adjustment is necessary it is recommended you make this adjustment to pension expense or prior</t>
  </si>
  <si>
    <t>period adjustment.</t>
  </si>
  <si>
    <r>
      <t xml:space="preserve">The </t>
    </r>
    <r>
      <rPr>
        <b/>
        <sz val="10"/>
        <color theme="4"/>
        <rFont val="Arial"/>
        <family val="2"/>
      </rPr>
      <t>GASB 68 journal adjustments should be completed in your accounting software</t>
    </r>
    <r>
      <rPr>
        <sz val="10"/>
        <rFont val="Arial"/>
        <family val="2"/>
      </rPr>
      <t xml:space="preserve"> for those funds that use the full </t>
    </r>
  </si>
  <si>
    <t xml:space="preserve">employer's PERS contributions </t>
  </si>
  <si>
    <t>Changes in proportion and differences between employer contributions and proportionate share of contributions</t>
  </si>
  <si>
    <t>Current Year - Adjustments Necessary</t>
  </si>
  <si>
    <t>Adjustments to Deferred Outflows and Inflows</t>
  </si>
  <si>
    <t>Deferred outflows of resources - Differences between actual and expected experience (if debit)</t>
  </si>
  <si>
    <t>Deferred inflows of resources - Differences between actual and expected experience (if credit)</t>
  </si>
  <si>
    <t>Deferred outflows of resources - Changes in assumptions (if debit)</t>
  </si>
  <si>
    <t>Auto-Calculates</t>
  </si>
  <si>
    <t>Retirement System or Plan:</t>
  </si>
  <si>
    <t>and before beginning the annual financial report.</t>
  </si>
  <si>
    <t>These journal voucher adjustments should be entered into your accounting</t>
  </si>
  <si>
    <r>
      <t xml:space="preserve">software for the </t>
    </r>
    <r>
      <rPr>
        <b/>
        <u/>
        <sz val="10"/>
        <color theme="3"/>
        <rFont val="Arial"/>
        <family val="2"/>
      </rPr>
      <t>Proprietary Funds as part of the annual closing adjustments</t>
    </r>
  </si>
  <si>
    <r>
      <t xml:space="preserve">Input gross payroll of PERS employees </t>
    </r>
    <r>
      <rPr>
        <b/>
        <u/>
        <sz val="10"/>
        <rFont val="Arial"/>
        <family val="2"/>
      </rPr>
      <t xml:space="preserve">or </t>
    </r>
  </si>
  <si>
    <t>Adjustment Tab</t>
  </si>
  <si>
    <r>
      <rPr>
        <b/>
        <sz val="12"/>
        <rFont val="Arial"/>
        <family val="2"/>
      </rPr>
      <t>Step 1:</t>
    </r>
    <r>
      <rPr>
        <sz val="10"/>
        <rFont val="Arial"/>
        <family val="2"/>
      </rPr>
      <t xml:space="preserve"> </t>
    </r>
    <r>
      <rPr>
        <sz val="11"/>
        <rFont val="Arial"/>
        <family val="2"/>
      </rPr>
      <t xml:space="preserve">Input gross payroll totals or PERS employer-contributions for </t>
    </r>
    <r>
      <rPr>
        <b/>
        <u/>
        <sz val="11"/>
        <rFont val="Arial"/>
        <family val="2"/>
      </rPr>
      <t xml:space="preserve">only </t>
    </r>
    <r>
      <rPr>
        <sz val="11"/>
        <rFont val="Arial"/>
        <family val="2"/>
      </rPr>
      <t xml:space="preserve">employees participating in the PERS Plan by the </t>
    </r>
    <r>
      <rPr>
        <u/>
        <sz val="11"/>
        <rFont val="Arial"/>
        <family val="2"/>
      </rPr>
      <t>total</t>
    </r>
    <r>
      <rPr>
        <sz val="11"/>
        <rFont val="Arial"/>
        <family val="2"/>
      </rPr>
      <t xml:space="preserve"> amount paid from all governmental funds and </t>
    </r>
    <r>
      <rPr>
        <u/>
        <sz val="11"/>
        <rFont val="Arial"/>
        <family val="2"/>
      </rPr>
      <t>separately</t>
    </r>
    <r>
      <rPr>
        <sz val="11"/>
        <rFont val="Arial"/>
        <family val="2"/>
      </rPr>
      <t xml:space="preserve"> for each Proprietary Fund to determine the allocation by Fund Type.               </t>
    </r>
  </si>
  <si>
    <r>
      <rPr>
        <b/>
        <sz val="12"/>
        <rFont val="Arial"/>
        <family val="2"/>
      </rPr>
      <t xml:space="preserve">Step 3: </t>
    </r>
    <r>
      <rPr>
        <sz val="11"/>
        <rFont val="Arial"/>
        <family val="2"/>
      </rPr>
      <t xml:space="preserve"> Review the Payroll Allocation by Major Purpose or Function for employee wages or employer contributions for Retirement Plans other than PERS.  The default is public safety for MPORS, FURS and SRS. TRS defaults to general government.  Change the allocation percentage if necessary.</t>
    </r>
  </si>
  <si>
    <r>
      <rPr>
        <b/>
        <u/>
        <sz val="12"/>
        <rFont val="Arial"/>
        <family val="2"/>
      </rPr>
      <t>Step 3</t>
    </r>
    <r>
      <rPr>
        <b/>
        <sz val="12"/>
        <rFont val="Arial"/>
        <family val="2"/>
      </rPr>
      <t>:</t>
    </r>
  </si>
  <si>
    <t>Review the Allocation by Major Purpose or Function for FURS, MPORS, SRS and TRS - if applicable</t>
  </si>
  <si>
    <r>
      <rPr>
        <b/>
        <sz val="12"/>
        <rFont val="Arial"/>
        <family val="2"/>
      </rPr>
      <t xml:space="preserve">Step 2: </t>
    </r>
    <r>
      <rPr>
        <sz val="12"/>
        <rFont val="Arial"/>
        <family val="2"/>
      </rPr>
      <t>Complete the</t>
    </r>
    <r>
      <rPr>
        <b/>
        <sz val="12"/>
        <rFont val="Arial"/>
        <family val="2"/>
      </rPr>
      <t xml:space="preserve"> </t>
    </r>
    <r>
      <rPr>
        <sz val="11"/>
        <rFont val="Arial"/>
        <family val="2"/>
      </rPr>
      <t xml:space="preserve">Governmental Funds Payroll Allocation by Major Function for PERS only - Enter the PERS payroll or employer contributions of governmental funds by major function (example: public works, public safety, etc.)                                                </t>
    </r>
  </si>
  <si>
    <t>Prior Period Adjustment</t>
  </si>
  <si>
    <r>
      <t xml:space="preserve"> </t>
    </r>
    <r>
      <rPr>
        <b/>
        <u/>
        <sz val="10"/>
        <color theme="9" tint="-0.499984740745262"/>
        <rFont val="Arial"/>
        <family val="2"/>
      </rPr>
      <t xml:space="preserve">  Items not on the Sample JV:</t>
    </r>
  </si>
  <si>
    <t>XXXX</t>
  </si>
  <si>
    <t>Payroll or Contributions of Employees Participating in PERS Pension by fund type:</t>
  </si>
  <si>
    <t>Input breakdown of Governmental Funds PERS Payroll or Employer Contributions by Major Purpose or Function                                                                 (To assist with the Annual Financial Report -  Operating Conversion (OP) Worksheet)</t>
  </si>
  <si>
    <t>Input Adjustments in</t>
  </si>
  <si>
    <t>Yellow cells for:</t>
  </si>
  <si>
    <t>Slight rounding to</t>
  </si>
  <si>
    <t>If negative - adj</t>
  </si>
  <si>
    <t xml:space="preserve">as a credit; </t>
  </si>
  <si>
    <t>if positive adjust as</t>
  </si>
  <si>
    <t>#3 Rev., Exp., PPA</t>
  </si>
  <si>
    <t>If the rounding adjustment is not minimal - please review and verify  the</t>
  </si>
  <si>
    <t xml:space="preserve">    Sample Journal Entries and Prior Year Info is entered accurately; </t>
  </si>
  <si>
    <t xml:space="preserve">     the adjustment should be made to Prior Period Adjustment to correct </t>
  </si>
  <si>
    <t xml:space="preserve">      the PERS allocation.</t>
  </si>
  <si>
    <t>Allocation &amp;</t>
  </si>
  <si>
    <t>Rounding Adj:</t>
  </si>
  <si>
    <t xml:space="preserve">       If the adjustment is positive enter a a debit</t>
  </si>
  <si>
    <t xml:space="preserve">       If the adjustment is negative enter as a credit</t>
  </si>
  <si>
    <t>Governmental Funds Differences:</t>
  </si>
  <si>
    <t>Amount to be Provided - Other</t>
  </si>
  <si>
    <t>Illustration #5: Prior Fiscal Year Ending Balances per Trial Balance &amp; AFR</t>
  </si>
  <si>
    <t>Illustration #6b: Adjustments for the Annual Financial Report (AFR):</t>
  </si>
  <si>
    <t>Illustration #6c: Governmental Funds Long-Term Debt (GLTDAG of AFR):</t>
  </si>
  <si>
    <t>Illustration #6d: BS Conversion of the AFR</t>
  </si>
  <si>
    <t>Illustration #6e: Annual Financial Report - OP Conversion of the AFR</t>
  </si>
  <si>
    <t>Illustration #7: RSI pages of the Annual Financial Report</t>
  </si>
  <si>
    <t>On Behalf</t>
  </si>
  <si>
    <t>Adjustments                                                                                                                                         Differences between prior year &amp; current year</t>
  </si>
  <si>
    <t>or Prior Period Adj.</t>
  </si>
  <si>
    <t xml:space="preserve">a debit </t>
  </si>
  <si>
    <t>Have both the annual financial report and the GASB 68 Worksheet files open on your computer.</t>
  </si>
  <si>
    <t xml:space="preserve">In the GASB 68 Worksheet go to the Note Disclosure tab you would like to copy and move. </t>
  </si>
  <si>
    <t xml:space="preserve">Note:  A separate note was not added for Teachers Retirement System. TRS provided a complete note disclosure </t>
  </si>
  <si>
    <t xml:space="preserve">            copy and paste the TRS Note in the Annual Financial Report</t>
  </si>
  <si>
    <t>Locate your AFR File Name</t>
  </si>
  <si>
    <t>Scroll down to the notes pages 36 - 40</t>
  </si>
  <si>
    <t>Ensure the Create a copy box is checked</t>
  </si>
  <si>
    <t>Instructions to move the Optional Note Disclosures to your Annual Financial Report:</t>
  </si>
  <si>
    <r>
      <rPr>
        <b/>
        <sz val="10"/>
        <rFont val="Arial"/>
        <family val="2"/>
      </rPr>
      <t>Step 1:</t>
    </r>
    <r>
      <rPr>
        <sz val="10"/>
        <rFont val="Arial"/>
        <family val="2"/>
      </rPr>
      <t xml:space="preserve"> Right click on the tab at the bottom of the workbook page of the Note Disclosure tab</t>
    </r>
  </si>
  <si>
    <r>
      <rPr>
        <b/>
        <sz val="10"/>
        <rFont val="Arial"/>
        <family val="2"/>
      </rPr>
      <t>Step 2:</t>
    </r>
    <r>
      <rPr>
        <sz val="10"/>
        <rFont val="Arial"/>
        <family val="2"/>
      </rPr>
      <t>  A pop-up menu will appear – Click on Move or Copy</t>
    </r>
  </si>
  <si>
    <r>
      <rPr>
        <b/>
        <sz val="10"/>
        <rFont val="Arial"/>
        <family val="2"/>
      </rPr>
      <t>Step 3:</t>
    </r>
    <r>
      <rPr>
        <sz val="10"/>
        <rFont val="Arial"/>
        <family val="2"/>
      </rPr>
      <t xml:space="preserve"> A Move or Copy Menu will appear</t>
    </r>
  </si>
  <si>
    <r>
      <rPr>
        <b/>
        <sz val="10"/>
        <rFont val="Arial"/>
        <family val="2"/>
      </rPr>
      <t>Step 4:</t>
    </r>
    <r>
      <rPr>
        <sz val="10"/>
        <rFont val="Arial"/>
        <family val="2"/>
      </rPr>
      <t>  Check the “Create a copy box”</t>
    </r>
  </si>
  <si>
    <r>
      <rPr>
        <b/>
        <sz val="10"/>
        <rFont val="Arial"/>
        <family val="2"/>
      </rPr>
      <t>Step 5:</t>
    </r>
    <r>
      <rPr>
        <sz val="10"/>
        <rFont val="Arial"/>
        <family val="2"/>
      </rPr>
      <t xml:space="preserve"> Under “To book”  scroll down to find your AFR file</t>
    </r>
  </si>
  <si>
    <r>
      <rPr>
        <b/>
        <sz val="10"/>
        <rFont val="Arial"/>
        <family val="2"/>
      </rPr>
      <t>Step 6:</t>
    </r>
    <r>
      <rPr>
        <sz val="10"/>
        <rFont val="Arial"/>
        <family val="2"/>
      </rPr>
      <t xml:space="preserve"> Under “Before Sheet” scroll down to the Note Disclosure Page – Notes to the Fin Statement 36-40</t>
    </r>
  </si>
  <si>
    <r>
      <rPr>
        <b/>
        <sz val="10"/>
        <rFont val="Arial"/>
        <family val="2"/>
      </rPr>
      <t>Step 7:</t>
    </r>
    <r>
      <rPr>
        <sz val="10"/>
        <rFont val="Arial"/>
        <family val="2"/>
      </rPr>
      <t xml:space="preserve"> Click the “OK” box</t>
    </r>
  </si>
  <si>
    <r>
      <rPr>
        <b/>
        <sz val="10"/>
        <rFont val="Arial"/>
        <family val="2"/>
      </rPr>
      <t>Step 8:</t>
    </r>
    <r>
      <rPr>
        <sz val="10"/>
        <rFont val="Arial"/>
        <family val="2"/>
      </rPr>
      <t xml:space="preserve"> The PERS Note Disclosure will be added to your AFR file – the AFR file will be viewed on your cpu desktop.</t>
    </r>
  </si>
  <si>
    <t>Illustration 3: Sample Journal Entries Report provided by MPERA</t>
  </si>
  <si>
    <t>Illustration 2: Schedule of Deferred Outflows and Inflows</t>
  </si>
  <si>
    <r>
      <t xml:space="preserve">Worksheet or on the MPERA website. </t>
    </r>
    <r>
      <rPr>
        <i/>
        <sz val="10"/>
        <rFont val="Arial"/>
        <family val="2"/>
      </rPr>
      <t>See Illustration #2.</t>
    </r>
  </si>
  <si>
    <r>
      <t xml:space="preserve">Locate the </t>
    </r>
    <r>
      <rPr>
        <b/>
        <u/>
        <sz val="10"/>
        <color theme="4"/>
        <rFont val="Arial"/>
        <family val="2"/>
      </rPr>
      <t>Sample Journal Entries report</t>
    </r>
    <r>
      <rPr>
        <sz val="10"/>
        <rFont val="Arial"/>
        <family val="2"/>
      </rPr>
      <t xml:space="preserve"> for all applicable plans within the MPERA Note Disclosure. Input the information on the corresponding Sample-JV Tab as presented. </t>
    </r>
    <r>
      <rPr>
        <i/>
        <sz val="10"/>
        <rFont val="Arial"/>
        <family val="2"/>
      </rPr>
      <t>See Illustration #3.</t>
    </r>
  </si>
  <si>
    <t>Fiscal Year Ending:</t>
  </si>
  <si>
    <t xml:space="preserve">Pension Expense Difference:The prior year employer's contributions subsequent to measurement date autofills from the prior year's Deferred Schedule. The difference between the amount used in the prior year and the amount reported by MPERA on Sample Journal Entries will auto-fill if the amount used for prior year's employer's contributions is differrent. </t>
  </si>
  <si>
    <t>The amount will autofill as an adjustment in Column F - Row 38.</t>
  </si>
  <si>
    <t>****</t>
  </si>
  <si>
    <t>**</t>
  </si>
  <si>
    <r>
      <rPr>
        <b/>
        <u/>
        <sz val="10"/>
        <rFont val="Arial"/>
        <family val="2"/>
      </rPr>
      <t>Prior Year:</t>
    </r>
    <r>
      <rPr>
        <sz val="10"/>
        <rFont val="Arial"/>
        <family val="2"/>
      </rPr>
      <t xml:space="preserve"> Start by entering the prior year's deferred outflows and inflows of resources. Verify the Employer contributions subsequent to the measurement date as reported on the prior year schedule is the same as the number reported on the current year's schedule of deferred outflows. If the contributions are different, use the amount the was deferred in the prior year. An adjustment will auto-fill on the Sample JV Tab.</t>
    </r>
  </si>
  <si>
    <t xml:space="preserve">Step 6: Completing the Conversion Worksheets cont. </t>
  </si>
  <si>
    <t xml:space="preserve">Prior Period Adjustment </t>
  </si>
  <si>
    <t>Adjustment: calculated as the difference between amount input on Deferred Schedules Tab in Cell I14 and amount appearing on MPERA JV</t>
  </si>
  <si>
    <t>Contributions Subsequent to</t>
  </si>
  <si>
    <t>Measurement Date appearing</t>
  </si>
  <si>
    <t xml:space="preserve">on MPERA JV; </t>
  </si>
  <si>
    <t xml:space="preserve">The correct adjusted amount </t>
  </si>
  <si>
    <t>is auto-calculated, input and</t>
  </si>
  <si>
    <t>offset to pension expense.</t>
  </si>
  <si>
    <t>http://mpera.mt.gov</t>
  </si>
  <si>
    <t>https://trs.mt.gov</t>
  </si>
  <si>
    <t>GASB 68 - Implementation Toolkit</t>
  </si>
  <si>
    <r>
      <t xml:space="preserve">If a deferred outflows/inflows of resources entry is a </t>
    </r>
    <r>
      <rPr>
        <u/>
        <sz val="10"/>
        <rFont val="Arial"/>
        <family val="2"/>
      </rPr>
      <t xml:space="preserve">debit </t>
    </r>
    <r>
      <rPr>
        <sz val="10"/>
        <rFont val="Arial"/>
        <family val="2"/>
      </rPr>
      <t>enter as a Deferred Outflow of Resources in the yellow-shaded cells.</t>
    </r>
  </si>
  <si>
    <r>
      <t xml:space="preserve">If a deferred outflows/inflows of resources entry is a </t>
    </r>
    <r>
      <rPr>
        <u/>
        <sz val="10"/>
        <rFont val="Arial"/>
        <family val="2"/>
      </rPr>
      <t>credit</t>
    </r>
    <r>
      <rPr>
        <sz val="10"/>
        <rFont val="Arial"/>
        <family val="2"/>
      </rPr>
      <t xml:space="preserve"> enter as a Deferred Inflow of Resources in the yellow-shaded cells.</t>
    </r>
  </si>
  <si>
    <t>Contributions by MPERA Plan Type:</t>
  </si>
  <si>
    <r>
      <rPr>
        <b/>
        <sz val="10"/>
        <rFont val="Arial"/>
        <family val="2"/>
      </rPr>
      <t>MPORS</t>
    </r>
    <r>
      <rPr>
        <sz val="10"/>
        <rFont val="Arial"/>
        <family val="2"/>
      </rPr>
      <t xml:space="preserve"> On-behalf contribution by the State is 29.37% and should be recorded.</t>
    </r>
  </si>
  <si>
    <r>
      <rPr>
        <b/>
        <sz val="10"/>
        <rFont val="Arial"/>
        <family val="2"/>
      </rPr>
      <t>FURS</t>
    </r>
    <r>
      <rPr>
        <sz val="10"/>
        <rFont val="Arial"/>
        <family val="2"/>
      </rPr>
      <t xml:space="preserve"> On-behalf contribution by the State is 32.61% and should be recorded.</t>
    </r>
  </si>
  <si>
    <t>Step 2: See instructions tab for assistance</t>
  </si>
  <si>
    <t>Step 3: See instructions tab for instructions</t>
  </si>
  <si>
    <r>
      <rPr>
        <b/>
        <u/>
        <sz val="12"/>
        <rFont val="Arial"/>
        <family val="2"/>
      </rPr>
      <t>Prior Fiscal Year</t>
    </r>
    <r>
      <rPr>
        <b/>
        <sz val="12"/>
        <rFont val="Arial"/>
        <family val="2"/>
      </rPr>
      <t xml:space="preserve"> Ending Balances:</t>
    </r>
  </si>
  <si>
    <r>
      <rPr>
        <b/>
        <u/>
        <sz val="10"/>
        <color theme="9" tint="-0.499984740745262"/>
        <rFont val="Arial"/>
        <family val="2"/>
      </rPr>
      <t>Current Year</t>
    </r>
    <r>
      <rPr>
        <b/>
        <sz val="10"/>
        <color theme="9" tint="-0.499984740745262"/>
        <rFont val="Arial"/>
        <family val="2"/>
      </rPr>
      <t xml:space="preserve"> On-behalf Revenue recorded in Fund-level Statements</t>
    </r>
  </si>
  <si>
    <t>Mitchell Building, PO Box 200547, Helena, MT 59620-0547</t>
  </si>
  <si>
    <t>amount will be adjusted on the OP Conversion Statement to produce the Government-wide Statements as of the Measurement Date.</t>
  </si>
  <si>
    <t>Difference in On-behalf recognized in CY compared to Measurement Date</t>
  </si>
  <si>
    <t>On-behalf Revenue as of the Measurement Date</t>
  </si>
  <si>
    <t>Updates to Version 17. Form</t>
  </si>
  <si>
    <t>Format change</t>
  </si>
  <si>
    <t>Updates to Version 18. Form</t>
  </si>
  <si>
    <t>Changed the optional notes to tie to MPERA provided info</t>
  </si>
  <si>
    <t>Added GASB 85 - On-behalf revenue recognition in fund-level statements</t>
  </si>
  <si>
    <t>See instructions tab</t>
  </si>
  <si>
    <t>Measurement Period:</t>
  </si>
  <si>
    <t xml:space="preserve">      Current period:</t>
  </si>
  <si>
    <t xml:space="preserve">On-behalf Revenue as of the Measurement Date </t>
  </si>
  <si>
    <t>To produce the Government-wide Statements the current Year On-Behalf Revenue should be reversed exactly as it was input into the Fund-Level Statements. For example: The current year on-behalf contributions was recorded in the General Fund - this amount should all be reversed on the OP Conversion.  If the amount had been split between governmental funds and business-type funds you would adjust each business-type fund and the governmental funds in total to reverse the amount that was recorded in the fund level statement.</t>
  </si>
  <si>
    <r>
      <rPr>
        <b/>
        <u/>
        <sz val="10"/>
        <color theme="9" tint="-0.499984740745262"/>
        <rFont val="Arial"/>
        <family val="2"/>
      </rPr>
      <t>Current Year</t>
    </r>
    <r>
      <rPr>
        <b/>
        <sz val="10"/>
        <color theme="9" tint="-0.499984740745262"/>
        <rFont val="Arial"/>
        <family val="2"/>
      </rPr>
      <t xml:space="preserve"> On-behalf Revenue recorded in Fund-level Statement/s</t>
    </r>
  </si>
  <si>
    <t>should recognize expenditures for the on-behalf payments equal to the total amounts paid during the</t>
  </si>
  <si>
    <t>reporting period (current fiscal year) by nonemployer contributing entities.</t>
  </si>
  <si>
    <t>GASB 24:</t>
  </si>
  <si>
    <t>If the employer government is not legally responsible for the payment, it should recognize expenditures</t>
  </si>
  <si>
    <t>or expenses equal to the amount recognized as revenue.</t>
  </si>
  <si>
    <t>Fund #</t>
  </si>
  <si>
    <t>Acct #</t>
  </si>
  <si>
    <t>Pension Expense (Payroll expenditure Acct &amp; object)</t>
  </si>
  <si>
    <t>Account description</t>
  </si>
  <si>
    <t>Amount</t>
  </si>
  <si>
    <t xml:space="preserve">Entry for On-behalf payment in funds using current financial resources measurement focus for </t>
  </si>
  <si>
    <t>the reporting period (current fiscal year)  Obtain this information from MPERA</t>
  </si>
  <si>
    <t>software for governmental funds.  They were reporting the on-behalf payment as of the measurement date</t>
  </si>
  <si>
    <r>
      <rPr>
        <b/>
        <sz val="10"/>
        <rFont val="Arial"/>
        <family val="2"/>
      </rPr>
      <t>What has changed?</t>
    </r>
    <r>
      <rPr>
        <sz val="10"/>
        <rFont val="Arial"/>
        <family val="2"/>
      </rPr>
      <t xml:space="preserve">  Some local governments were not reporting the on-behalf payments in their accounting</t>
    </r>
  </si>
  <si>
    <r>
      <rPr>
        <b/>
        <sz val="10"/>
        <rFont val="Arial"/>
        <family val="2"/>
      </rPr>
      <t>What does this mean?</t>
    </r>
    <r>
      <rPr>
        <sz val="10"/>
        <rFont val="Arial"/>
        <family val="2"/>
      </rPr>
      <t xml:space="preserve">  The on-behalf revenue provided by MPERA on the sample journal voucher</t>
    </r>
  </si>
  <si>
    <t>You will need to determine this or ask your auditor if the difference would be material.</t>
  </si>
  <si>
    <t>How do I record the current year on-behalf payment?</t>
  </si>
  <si>
    <t>If the above entry was made among governmental and business-type funds - the amount that was allocated</t>
  </si>
  <si>
    <t>among the business-type funds should not be duplicated as part of the journal voucher adjustment that</t>
  </si>
  <si>
    <t>4xxxxx-19X</t>
  </si>
  <si>
    <t>is as of the measurement date (the prior fiscal year).  GASB 85 says the on-behalf payment should</t>
  </si>
  <si>
    <t>in business-type funds as allocated by the Net Pension Liability Worksheet in their accounting software.</t>
  </si>
  <si>
    <t>For on-behalf payments that are not legally required to be made by a nonemployer contributing entity</t>
  </si>
  <si>
    <t xml:space="preserve">for defined contribution pensions, an employer should apply the revenue recognition requirements of </t>
  </si>
  <si>
    <t>paragraph 8 of Statement 24.</t>
  </si>
  <si>
    <t>For on-behalf payments for pensions, paragraphs 9-12 of Statement 24, as amended, should not be</t>
  </si>
  <si>
    <t>applied.</t>
  </si>
  <si>
    <t>Practical Application:</t>
  </si>
  <si>
    <t>Step 1:</t>
  </si>
  <si>
    <t>The current year on-behalf payment is recorded in the General Fund:</t>
  </si>
  <si>
    <t xml:space="preserve">Expenditure </t>
  </si>
  <si>
    <t>Revenue</t>
  </si>
  <si>
    <t>Complete the Net Pension Liability Worksheet.  Follow the instructions to input the</t>
  </si>
  <si>
    <t>information on the OP Conversion.</t>
  </si>
  <si>
    <t>On the OP Conversion Worksheet - deduct the amount that was recorded in the</t>
  </si>
  <si>
    <t>Example:</t>
  </si>
  <si>
    <t>$XXX</t>
  </si>
  <si>
    <t>What if I determined the difference between the current year and measurement date on-behalf</t>
  </si>
  <si>
    <r>
      <t xml:space="preserve">payments is not material? </t>
    </r>
    <r>
      <rPr>
        <sz val="10"/>
        <rFont val="Arial"/>
        <family val="2"/>
      </rPr>
      <t>You still need to record the on-behalf payments in your fund</t>
    </r>
    <r>
      <rPr>
        <b/>
        <sz val="10"/>
        <rFont val="Arial"/>
        <family val="2"/>
      </rPr>
      <t xml:space="preserve"> </t>
    </r>
    <r>
      <rPr>
        <sz val="10"/>
        <rFont val="Arial"/>
        <family val="2"/>
      </rPr>
      <t>financial</t>
    </r>
  </si>
  <si>
    <t>General Fund from the Intergovernmental Revenues amount in Column F Row 13</t>
  </si>
  <si>
    <t>and deduct the amount as it was recoded as an expenditure (by Major Function)</t>
  </si>
  <si>
    <t>(*Refer to Line 34 - What account number was used when recorded in software)</t>
  </si>
  <si>
    <t>The on-behalf revenue payment will be recorded in the General Fund or other governmental</t>
  </si>
  <si>
    <t>the Proprietary Fund Journal Adjustment  page.</t>
  </si>
  <si>
    <t>Complete the Net Pension Liability Worksheet.</t>
  </si>
  <si>
    <t>fund/s.  The amount is available on the Governmental Fund Adjustments page - Section #3</t>
  </si>
  <si>
    <t xml:space="preserve"> Column E Row 18.</t>
  </si>
  <si>
    <t>The on-behalf revenue for the governmental funds will be included with the revenues coming from the</t>
  </si>
  <si>
    <t>Governmental Funds Statement of Revenues, Expenditures &amp; Changes in Fund Balance.  The amount</t>
  </si>
  <si>
    <t xml:space="preserve">will be included with other revenues on the OP Conversion Worksheet in Column C Row 13 - </t>
  </si>
  <si>
    <t>No additional revenue recognition is required. Do not complete Column F Row 13.</t>
  </si>
  <si>
    <t>REVENUES</t>
  </si>
  <si>
    <t>310000/ 363000</t>
  </si>
  <si>
    <t>Taxes/assessments</t>
  </si>
  <si>
    <t>Licenses and permits</t>
  </si>
  <si>
    <t>Intergovernmental revenues</t>
  </si>
  <si>
    <t>Charges for services</t>
  </si>
  <si>
    <t>Fines and forfeitures</t>
  </si>
  <si>
    <t>Miscellaneous</t>
  </si>
  <si>
    <t>Investment and royalty earnings</t>
  </si>
  <si>
    <t>Capital Asset Adj, gain/loss on sale, donation</t>
  </si>
  <si>
    <t>Total Revenues</t>
  </si>
  <si>
    <t>EXPENDITURES</t>
  </si>
  <si>
    <t>Current:</t>
  </si>
  <si>
    <t xml:space="preserve">  General government</t>
  </si>
  <si>
    <t xml:space="preserve">  Public safety</t>
  </si>
  <si>
    <t xml:space="preserve">  Public works</t>
  </si>
  <si>
    <t xml:space="preserve">  Public health </t>
  </si>
  <si>
    <t xml:space="preserve">  Social and economic services</t>
  </si>
  <si>
    <t xml:space="preserve">  Culture and recreation</t>
  </si>
  <si>
    <t xml:space="preserve">  Housing and community development</t>
  </si>
  <si>
    <t xml:space="preserve">  Conservation of natural resources</t>
  </si>
  <si>
    <t>Debt Service:</t>
  </si>
  <si>
    <t xml:space="preserve">  Principal</t>
  </si>
  <si>
    <t xml:space="preserve">  Interest</t>
  </si>
  <si>
    <t>Unallocated costs</t>
  </si>
  <si>
    <t>Capital outlay</t>
  </si>
  <si>
    <t xml:space="preserve"> Miscellaneous</t>
  </si>
  <si>
    <t>Total Expenditures</t>
  </si>
  <si>
    <t>Column F:</t>
  </si>
  <si>
    <t>Column C:</t>
  </si>
  <si>
    <t xml:space="preserve">The pension expense will be included in Column C, the row will depend on what account number was </t>
  </si>
  <si>
    <t xml:space="preserve">used on the journal voucher adjustment input into the accounting software.  </t>
  </si>
  <si>
    <t>The allocation should be made by major purpose according to the payroll allocation.  Calculate the</t>
  </si>
  <si>
    <t>adjustment that should be made to the account that was used on the journal voucher.</t>
  </si>
  <si>
    <t>Annual Financial Report</t>
  </si>
  <si>
    <t>The allocation among business-type funds is accomplished by using the amount calculated on</t>
  </si>
  <si>
    <t>be recognized for the reporting period in funds using current financial resources measurement.  (current fiscal year).</t>
  </si>
  <si>
    <t>recording the revenue as of the measurement date rather than the current period.</t>
  </si>
  <si>
    <t xml:space="preserve">statements for governmental funds. You should disclose in the notes to the financial statements that you are </t>
  </si>
  <si>
    <t>Please note: GASB 85 does not require the on-behalf to be allocated to proprietary/business-type funds.</t>
  </si>
  <si>
    <t xml:space="preserve">is included in this worksheet. </t>
  </si>
  <si>
    <t>Recap of GASB 85:</t>
  </si>
  <si>
    <t>OP Conversion Worksheet:</t>
  </si>
  <si>
    <t>1000-410500</t>
  </si>
  <si>
    <t>1000-336020</t>
  </si>
  <si>
    <t>Current year on-behalf entered into fund financial statements</t>
  </si>
  <si>
    <t>Will be a part of Column C of the OP Conversion Worksheet</t>
  </si>
  <si>
    <t xml:space="preserve">The On-behalf &amp; expenditure calculated on this worksheet is </t>
  </si>
  <si>
    <t>for the measurement period.  An adjustment will be necessary</t>
  </si>
  <si>
    <t>to record the on-behalf as of the measurement date.</t>
  </si>
  <si>
    <t xml:space="preserve">Example: $50,000 in Intergovernmental Revenues &amp; </t>
  </si>
  <si>
    <t>in expenditures for 410000.</t>
  </si>
  <si>
    <t xml:space="preserve">Input the On-behalf for the measurement period as </t>
  </si>
  <si>
    <t>provided on the Governmental Funds Adjustment Page</t>
  </si>
  <si>
    <t>Entry #3.  Next subtract the current year on-behalf that</t>
  </si>
  <si>
    <t>was entered into the Fund Level Statements</t>
  </si>
  <si>
    <t>(Comes from the Governmental Funds Statement of Revenues,</t>
  </si>
  <si>
    <t>Expenditures &amp; Changes in Fund Balances, AFR page 16)</t>
  </si>
  <si>
    <r>
      <t>In financial statements prepared using the</t>
    </r>
    <r>
      <rPr>
        <u/>
        <sz val="10"/>
        <rFont val="Arial"/>
        <family val="2"/>
      </rPr>
      <t xml:space="preserve"> current financial resources measurement focus</t>
    </r>
    <r>
      <rPr>
        <sz val="10"/>
        <rFont val="Arial"/>
        <family val="2"/>
      </rPr>
      <t>, an employer</t>
    </r>
  </si>
  <si>
    <r>
      <rPr>
        <b/>
        <i/>
        <sz val="10"/>
        <rFont val="Arial"/>
        <family val="2"/>
      </rPr>
      <t xml:space="preserve">Clarification: </t>
    </r>
    <r>
      <rPr>
        <sz val="10"/>
        <rFont val="Arial"/>
        <family val="2"/>
      </rPr>
      <t>Funds using current financial resources: governmental funds using modified accrual.</t>
    </r>
  </si>
  <si>
    <t>The statement does not refer to business-type funds</t>
  </si>
  <si>
    <t>the accounting software - they will be included in the totals of Column C</t>
  </si>
  <si>
    <t xml:space="preserve">If the current year on-behalf revenues &amp; expenditures are entered into </t>
  </si>
  <si>
    <t>of the OP Conversion for intergovernmental revenues &amp; expenditures</t>
  </si>
  <si>
    <t xml:space="preserve">Example:  </t>
  </si>
  <si>
    <t>Current Year On-behalf of $50,000 is in the total of Column C</t>
  </si>
  <si>
    <t>for both revenues &amp; expenditures.  Add the amount calculated</t>
  </si>
  <si>
    <t>for the measurement period in Column F and subtract the</t>
  </si>
  <si>
    <t>$50,000 current year in Column C - Measurement Period</t>
  </si>
  <si>
    <t xml:space="preserve">On-behalf is $60,000 - </t>
  </si>
  <si>
    <t>In column F total of $60,000 less the $50,000 reported</t>
  </si>
  <si>
    <t>in Column C = $10,000 in Column C</t>
  </si>
  <si>
    <t>=60000-50000</t>
  </si>
  <si>
    <r>
      <t xml:space="preserve">    Rows 23-37 </t>
    </r>
    <r>
      <rPr>
        <b/>
        <i/>
        <sz val="10"/>
        <color theme="9" tint="-0.499984740745262"/>
        <rFont val="Arial"/>
        <family val="2"/>
      </rPr>
      <t>if this wasn't done as part of the closing adjustments per GASB 85</t>
    </r>
  </si>
  <si>
    <r>
      <t xml:space="preserve">Annual Financial Report Form - </t>
    </r>
    <r>
      <rPr>
        <b/>
        <u/>
        <sz val="10"/>
        <color theme="9" tint="-0.499984740745262"/>
        <rFont val="Arial"/>
        <family val="2"/>
      </rPr>
      <t>OP Conversion</t>
    </r>
  </si>
  <si>
    <t>Input On-behalf payment Column F Row 13 Intergovernmental Revenue if not done as part of closing</t>
  </si>
  <si>
    <t>Input Pension Expense by Function as listed below in Column F if not part of closing</t>
  </si>
  <si>
    <r>
      <t>Revenue - On-behalf payment</t>
    </r>
    <r>
      <rPr>
        <b/>
        <sz val="10"/>
        <color theme="4"/>
        <rFont val="Arial"/>
        <family val="2"/>
      </rPr>
      <t>***</t>
    </r>
  </si>
  <si>
    <t>Input Entries #3 on OP Conversation of AFR - varies, if done as part of closing:</t>
  </si>
  <si>
    <t>Reduce by</t>
  </si>
  <si>
    <t>the amount</t>
  </si>
  <si>
    <r>
      <rPr>
        <b/>
        <sz val="10"/>
        <rFont val="Arial"/>
        <family val="2"/>
      </rPr>
      <t>TRS</t>
    </r>
    <r>
      <rPr>
        <sz val="10"/>
        <rFont val="Arial"/>
        <family val="2"/>
      </rPr>
      <t xml:space="preserve"> - On-behalf contribution by the State is 2.49% and should be recorded.</t>
    </r>
  </si>
  <si>
    <r>
      <rPr>
        <b/>
        <u/>
        <sz val="10"/>
        <color theme="3"/>
        <rFont val="Arial"/>
        <family val="2"/>
      </rPr>
      <t>ON-BEHALF REVENUE:</t>
    </r>
    <r>
      <rPr>
        <b/>
        <sz val="10"/>
        <color theme="9" tint="-0.499984740745262"/>
        <rFont val="Arial"/>
        <family val="2"/>
      </rPr>
      <t xml:space="preserve"> The Current Year On- Behalf Revenue should be Reversed to Produce the Government-wide Statements of the Annual Report</t>
    </r>
    <r>
      <rPr>
        <sz val="10"/>
        <rFont val="Arial"/>
        <family val="2"/>
      </rPr>
      <t xml:space="preserve">.         </t>
    </r>
    <r>
      <rPr>
        <sz val="10"/>
        <color theme="9" tint="-0.499984740745262"/>
        <rFont val="Arial"/>
        <family val="2"/>
      </rPr>
      <t xml:space="preserve"> Reverse as it was allocated among funds. Next follow the allocation per the Measurement Period. Refer to On-Behalf  Revenue Page   </t>
    </r>
  </si>
  <si>
    <t>&amp; New! On-behalf tab</t>
  </si>
  <si>
    <t>*Note - GASB 85 - Current year on-behalf recognition is for governmental funds</t>
  </si>
  <si>
    <t>Entries #3 - Pension</t>
  </si>
  <si>
    <t>Expense Breakdown</t>
  </si>
  <si>
    <t>This information will be</t>
  </si>
  <si>
    <t>used to input the On-Behalf</t>
  </si>
  <si>
    <t>(intergovernmental revenue)</t>
  </si>
  <si>
    <t xml:space="preserve">on the OP Conversion &amp; </t>
  </si>
  <si>
    <t>Revenue Analysis Pages</t>
  </si>
  <si>
    <t>of the Annual Report</t>
  </si>
  <si>
    <t xml:space="preserve">Entries #3 - </t>
  </si>
  <si>
    <t>This information will be used</t>
  </si>
  <si>
    <t>to input the Pension Expense</t>
  </si>
  <si>
    <t>by major purpose on the</t>
  </si>
  <si>
    <t>OP (Operating) Conversion</t>
  </si>
  <si>
    <t>Page of the Annual Report</t>
  </si>
  <si>
    <t>If the current year on-behalf</t>
  </si>
  <si>
    <t>revenue was input into the</t>
  </si>
  <si>
    <t xml:space="preserve">accounting software - an </t>
  </si>
  <si>
    <t>adjustment will be necessary</t>
  </si>
  <si>
    <t>and purpose</t>
  </si>
  <si>
    <t>of the pension</t>
  </si>
  <si>
    <t>expense that</t>
  </si>
  <si>
    <t>offset the</t>
  </si>
  <si>
    <t>on-behalf</t>
  </si>
  <si>
    <t xml:space="preserve">revenue input in  </t>
  </si>
  <si>
    <t>of the on-behalf</t>
  </si>
  <si>
    <t>revenue that</t>
  </si>
  <si>
    <t>was recorded in</t>
  </si>
  <si>
    <t>the accounting</t>
  </si>
  <si>
    <t>software when</t>
  </si>
  <si>
    <t>software on</t>
  </si>
  <si>
    <t>AFR worksheet</t>
  </si>
  <si>
    <t>inputting on</t>
  </si>
  <si>
    <t>Adjustment of</t>
  </si>
  <si>
    <t>Expense recorded:</t>
  </si>
  <si>
    <t>On-Behalf &amp; Pension</t>
  </si>
  <si>
    <t>Adjustment for</t>
  </si>
  <si>
    <t>$50,000 was recorded in accounting software</t>
  </si>
  <si>
    <t>$50,000 - Intergovernmental Revenue; $50,000 General Government</t>
  </si>
  <si>
    <t xml:space="preserve">              Expenditure</t>
  </si>
  <si>
    <t>$60,000 is the on-behalf &amp; pension expense as of measurement date</t>
  </si>
  <si>
    <t xml:space="preserve">     no input is necessary in Column F</t>
  </si>
  <si>
    <t xml:space="preserve">    deduct the amount from the major purpose used to record the</t>
  </si>
  <si>
    <t xml:space="preserve">    pension expense in accounting software; distribute the amount</t>
  </si>
  <si>
    <t xml:space="preserve">    between the major purposes listed in Gov Funds Adjustment #3</t>
  </si>
  <si>
    <t xml:space="preserve">    on the Governmental Funds Adjustment Tab</t>
  </si>
  <si>
    <r>
      <rPr>
        <b/>
        <u/>
        <sz val="10"/>
        <rFont val="Arial"/>
        <family val="2"/>
      </rPr>
      <t>On-Behalf Revenue:</t>
    </r>
    <r>
      <rPr>
        <sz val="10"/>
        <rFont val="Arial"/>
        <family val="2"/>
      </rPr>
      <t xml:space="preserve"> The $60,000 is in Intergovernmental Revenue Column C </t>
    </r>
  </si>
  <si>
    <r>
      <rPr>
        <b/>
        <u/>
        <sz val="10"/>
        <rFont val="Arial"/>
        <family val="2"/>
      </rPr>
      <t>Pension Expense:</t>
    </r>
    <r>
      <rPr>
        <sz val="10"/>
        <rFont val="Arial"/>
        <family val="2"/>
      </rPr>
      <t xml:space="preserve"> To allocate the expense by major purpose - </t>
    </r>
  </si>
  <si>
    <t>=-60,000+2,000</t>
  </si>
  <si>
    <t>Net adjustment is 0</t>
  </si>
  <si>
    <r>
      <t>=-60000+60000</t>
    </r>
    <r>
      <rPr>
        <b/>
        <sz val="8"/>
        <rFont val="Arial"/>
        <family val="2"/>
      </rPr>
      <t>=0</t>
    </r>
  </si>
  <si>
    <t xml:space="preserve">See Illustrations 1 &amp; 2 of the New! On-Behalf Tab for instructions </t>
  </si>
  <si>
    <t>Illustration 1: Adjustment for current year on-behalf recognition:</t>
  </si>
  <si>
    <t>in the accounting software - they will be included in the totals of Column C</t>
  </si>
  <si>
    <t>If the on-behalf revenues &amp; expenditures as of measurement date are entered</t>
  </si>
  <si>
    <t>***Refer to the On-Behalf Revenue Page for detailed instructions</t>
  </si>
  <si>
    <t>current year amount that is in the total of Column  C</t>
  </si>
  <si>
    <r>
      <rPr>
        <b/>
        <sz val="10"/>
        <rFont val="Arial"/>
        <family val="2"/>
      </rPr>
      <t>PERS</t>
    </r>
    <r>
      <rPr>
        <sz val="10"/>
        <rFont val="Arial"/>
        <family val="2"/>
      </rPr>
      <t xml:space="preserve"> On-behalf contribution by the State is .1% of earnings applicable to PERS.  </t>
    </r>
  </si>
  <si>
    <r>
      <t>Input the current fiscal year On-behalf Revenue that was recognized in your fund financial statements.</t>
    </r>
    <r>
      <rPr>
        <sz val="10"/>
        <rFont val="Arial"/>
        <family val="2"/>
      </rPr>
      <t xml:space="preserve"> This</t>
    </r>
  </si>
  <si>
    <t>Contributions Subsequent to Measurement Date 7/18-6/19:</t>
  </si>
  <si>
    <t>Input the State (non-employer contributing entity) contributions to Pension Plan (or leave this blank if you have already entered them as part of year-end closing.)</t>
  </si>
  <si>
    <t>Input State (non-employer contributing entity) contributions to Pension Plan ( or leave blank if you entered as part of your year-end closing adjustments)</t>
  </si>
  <si>
    <t>*Click on Employer Specific Data for the Current Fiscal Year</t>
  </si>
  <si>
    <t>See the On-Behalf Revenue Tab for additional detailed instructions.</t>
  </si>
  <si>
    <t>Option 2: Practical Application:</t>
  </si>
  <si>
    <t>Option 3:</t>
  </si>
  <si>
    <t>Option 1:</t>
  </si>
  <si>
    <t>Enter the current year-on-behalf in your accounting software as part of you closing adjustments.</t>
  </si>
  <si>
    <t>Do not input the on-behalf revenue on the PERS, FURS, MPORS, TRS Sample JV Tab - Section #2</t>
  </si>
  <si>
    <t>Illustration 2: Adjustment for current year on-behalf recognition:</t>
  </si>
  <si>
    <t>Illustration 3: Adjustment for measurement year on-behalf recognition:</t>
  </si>
  <si>
    <t>Enter the current-year on-behalf in your accounting software as part of the</t>
  </si>
  <si>
    <t>closing adjustments.  Do not enter the on-behalf payment as of the measure-</t>
  </si>
  <si>
    <t>ment date on the Sample JV-Tab Section #2.</t>
  </si>
  <si>
    <t>See Illustration 1</t>
  </si>
  <si>
    <t>See Illustration 2</t>
  </si>
  <si>
    <t>GASB 85 - On-behalf Revenue Recognition</t>
  </si>
  <si>
    <t>This entry should be made in your accounting software as of June 30, 20XX</t>
  </si>
  <si>
    <t>Do not reverse this entry in your accounting software - you can make an adjustment when completing the</t>
  </si>
  <si>
    <t>government-wide statements by adjusting on the OP Conversion Worksheet.</t>
  </si>
  <si>
    <t xml:space="preserve">Is the difference between the measurement date and the current fiscal year material to me? </t>
  </si>
  <si>
    <t>***Caution that the on-behalf revenue is not recorded twice in business-type funds.</t>
  </si>
  <si>
    <r>
      <t xml:space="preserve">The </t>
    </r>
    <r>
      <rPr>
        <b/>
        <u/>
        <sz val="10"/>
        <rFont val="Arial"/>
        <family val="2"/>
      </rPr>
      <t>Employer contributions subsequent to the measurement date</t>
    </r>
    <r>
      <rPr>
        <sz val="10"/>
        <rFont val="Arial"/>
        <family val="2"/>
      </rPr>
      <t xml:space="preserve"> (7/1/20XX to 6/30/20XX) can be located on the MPERA website using the Employer Reporting (ERIC) reports for the current fiscal year.</t>
    </r>
  </si>
  <si>
    <r>
      <rPr>
        <b/>
        <u/>
        <sz val="10"/>
        <color theme="9" tint="-0.499984740745262"/>
        <rFont val="Arial"/>
        <family val="2"/>
      </rPr>
      <t>Do not enter</t>
    </r>
    <r>
      <rPr>
        <b/>
        <sz val="10"/>
        <rFont val="Arial"/>
        <family val="2"/>
      </rPr>
      <t xml:space="preserve"> the prior year</t>
    </r>
  </si>
  <si>
    <t>Step 1: Download your MPERA Plan Reports:</t>
  </si>
  <si>
    <t>Step 2: Complete the Deferred Schedules Tab:</t>
  </si>
  <si>
    <t>Step 3: Complete the Sample JV Tabs:</t>
  </si>
  <si>
    <t>Illustration 3A: On-behalf Revenue Recognition</t>
  </si>
  <si>
    <t>Step 4: Payroll Allocation</t>
  </si>
  <si>
    <t>each of the plans your entity participates in and your prior year GASB 68 Pension Worksheet.</t>
  </si>
  <si>
    <t xml:space="preserve">MPERA On-behalf Payment - Determine what option you will use to recognize the On-behalf Revenue State payments.  </t>
  </si>
  <si>
    <t xml:space="preserve">GASB 85 requires the current period On-behalf revenue be recognized in the fund-level statements. If you input the on-behalf as part of your year-end closing adjustments you may choose not to input the on-behalf revenue on the Sample JV-Tabs. </t>
  </si>
  <si>
    <r>
      <rPr>
        <b/>
        <u/>
        <sz val="10"/>
        <rFont val="Arial"/>
        <family val="2"/>
      </rPr>
      <t>Option 1</t>
    </r>
    <r>
      <rPr>
        <sz val="10"/>
        <rFont val="Arial"/>
        <family val="2"/>
      </rPr>
      <t>: Input the current year on-behalf payment into your accounting software.  Do not input the on-behalf payments as of the measurement date on the Sample JV-Tab.</t>
    </r>
  </si>
  <si>
    <r>
      <rPr>
        <b/>
        <u/>
        <sz val="10"/>
        <rFont val="Arial"/>
        <family val="2"/>
      </rPr>
      <t>Option 2</t>
    </r>
    <r>
      <rPr>
        <sz val="10"/>
        <rFont val="Arial"/>
        <family val="2"/>
      </rPr>
      <t>: Enter the total of all plan type's current fiscal year on-behalf revenue and expense in the general fund in your accounting software as part of your closing adjustments. Complete the Sample JV and input the on-behalf payments as of the measurement date as provided for each plan type. See Option 2 on the GASB85 On-Behalf Tab for instructions on removing the current year on-behalf revenue on the OP Conversion of the AFR.</t>
    </r>
  </si>
  <si>
    <r>
      <rPr>
        <b/>
        <u/>
        <sz val="10"/>
        <rFont val="Arial"/>
        <family val="2"/>
      </rPr>
      <t>Option 3:</t>
    </r>
    <r>
      <rPr>
        <sz val="10"/>
        <rFont val="Arial"/>
        <family val="2"/>
      </rPr>
      <t xml:space="preserve"> If you have determined the on-behalf revenue is not material and have chosen not report it in the governmental funds in the accounting software complete the Sample JV Tab inputting the on-behalf payment as of the measurement date. You will enter the on-behalf revenue and related expense allocated to the governmental funds on the OP Conversion. Follow the examples as provided for Option 3 on the GASB 85-On-Behalf Tab. </t>
    </r>
  </si>
  <si>
    <t>If choosing Option 2 or 3 - you will complete Section #2 of the Sample JV-Tab.</t>
  </si>
  <si>
    <r>
      <rPr>
        <b/>
        <u/>
        <sz val="10"/>
        <rFont val="Arial"/>
        <family val="2"/>
      </rPr>
      <t xml:space="preserve">(Do not include MPORS, FURS, SRS. </t>
    </r>
    <r>
      <rPr>
        <sz val="10"/>
        <rFont val="Arial"/>
        <family val="2"/>
      </rPr>
      <t>The employer contributions are typically made only from governmental funds.</t>
    </r>
  </si>
  <si>
    <t>If your allocation is different for these plan types change the allocation for Other Pension Plan Types.</t>
  </si>
  <si>
    <t>Step 6: Governmental Fund Entries &amp; Adjustments</t>
  </si>
  <si>
    <t>Step 7: Business-Type/Proprietary Funds:</t>
  </si>
  <si>
    <t>Step 8: Required Supplementary Information in the AFR:</t>
  </si>
  <si>
    <r>
      <t>Step 5: Completing the Recap</t>
    </r>
    <r>
      <rPr>
        <b/>
        <u/>
        <sz val="12"/>
        <color theme="4"/>
        <rFont val="Arial"/>
        <family val="2"/>
      </rPr>
      <t xml:space="preserve"> - Green Tab:</t>
    </r>
  </si>
  <si>
    <t>Enter the information for the MPERA Plan's Sample Journal Entries</t>
  </si>
  <si>
    <t>Enter the information as provided on the TRS Website - Click on "The 20XX GASB 68 reports". Locate your report by</t>
  </si>
  <si>
    <r>
      <t xml:space="preserve">contribution report for </t>
    </r>
    <r>
      <rPr>
        <u/>
        <sz val="10"/>
        <rFont val="Arial"/>
        <family val="2"/>
      </rPr>
      <t>only the employees participating in the PERS</t>
    </r>
    <r>
      <rPr>
        <sz val="10"/>
        <rFont val="Arial"/>
        <family val="2"/>
      </rPr>
      <t xml:space="preserve"> plan.  </t>
    </r>
    <r>
      <rPr>
        <i/>
        <sz val="10"/>
        <rFont val="Arial"/>
        <family val="2"/>
      </rPr>
      <t>See Illustration #4a.</t>
    </r>
  </si>
  <si>
    <t>For FURS, MPORS &amp; SRS - default is public safety; Teacher's Retirement default is General Government</t>
  </si>
  <si>
    <t>Illustration #6a: Allocation and rounding Adjustments if necessary</t>
  </si>
  <si>
    <r>
      <t xml:space="preserve">Enter the prior year's ending </t>
    </r>
    <r>
      <rPr>
        <b/>
        <u/>
        <sz val="10"/>
        <rFont val="Arial"/>
        <family val="2"/>
      </rPr>
      <t>Net Pension Liability</t>
    </r>
    <r>
      <rPr>
        <sz val="10"/>
        <rFont val="Arial"/>
        <family val="2"/>
      </rPr>
      <t xml:space="preserve"> (NPL) as the beginning balance on the GLTDAG under Debt Payable Account #237000, offset with a Amount to be Provided - Other.  Enter adjustment #1 from the Governmental Fund Adjustments Worksheet.                                                                                                                                               The entry will be: a credit to Net Pension Liability if your NPL increased; a  debit if NPL will be reduced.</t>
    </r>
  </si>
  <si>
    <r>
      <t xml:space="preserve">Input the </t>
    </r>
    <r>
      <rPr>
        <b/>
        <u/>
        <sz val="10"/>
        <color theme="4"/>
        <rFont val="Arial"/>
        <family val="2"/>
      </rPr>
      <t>Prior Year's Ending</t>
    </r>
  </si>
  <si>
    <r>
      <rPr>
        <b/>
        <u/>
        <sz val="10"/>
        <color theme="4"/>
        <rFont val="Arial"/>
        <family val="2"/>
      </rPr>
      <t>Balance</t>
    </r>
    <r>
      <rPr>
        <b/>
        <sz val="10"/>
        <rFont val="Arial"/>
        <family val="2"/>
      </rPr>
      <t xml:space="preserve"> as shown of the prior</t>
    </r>
  </si>
  <si>
    <t>AFR/Audit for:</t>
  </si>
  <si>
    <t>1. Deferred Outflows of Resources</t>
  </si>
  <si>
    <t>2. Deferred Inflows of Resources</t>
  </si>
  <si>
    <t>See the On-behalf Revenue Tab</t>
  </si>
  <si>
    <r>
      <rPr>
        <b/>
        <sz val="10"/>
        <color theme="5" tint="-0.499984740745262"/>
        <rFont val="Arial"/>
        <family val="2"/>
      </rPr>
      <t>Please note:</t>
    </r>
    <r>
      <rPr>
        <sz val="10"/>
        <rFont val="Arial"/>
        <family val="2"/>
      </rPr>
      <t xml:space="preserve"> If you are recognizing on-behalf revenue and pension expense for current year State's contribution to plans</t>
    </r>
  </si>
  <si>
    <t>in your fund level financial statements in accordance with GASB #85, an additional adjustment may be necessary on the OP</t>
  </si>
  <si>
    <t>Conversion tab to reverse the on-behalf revenue and pension expense as of measurement date recognized in your fund-level</t>
  </si>
  <si>
    <t>financial statements if using that option.  See the GASB85 - On-Behalf Revenue tab for on-behalf revenue recognition options.</t>
  </si>
  <si>
    <t xml:space="preserve">Analysis Worksheet of the Annual Financial Report. </t>
  </si>
  <si>
    <t>Use the breakdown by major function provided on the Governmental Adjustments Tab. (Ex. 42 - Public Safety, etc.)</t>
  </si>
  <si>
    <t>Updates to Version 19.1 Form</t>
  </si>
  <si>
    <t>Updated the GASB 85 On-behalf section - added Option 3 to leave off the on-behalf revenues</t>
  </si>
  <si>
    <t>The Optional Notes were revised to follow the format of the MPERA notes</t>
  </si>
  <si>
    <t>Minimal updates to the instructions for GASB 85</t>
  </si>
  <si>
    <t xml:space="preserve">Complete the Plan Deferred Schedules Worksheets by using the prior year's GASB 68 Worksheet to record the Prior Year's Deferred Outflows and Inflows of Resources or the totals listed in your prior year audit if adjustments were made.   Use the current year's schedules titled Recognition of Deferred Inflows and Outflows provided by MPERA in the GASB 68 Notes to the Financial Statements. </t>
  </si>
  <si>
    <t>The Recap Tab will allocate the adjustments using the payroll allocation provided on the Payroll Allocation Tab. Enter the Prior Fiscal Year's Ending Balances by Governmental Funds in total, and individually for each Proprietary Fund. Input the Prior Year's Net Pension Liability; Deferred Outflows and Deferred Inflows of Resources.</t>
  </si>
  <si>
    <t>Updates to Version 21.1</t>
  </si>
  <si>
    <t>Update dates throughout the cover page.</t>
  </si>
  <si>
    <t>#1:  Change "Is" to "If" approved…..."is" to "are"… (SGFRF reporting sentence)</t>
  </si>
  <si>
    <t>#3:  Change measurement date to June 30, 2020 and reporting date to June 30, 2021.</t>
  </si>
  <si>
    <t>#4:  Change dates to 7/1/2019 to 6/30/2020 and 7/2019-6/2020.</t>
  </si>
  <si>
    <t>All Sample JV dates updated in rows 39, 49, 53 to 7/1/2019-6/30/2020</t>
  </si>
  <si>
    <t>All Deferred Schedules date changed to 6/30/2021 and dates in row 14</t>
  </si>
  <si>
    <r>
      <rPr>
        <b/>
        <i/>
        <sz val="10"/>
        <rFont val="Arial"/>
        <family val="2"/>
      </rPr>
      <t>Remember:</t>
    </r>
    <r>
      <rPr>
        <i/>
        <sz val="10"/>
        <rFont val="Arial"/>
        <family val="2"/>
      </rPr>
      <t xml:space="preserve"> If you entered the on-behalf revenue in your accounting software and then entered the on-behalf revenue as of the measurement date you will need to reverse the current year's on-behalf revenue may need to be reversed on the Government-wide Statements to show the on-behalf revenue as of the measurement date. Note: GASB 24 states an employer is not required to allocate on-behalf payments to individual funds. If allocating to a single fund the General Fund should be used. In some situations the on-behalf payment may relate entirely to an enterprise fund and should be reported in that fund.  If the on-behalf revenue was recorded among multiple fund types (business and government) it should be reversed exactly as it was posted in the fund financial statements. </t>
    </r>
  </si>
  <si>
    <r>
      <rPr>
        <b/>
        <u/>
        <sz val="10"/>
        <rFont val="Arial"/>
        <family val="2"/>
      </rPr>
      <t>GASB 85:</t>
    </r>
    <r>
      <rPr>
        <sz val="10"/>
        <rFont val="Arial"/>
        <family val="2"/>
      </rPr>
      <t xml:space="preserve"> Recognition of On-behalf payments made by the State to pensions in Governmental Funds for the current fiscal year.  On-behalf revenue should be recorded in the fund level statements of governmental funds for the current year.  Refer to the On-behalf Revenue Tab for further instructions and options.</t>
    </r>
  </si>
  <si>
    <t xml:space="preserve">Net Pension Liability                                       Worksheet  </t>
  </si>
  <si>
    <t>The MPERA reports use the Measurement Date as of June 30 of the prior year, this corresponds to the reporting date of June 30, of the current or reporting year.</t>
  </si>
  <si>
    <t>The Employer contributions subsequent to the measurement date for 7/1/20XX to 6/30/20XX (prior year) as provided by MPERA on the prior year's form may vary from the amount supplied as part of the current year Sample Journal Entries.  The Deferred Outflows of Resources - employer contributions 7/20XX-6/20XX (curent year) will auto-fill from the prior year's deferred schedules to match the prior year's amount and adjust pension expense by the difference.</t>
  </si>
  <si>
    <t>Employer contributions made to the plan from 7/1/20xx to 6/30/20xx for Prior Year; current Year will auto-fill from Sample Journal Entries</t>
  </si>
  <si>
    <r>
      <t xml:space="preserve">Deferred outflows of resources - employer contributions </t>
    </r>
    <r>
      <rPr>
        <b/>
        <sz val="10"/>
        <rFont val="Arial"/>
        <family val="2"/>
      </rPr>
      <t>7/1/20xx - 6/30/20 (prior year)</t>
    </r>
    <r>
      <rPr>
        <b/>
        <sz val="10"/>
        <color theme="9" tint="-0.499984740745262"/>
        <rFont val="Arial"/>
        <family val="2"/>
      </rPr>
      <t>**</t>
    </r>
  </si>
  <si>
    <r>
      <t xml:space="preserve">Deferred outflow of resources - employer contributions - </t>
    </r>
    <r>
      <rPr>
        <b/>
        <sz val="10"/>
        <rFont val="Arial"/>
        <family val="2"/>
      </rPr>
      <t>7/1/20xx to 6/30/20xx (current year)</t>
    </r>
  </si>
  <si>
    <t>If the Deferred Outflows of Resources - Employer contributions for the prior year are different than</t>
  </si>
  <si>
    <t>June 30, 20XX</t>
  </si>
  <si>
    <t>&amp; GASB85-On Behalf Revenue</t>
  </si>
  <si>
    <t>see tab: GASB85-On Behalf Revenue</t>
  </si>
  <si>
    <t>LOCAL GOVERNMENT SERVICES BUREAU</t>
  </si>
  <si>
    <t xml:space="preserve">This worksheet follows the format of information provided by MPERA and TRS.  The Sample Journal Entries are used to allocate adjustments by fund type and combine entries for applicable plan types.  The Required Supplementary Information schedules are no longer included in the GASB  68 Worksheet. The Notes to the Financial Statements should be added within the Annual Financial Report. Complete the Required Supplementary Information and Notes to the RSI that are included in the Local Government Services Bureau's Annual Financial Report. If approved to report using the SGFRF, net pension liability, deferred inflow of resources and deferred outflow of resources are not required to be reported in the fund financial statements. However, the schedules provided in the notes provided by MPERA as Required Supplementary Information (RSI) must be included in the SGFRF Other Supplementary Information (OSI) section. </t>
  </si>
  <si>
    <t>Input the State (non-employer contributing entity) contributions to Pension Plan (or leave this blank if you have already entered them as part of year-end closing.)****</t>
  </si>
  <si>
    <t>The State made a one-time appropriation of General Fund dollars to the SRS of $26.8 million. This is a no-special funding, 
non-contributing entity contribution. 
This is a one-time appropriation and will not show up again, unless the legislature passes another funding bill for a one-time appropriation.</t>
  </si>
  <si>
    <r>
      <rPr>
        <b/>
        <sz val="10"/>
        <rFont val="Arial"/>
        <family val="2"/>
      </rPr>
      <t>HPORS</t>
    </r>
    <r>
      <rPr>
        <sz val="10"/>
        <rFont val="Arial"/>
        <family val="2"/>
      </rPr>
      <t xml:space="preserve"> - the State made a one-time appropriation of General Fund dollars to the HPORS of $27.6 million for FY2025. </t>
    </r>
  </si>
  <si>
    <r>
      <rPr>
        <b/>
        <sz val="10"/>
        <rFont val="Arial"/>
        <family val="2"/>
      </rPr>
      <t>GWPORS</t>
    </r>
    <r>
      <rPr>
        <sz val="10"/>
        <rFont val="Arial"/>
        <family val="2"/>
      </rPr>
      <t xml:space="preserve"> - the State made a one-time appropriation of General Fund dollars to GWPORS of $41.2 million for FY2025.</t>
    </r>
  </si>
  <si>
    <r>
      <rPr>
        <b/>
        <sz val="10"/>
        <rFont val="Arial"/>
        <family val="2"/>
      </rPr>
      <t>SRS</t>
    </r>
    <r>
      <rPr>
        <sz val="10"/>
        <rFont val="Arial"/>
        <family val="2"/>
      </rPr>
      <t xml:space="preserve"> - the State made a one-time appropriation of General Fund dollars to the SRS of $26.8 million for FY2025. This is a no-special funding, non-contributing entity contribution.  The employer would recognize grant revenue of $2,532,918 for its proportionate share to the plan. </t>
    </r>
  </si>
  <si>
    <t>Version 25.1</t>
  </si>
  <si>
    <t>Release Date: November 2025</t>
  </si>
  <si>
    <t>Updates to Version 23.1</t>
  </si>
  <si>
    <t>Cover page - changed statement that SRS does not make an on-behalf of payment to the special language for 2025 as a result of HB156.</t>
  </si>
  <si>
    <t>SRS-Sample-JV.  Updated rows 43-45 to match the PERS section #2 and account for the State's contribution in 2025.</t>
  </si>
  <si>
    <t>cover page - added information about the special one-time general fund allocation from HB156 for FY2025 to HPORS and GWOPRS.</t>
  </si>
  <si>
    <t>11/6/2025 DV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</si>
</sst>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_(&quot;$&quot;* \(#,##0\);_(&quot;$&quot;* &quot;-&quot;_);_(@_)"/>
    <numFmt numFmtId="44" formatCode="_(&quot;$&quot;* #,##0.00_);_(&quot;$&quot;* \(#,##0.00\);_(&quot;$&quot;* &quot;-&quot;??_);_(@_)"/>
    <numFmt numFmtId="43" formatCode="_(* #,##0.00_);_(* \(#,##0.00\);_(* &quot;-&quot;??_);_(@_)"/>
    <numFmt numFmtId="164" formatCode="0.000%"/>
    <numFmt numFmtId="165" formatCode="[$-409]mmmm\ d\,\ yyyy;@"/>
    <numFmt numFmtId="166" formatCode="0.0%"/>
    <numFmt numFmtId="167" formatCode="&quot;$&quot;#,##0.00"/>
  </numFmts>
  <fonts count="9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2"/>
      <name val="Arial"/>
      <family val="2"/>
    </font>
    <font>
      <sz val="12"/>
      <name val="Arial"/>
      <family val="2"/>
    </font>
    <font>
      <b/>
      <sz val="10"/>
      <name val="Arial"/>
      <family val="2"/>
    </font>
    <font>
      <sz val="10"/>
      <color rgb="FFFF0000"/>
      <name val="Arial"/>
      <family val="2"/>
    </font>
    <font>
      <b/>
      <sz val="10"/>
      <color rgb="FFFF0000"/>
      <name val="Arial"/>
      <family val="2"/>
    </font>
    <font>
      <b/>
      <i/>
      <u/>
      <sz val="10"/>
      <name val="Arial"/>
      <family val="2"/>
    </font>
    <font>
      <b/>
      <u/>
      <sz val="10"/>
      <name val="Arial"/>
      <family val="2"/>
    </font>
    <font>
      <i/>
      <sz val="10"/>
      <name val="Arial"/>
      <family val="2"/>
    </font>
    <font>
      <sz val="9"/>
      <name val="Arial"/>
      <family val="2"/>
    </font>
    <font>
      <b/>
      <i/>
      <sz val="10"/>
      <name val="Arial"/>
      <family val="2"/>
    </font>
    <font>
      <b/>
      <sz val="10"/>
      <color rgb="FF0070C0"/>
      <name val="Arial"/>
      <family val="2"/>
    </font>
    <font>
      <b/>
      <sz val="10"/>
      <color theme="4" tint="-0.249977111117893"/>
      <name val="Arial"/>
      <family val="2"/>
    </font>
    <font>
      <b/>
      <sz val="11"/>
      <color theme="4" tint="-0.249977111117893"/>
      <name val="Arial"/>
      <family val="2"/>
    </font>
    <font>
      <b/>
      <sz val="11"/>
      <name val="Arial"/>
      <family val="2"/>
    </font>
    <font>
      <b/>
      <sz val="9"/>
      <color theme="4" tint="-0.249977111117893"/>
      <name val="Arial"/>
      <family val="2"/>
    </font>
    <font>
      <b/>
      <sz val="14"/>
      <name val="Arial"/>
      <family val="2"/>
    </font>
    <font>
      <sz val="10"/>
      <name val="Arial"/>
      <family val="2"/>
    </font>
    <font>
      <sz val="8"/>
      <name val="Arial"/>
      <family val="2"/>
    </font>
    <font>
      <u/>
      <sz val="10"/>
      <color theme="10"/>
      <name val="Arial"/>
      <family val="2"/>
    </font>
    <font>
      <u/>
      <sz val="11"/>
      <color theme="10"/>
      <name val="Calibri"/>
      <family val="2"/>
      <scheme val="minor"/>
    </font>
    <font>
      <sz val="8.5"/>
      <name val="Lucida Sans Unicode"/>
      <family val="2"/>
    </font>
    <font>
      <sz val="10"/>
      <color theme="1"/>
      <name val="Calibri"/>
      <family val="2"/>
      <scheme val="minor"/>
    </font>
    <font>
      <b/>
      <u/>
      <sz val="10"/>
      <color indexed="12"/>
      <name val="Arial"/>
      <family val="2"/>
    </font>
    <font>
      <b/>
      <sz val="9"/>
      <name val="Arial"/>
      <family val="2"/>
    </font>
    <font>
      <u/>
      <sz val="10"/>
      <name val="Arial"/>
      <family val="2"/>
    </font>
    <font>
      <sz val="11"/>
      <name val="Arial"/>
      <family val="2"/>
    </font>
    <font>
      <sz val="10"/>
      <name val="Arial"/>
      <family val="2"/>
    </font>
    <font>
      <b/>
      <sz val="12"/>
      <color theme="4" tint="-0.249977111117893"/>
      <name val="Arial"/>
      <family val="2"/>
    </font>
    <font>
      <u/>
      <sz val="12"/>
      <color theme="10"/>
      <name val="Arial"/>
      <family val="2"/>
    </font>
    <font>
      <b/>
      <sz val="10"/>
      <color theme="3"/>
      <name val="Arial"/>
      <family val="2"/>
    </font>
    <font>
      <sz val="10"/>
      <color theme="3" tint="0.39997558519241921"/>
      <name val="Arial"/>
      <family val="2"/>
    </font>
    <font>
      <b/>
      <sz val="10"/>
      <color theme="1"/>
      <name val="Arial"/>
      <family val="2"/>
    </font>
    <font>
      <sz val="10"/>
      <color theme="0" tint="-0.34998626667073579"/>
      <name val="Arial"/>
      <family val="2"/>
    </font>
    <font>
      <b/>
      <u/>
      <sz val="12"/>
      <name val="Arial"/>
      <family val="2"/>
    </font>
    <font>
      <b/>
      <sz val="12"/>
      <color theme="3"/>
      <name val="Arial"/>
      <family val="2"/>
    </font>
    <font>
      <b/>
      <sz val="12"/>
      <color theme="9" tint="-0.499984740745262"/>
      <name val="Arial"/>
      <family val="2"/>
    </font>
    <font>
      <sz val="10"/>
      <color theme="9" tint="-0.499984740745262"/>
      <name val="Arial"/>
      <family val="2"/>
    </font>
    <font>
      <b/>
      <sz val="11"/>
      <color theme="3"/>
      <name val="Arial"/>
      <family val="2"/>
    </font>
    <font>
      <b/>
      <sz val="10"/>
      <color theme="9" tint="-0.499984740745262"/>
      <name val="Arial"/>
      <family val="2"/>
    </font>
    <font>
      <b/>
      <u/>
      <sz val="10"/>
      <color theme="9" tint="-0.499984740745262"/>
      <name val="Arial"/>
      <family val="2"/>
    </font>
    <font>
      <b/>
      <sz val="11"/>
      <color theme="9" tint="-0.499984740745262"/>
      <name val="Arial"/>
      <family val="2"/>
    </font>
    <font>
      <b/>
      <u/>
      <sz val="11"/>
      <name val="Arial"/>
      <family val="2"/>
    </font>
    <font>
      <u/>
      <sz val="12"/>
      <name val="Arial"/>
      <family val="2"/>
    </font>
    <font>
      <b/>
      <sz val="9"/>
      <color theme="9" tint="-0.499984740745262"/>
      <name val="Arial"/>
      <family val="2"/>
    </font>
    <font>
      <b/>
      <u/>
      <sz val="10"/>
      <color theme="3"/>
      <name val="Arial"/>
      <family val="2"/>
    </font>
    <font>
      <b/>
      <sz val="10"/>
      <color rgb="FFC00000"/>
      <name val="Arial"/>
      <family val="2"/>
    </font>
    <font>
      <u/>
      <sz val="11"/>
      <name val="Arial"/>
      <family val="2"/>
    </font>
    <font>
      <b/>
      <sz val="16"/>
      <name val="Calibri"/>
      <family val="2"/>
      <scheme val="minor"/>
    </font>
    <font>
      <b/>
      <u/>
      <sz val="12"/>
      <color theme="4"/>
      <name val="Arial"/>
      <family val="2"/>
    </font>
    <font>
      <b/>
      <u/>
      <sz val="10"/>
      <color theme="4"/>
      <name val="Arial"/>
      <family val="2"/>
    </font>
    <font>
      <b/>
      <i/>
      <u/>
      <sz val="10"/>
      <color theme="4"/>
      <name val="Arial"/>
      <family val="2"/>
    </font>
    <font>
      <b/>
      <u/>
      <sz val="10"/>
      <color theme="5" tint="-0.499984740745262"/>
      <name val="Arial"/>
      <family val="2"/>
    </font>
    <font>
      <sz val="10"/>
      <color theme="5" tint="-0.499984740745262"/>
      <name val="Arial"/>
      <family val="2"/>
    </font>
    <font>
      <sz val="10"/>
      <color theme="4"/>
      <name val="Arial"/>
      <family val="2"/>
    </font>
    <font>
      <b/>
      <sz val="10"/>
      <color theme="4"/>
      <name val="Arial"/>
      <family val="2"/>
    </font>
    <font>
      <b/>
      <i/>
      <sz val="10"/>
      <color theme="4"/>
      <name val="Arial"/>
      <family val="2"/>
    </font>
    <font>
      <b/>
      <sz val="10"/>
      <color theme="5" tint="-0.499984740745262"/>
      <name val="Arial"/>
      <family val="2"/>
    </font>
    <font>
      <b/>
      <sz val="8"/>
      <color theme="4"/>
      <name val="Arial"/>
      <family val="2"/>
    </font>
    <font>
      <i/>
      <sz val="10"/>
      <color theme="9" tint="-0.499984740745262"/>
      <name val="Arial"/>
      <family val="2"/>
    </font>
    <font>
      <i/>
      <sz val="10"/>
      <color theme="4"/>
      <name val="Arial"/>
      <family val="2"/>
    </font>
    <font>
      <b/>
      <sz val="16"/>
      <color theme="5" tint="-0.249977111117893"/>
      <name val="Arial"/>
      <family val="2"/>
    </font>
    <font>
      <b/>
      <u/>
      <sz val="14"/>
      <color theme="9" tint="-0.499984740745262"/>
      <name val="Arial"/>
      <family val="2"/>
    </font>
    <font>
      <b/>
      <sz val="11"/>
      <color theme="4"/>
      <name val="Arial"/>
      <family val="2"/>
    </font>
    <font>
      <u/>
      <sz val="10"/>
      <color theme="4"/>
      <name val="Arial"/>
      <family val="2"/>
    </font>
    <font>
      <sz val="10"/>
      <color theme="3"/>
      <name val="Arial"/>
      <family val="2"/>
    </font>
    <font>
      <sz val="10"/>
      <color theme="3" tint="-0.249977111117893"/>
      <name val="Arial"/>
      <family val="2"/>
    </font>
    <font>
      <b/>
      <sz val="12"/>
      <color theme="4"/>
      <name val="Arial"/>
      <family val="2"/>
    </font>
    <font>
      <sz val="12"/>
      <color theme="4"/>
      <name val="Arial"/>
      <family val="2"/>
    </font>
    <font>
      <b/>
      <u/>
      <sz val="11"/>
      <color theme="4"/>
      <name val="Arial"/>
      <family val="2"/>
    </font>
    <font>
      <b/>
      <sz val="10"/>
      <name val="Arial"/>
      <family val="2"/>
    </font>
    <font>
      <sz val="10"/>
      <name val="Arial"/>
      <family val="2"/>
    </font>
    <font>
      <sz val="10"/>
      <name val="Arial"/>
      <family val="2"/>
    </font>
    <font>
      <b/>
      <sz val="10"/>
      <color rgb="FF0070C0"/>
      <name val="Arial"/>
      <family val="2"/>
    </font>
    <font>
      <b/>
      <sz val="12"/>
      <name val="Arial"/>
      <family val="2"/>
    </font>
    <font>
      <sz val="12"/>
      <name val="Arial"/>
      <family val="2"/>
    </font>
    <font>
      <b/>
      <sz val="10"/>
      <color rgb="FFFF0000"/>
      <name val="Arial"/>
      <family val="2"/>
    </font>
    <font>
      <b/>
      <sz val="11"/>
      <color theme="9" tint="-0.499984740745262"/>
      <name val="Arial"/>
      <family val="2"/>
    </font>
    <font>
      <b/>
      <sz val="10"/>
      <color theme="3"/>
      <name val="Arial"/>
      <family val="2"/>
    </font>
    <font>
      <b/>
      <sz val="11"/>
      <color theme="4" tint="-0.249977111117893"/>
      <name val="Arial"/>
      <family val="2"/>
    </font>
    <font>
      <b/>
      <sz val="11"/>
      <name val="Arial"/>
      <family val="2"/>
    </font>
    <font>
      <b/>
      <sz val="10"/>
      <color theme="9" tint="-0.499984740745262"/>
      <name val="Arial"/>
      <family val="2"/>
    </font>
    <font>
      <b/>
      <sz val="20"/>
      <color theme="4" tint="-0.249977111117893"/>
      <name val="Arial"/>
      <family val="2"/>
    </font>
    <font>
      <b/>
      <u/>
      <sz val="10"/>
      <color theme="10"/>
      <name val="Arial"/>
      <family val="2"/>
    </font>
    <font>
      <b/>
      <sz val="8"/>
      <name val="Arial"/>
      <family val="2"/>
    </font>
    <font>
      <b/>
      <sz val="8"/>
      <color theme="9" tint="-0.499984740745262"/>
      <name val="Arial"/>
      <family val="2"/>
    </font>
    <font>
      <b/>
      <i/>
      <sz val="10"/>
      <color theme="9" tint="-0.499984740745262"/>
      <name val="Arial"/>
      <family val="2"/>
    </font>
    <font>
      <sz val="12"/>
      <color theme="9" tint="-0.499984740745262"/>
      <name val="Arial"/>
      <family val="2"/>
    </font>
    <font>
      <sz val="9"/>
      <color theme="9" tint="-0.499984740745262"/>
      <name val="Arial"/>
      <family val="2"/>
    </font>
    <font>
      <i/>
      <sz val="9"/>
      <color theme="4"/>
      <name val="Arial"/>
      <family val="2"/>
    </font>
    <font>
      <b/>
      <sz val="9"/>
      <color theme="4"/>
      <name val="Arial"/>
      <family val="2"/>
    </font>
    <font>
      <b/>
      <u/>
      <sz val="16"/>
      <color theme="4"/>
      <name val="Arial"/>
      <family val="2"/>
    </font>
    <font>
      <sz val="10"/>
      <color rgb="FF000000"/>
      <name val="Times New Roman"/>
      <family val="1"/>
    </font>
    <font>
      <sz val="10"/>
      <color rgb="FF000000"/>
      <name val="Times New Roman"/>
      <family val="1"/>
    </font>
  </fonts>
  <fills count="1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9" tint="0.59999389629810485"/>
        <bgColor indexed="64"/>
      </patternFill>
    </fill>
    <fill>
      <patternFill patternType="solid">
        <fgColor rgb="FFFFFF99"/>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rgb="FFEBD5C3"/>
        <bgColor indexed="64"/>
      </patternFill>
    </fill>
    <fill>
      <patternFill patternType="solid">
        <fgColor indexed="22"/>
        <bgColor indexed="64"/>
      </patternFill>
    </fill>
    <fill>
      <patternFill patternType="solid">
        <fgColor theme="0" tint="-4.9989318521683403E-2"/>
        <bgColor indexed="64"/>
      </patternFill>
    </fill>
  </fills>
  <borders count="51">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indexed="64"/>
      </right>
      <top style="thin">
        <color auto="1"/>
      </top>
      <bottom style="thin">
        <color auto="1"/>
      </bottom>
      <diagonal/>
    </border>
    <border>
      <left style="thin">
        <color indexed="64"/>
      </left>
      <right style="thin">
        <color indexed="64"/>
      </right>
      <top style="thin">
        <color indexed="64"/>
      </top>
      <bottom/>
      <diagonal/>
    </border>
    <border>
      <left/>
      <right style="thin">
        <color indexed="64"/>
      </right>
      <top style="thin">
        <color indexed="64"/>
      </top>
      <bottom style="thin">
        <color auto="1"/>
      </bottom>
      <diagonal/>
    </border>
    <border>
      <left/>
      <right style="thin">
        <color indexed="64"/>
      </right>
      <top style="thin">
        <color indexed="64"/>
      </top>
      <bottom/>
      <diagonal/>
    </border>
    <border>
      <left style="medium">
        <color indexed="64"/>
      </left>
      <right/>
      <top/>
      <bottom style="medium">
        <color indexed="64"/>
      </bottom>
      <diagonal/>
    </border>
    <border>
      <left/>
      <right/>
      <top style="medium">
        <color indexed="64"/>
      </top>
      <bottom style="double">
        <color indexed="64"/>
      </bottom>
      <diagonal/>
    </border>
    <border>
      <left/>
      <right/>
      <top/>
      <bottom style="medium">
        <color indexed="64"/>
      </bottom>
      <diagonal/>
    </border>
    <border>
      <left/>
      <right/>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medium">
        <color indexed="64"/>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auto="1"/>
      </right>
      <top/>
      <bottom style="thin">
        <color auto="1"/>
      </bottom>
      <diagonal/>
    </border>
    <border>
      <left style="medium">
        <color indexed="64"/>
      </left>
      <right style="thin">
        <color indexed="64"/>
      </right>
      <top/>
      <bottom/>
      <diagonal/>
    </border>
    <border>
      <left/>
      <right style="thin">
        <color indexed="64"/>
      </right>
      <top style="thin">
        <color auto="1"/>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auto="1"/>
      </left>
      <right style="medium">
        <color indexed="64"/>
      </right>
      <top style="thin">
        <color auto="1"/>
      </top>
      <bottom style="thin">
        <color auto="1"/>
      </bottom>
      <diagonal/>
    </border>
  </borders>
  <cellStyleXfs count="1082">
    <xf numFmtId="0" fontId="0" fillId="0" borderId="0"/>
    <xf numFmtId="0" fontId="4" fillId="0" borderId="0"/>
    <xf numFmtId="0" fontId="21" fillId="0" borderId="0"/>
    <xf numFmtId="0" fontId="23" fillId="0" borderId="0" applyNumberFormat="0" applyFill="0" applyBorder="0" applyAlignment="0" applyProtection="0"/>
    <xf numFmtId="0" fontId="6" fillId="0" borderId="0"/>
    <xf numFmtId="0" fontId="6" fillId="0" borderId="0"/>
    <xf numFmtId="0" fontId="6" fillId="0" borderId="0"/>
    <xf numFmtId="0" fontId="6" fillId="0" borderId="0"/>
    <xf numFmtId="0" fontId="3" fillId="0" borderId="0"/>
    <xf numFmtId="0" fontId="4" fillId="0" borderId="0"/>
    <xf numFmtId="0" fontId="3" fillId="0" borderId="0"/>
    <xf numFmtId="0" fontId="4" fillId="0" borderId="0"/>
    <xf numFmtId="0" fontId="24" fillId="0" borderId="0" applyNumberFormat="0" applyFill="0" applyBorder="0" applyAlignment="0" applyProtection="0"/>
    <xf numFmtId="0" fontId="3" fillId="0" borderId="0"/>
    <xf numFmtId="0" fontId="3" fillId="0" borderId="0"/>
    <xf numFmtId="0" fontId="25" fillId="0" borderId="0"/>
    <xf numFmtId="0" fontId="2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0" fontId="3" fillId="0" borderId="0"/>
    <xf numFmtId="0" fontId="3" fillId="0" borderId="0"/>
    <xf numFmtId="0" fontId="4" fillId="0" borderId="0"/>
    <xf numFmtId="0" fontId="3" fillId="0" borderId="0"/>
    <xf numFmtId="0" fontId="6" fillId="0" borderId="0"/>
    <xf numFmtId="0" fontId="3" fillId="0" borderId="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27" fillId="0" borderId="0" applyNumberFormat="0" applyFill="0" applyBorder="0" applyAlignment="0" applyProtection="0">
      <alignment vertical="top"/>
      <protection locked="0"/>
    </xf>
    <xf numFmtId="0" fontId="24" fillId="0" borderId="0" applyNumberFormat="0" applyFill="0" applyBorder="0" applyAlignment="0" applyProtection="0"/>
    <xf numFmtId="0" fontId="4" fillId="0" borderId="0"/>
    <xf numFmtId="0" fontId="3" fillId="0" borderId="0"/>
    <xf numFmtId="0" fontId="3" fillId="0" borderId="0"/>
    <xf numFmtId="0" fontId="2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9" fontId="4" fillId="0" borderId="0" applyFont="0" applyFill="0" applyBorder="0" applyAlignment="0" applyProtection="0"/>
    <xf numFmtId="0" fontId="96" fillId="0" borderId="0"/>
    <xf numFmtId="0" fontId="97" fillId="0" borderId="0"/>
  </cellStyleXfs>
  <cellXfs count="956">
    <xf numFmtId="0" fontId="0" fillId="0" borderId="0" xfId="0"/>
    <xf numFmtId="0" fontId="4" fillId="0" borderId="0" xfId="0" applyFont="1"/>
    <xf numFmtId="0" fontId="7" fillId="0" borderId="0" xfId="0" applyFont="1"/>
    <xf numFmtId="4" fontId="0" fillId="0" borderId="0" xfId="0" applyNumberFormat="1"/>
    <xf numFmtId="0" fontId="4" fillId="0" borderId="0" xfId="0" applyFont="1" applyAlignment="1">
      <alignment wrapText="1"/>
    </xf>
    <xf numFmtId="0" fontId="0" fillId="0" borderId="1" xfId="0" applyBorder="1"/>
    <xf numFmtId="0" fontId="4" fillId="0" borderId="0" xfId="1"/>
    <xf numFmtId="0" fontId="4" fillId="0" borderId="0" xfId="1" applyAlignment="1">
      <alignment horizontal="center"/>
    </xf>
    <xf numFmtId="0" fontId="9" fillId="0" borderId="0" xfId="1" applyFont="1"/>
    <xf numFmtId="0" fontId="10" fillId="0" borderId="0" xfId="1" applyFont="1"/>
    <xf numFmtId="42" fontId="4" fillId="0" borderId="0" xfId="1" applyNumberFormat="1" applyAlignment="1">
      <alignment horizontal="right"/>
    </xf>
    <xf numFmtId="10" fontId="4" fillId="0" borderId="0" xfId="1" applyNumberFormat="1" applyAlignment="1">
      <alignment horizontal="center"/>
    </xf>
    <xf numFmtId="44" fontId="4" fillId="0" borderId="0" xfId="1" applyNumberFormat="1" applyAlignment="1">
      <alignment horizontal="right"/>
    </xf>
    <xf numFmtId="165" fontId="4" fillId="0" borderId="0" xfId="1" quotePrefix="1" applyNumberFormat="1"/>
    <xf numFmtId="42" fontId="4" fillId="0" borderId="0" xfId="1" applyNumberFormat="1"/>
    <xf numFmtId="44" fontId="4" fillId="3" borderId="0" xfId="1" applyNumberFormat="1" applyFill="1" applyAlignment="1">
      <alignment horizontal="right"/>
    </xf>
    <xf numFmtId="0" fontId="4" fillId="3" borderId="0" xfId="1" applyFill="1"/>
    <xf numFmtId="0" fontId="4" fillId="0" borderId="1" xfId="0" applyFont="1" applyBorder="1"/>
    <xf numFmtId="0" fontId="7" fillId="0" borderId="1" xfId="0" applyFont="1" applyBorder="1"/>
    <xf numFmtId="0" fontId="7" fillId="0" borderId="0" xfId="0" applyFont="1" applyAlignment="1">
      <alignment horizontal="right"/>
    </xf>
    <xf numFmtId="0" fontId="0" fillId="0" borderId="0" xfId="0" applyAlignment="1">
      <alignment horizontal="left"/>
    </xf>
    <xf numFmtId="0" fontId="4" fillId="0" borderId="0" xfId="0" applyFont="1" applyAlignment="1">
      <alignment horizontal="left"/>
    </xf>
    <xf numFmtId="2" fontId="0" fillId="0" borderId="0" xfId="0" applyNumberFormat="1"/>
    <xf numFmtId="10" fontId="0" fillId="0" borderId="0" xfId="0" applyNumberFormat="1"/>
    <xf numFmtId="0" fontId="7" fillId="0" borderId="0" xfId="0" applyFont="1" applyAlignment="1">
      <alignment horizontal="center"/>
    </xf>
    <xf numFmtId="0" fontId="0" fillId="0" borderId="0" xfId="0" applyAlignment="1">
      <alignment horizontal="center"/>
    </xf>
    <xf numFmtId="44" fontId="0" fillId="0" borderId="0" xfId="0" applyNumberFormat="1"/>
    <xf numFmtId="0" fontId="4" fillId="0" borderId="0" xfId="0" applyFont="1" applyAlignment="1">
      <alignment horizontal="center"/>
    </xf>
    <xf numFmtId="0" fontId="0" fillId="0" borderId="7" xfId="0" applyBorder="1"/>
    <xf numFmtId="0" fontId="0" fillId="0" borderId="4" xfId="0" applyBorder="1"/>
    <xf numFmtId="0" fontId="0" fillId="0" borderId="8" xfId="0" applyBorder="1"/>
    <xf numFmtId="0" fontId="0" fillId="0" borderId="13" xfId="0" applyBorder="1"/>
    <xf numFmtId="0" fontId="17" fillId="0" borderId="0" xfId="0" applyFont="1"/>
    <xf numFmtId="10" fontId="4" fillId="0" borderId="0" xfId="0" applyNumberFormat="1" applyFont="1"/>
    <xf numFmtId="3" fontId="0" fillId="0" borderId="0" xfId="0" applyNumberFormat="1" applyAlignment="1">
      <alignment horizontal="right"/>
    </xf>
    <xf numFmtId="44" fontId="0" fillId="0" borderId="7" xfId="0" applyNumberFormat="1" applyBorder="1"/>
    <xf numFmtId="0" fontId="4" fillId="0" borderId="14" xfId="0" applyFont="1" applyBorder="1"/>
    <xf numFmtId="0" fontId="0" fillId="0" borderId="10" xfId="0" applyBorder="1"/>
    <xf numFmtId="0" fontId="0" fillId="6" borderId="0" xfId="0" applyFill="1"/>
    <xf numFmtId="0" fontId="4" fillId="6" borderId="0" xfId="0" applyFont="1" applyFill="1" applyAlignment="1">
      <alignment horizontal="left" wrapText="1"/>
    </xf>
    <xf numFmtId="44" fontId="0" fillId="6" borderId="0" xfId="0" applyNumberFormat="1" applyFill="1"/>
    <xf numFmtId="44" fontId="0" fillId="0" borderId="1" xfId="0" applyNumberFormat="1" applyBorder="1"/>
    <xf numFmtId="44" fontId="4" fillId="6" borderId="0" xfId="0" applyNumberFormat="1" applyFont="1" applyFill="1"/>
    <xf numFmtId="0" fontId="4" fillId="6" borderId="0" xfId="0" applyFont="1" applyFill="1"/>
    <xf numFmtId="0" fontId="0" fillId="0" borderId="0" xfId="0" applyAlignment="1">
      <alignment horizontal="right"/>
    </xf>
    <xf numFmtId="0" fontId="7" fillId="0" borderId="1" xfId="0" applyFont="1" applyBorder="1" applyAlignment="1">
      <alignment horizontal="right"/>
    </xf>
    <xf numFmtId="0" fontId="7" fillId="6" borderId="0" xfId="0" applyFont="1" applyFill="1"/>
    <xf numFmtId="0" fontId="7" fillId="0" borderId="12" xfId="0" applyFont="1" applyBorder="1"/>
    <xf numFmtId="0" fontId="7" fillId="0" borderId="0" xfId="1" applyFont="1" applyAlignment="1">
      <alignment horizontal="center"/>
    </xf>
    <xf numFmtId="0" fontId="4" fillId="9" borderId="1" xfId="1" applyFill="1" applyBorder="1"/>
    <xf numFmtId="44" fontId="4" fillId="0" borderId="0" xfId="1" applyNumberFormat="1"/>
    <xf numFmtId="0" fontId="4" fillId="0" borderId="2" xfId="0" applyFont="1" applyBorder="1" applyAlignment="1">
      <alignment horizontal="left"/>
    </xf>
    <xf numFmtId="3" fontId="0" fillId="0" borderId="12" xfId="0" applyNumberFormat="1" applyBorder="1" applyAlignment="1">
      <alignment horizontal="right"/>
    </xf>
    <xf numFmtId="0" fontId="4" fillId="0" borderId="12" xfId="0" applyFont="1" applyBorder="1" applyAlignment="1">
      <alignment horizontal="left"/>
    </xf>
    <xf numFmtId="10" fontId="4" fillId="0" borderId="12" xfId="0" applyNumberFormat="1" applyFont="1" applyBorder="1"/>
    <xf numFmtId="44" fontId="0" fillId="4" borderId="12" xfId="0" applyNumberFormat="1" applyFill="1" applyBorder="1"/>
    <xf numFmtId="0" fontId="15" fillId="0" borderId="0" xfId="1" applyFont="1" applyAlignment="1">
      <alignment horizontal="center" wrapText="1"/>
    </xf>
    <xf numFmtId="44" fontId="4" fillId="4" borderId="12" xfId="0" applyNumberFormat="1" applyFont="1" applyFill="1" applyBorder="1"/>
    <xf numFmtId="0" fontId="13" fillId="0" borderId="0" xfId="0" applyFont="1"/>
    <xf numFmtId="0" fontId="4" fillId="0" borderId="10" xfId="0" applyFont="1" applyBorder="1"/>
    <xf numFmtId="1" fontId="13" fillId="0" borderId="0" xfId="0" applyNumberFormat="1" applyFont="1"/>
    <xf numFmtId="0" fontId="4" fillId="0" borderId="0" xfId="0" applyFont="1" applyAlignment="1">
      <alignment horizontal="right"/>
    </xf>
    <xf numFmtId="0" fontId="4" fillId="0" borderId="1" xfId="0" applyFont="1" applyBorder="1" applyAlignment="1">
      <alignment horizontal="right"/>
    </xf>
    <xf numFmtId="0" fontId="7" fillId="0" borderId="4" xfId="0" applyFont="1" applyBorder="1" applyAlignment="1">
      <alignment horizontal="right"/>
    </xf>
    <xf numFmtId="0" fontId="7" fillId="0" borderId="1" xfId="0" applyFont="1" applyBorder="1" applyAlignment="1">
      <alignment horizontal="left"/>
    </xf>
    <xf numFmtId="44" fontId="0" fillId="5" borderId="0" xfId="0" applyNumberFormat="1" applyFill="1" applyProtection="1">
      <protection locked="0"/>
    </xf>
    <xf numFmtId="44" fontId="0" fillId="0" borderId="0" xfId="0" applyNumberFormat="1" applyProtection="1">
      <protection locked="0"/>
    </xf>
    <xf numFmtId="44" fontId="0" fillId="0" borderId="1" xfId="0" applyNumberFormat="1" applyBorder="1" applyProtection="1">
      <protection locked="0"/>
    </xf>
    <xf numFmtId="44" fontId="0" fillId="9" borderId="0" xfId="0" applyNumberFormat="1" applyFill="1"/>
    <xf numFmtId="0" fontId="0" fillId="9" borderId="0" xfId="0" applyFill="1"/>
    <xf numFmtId="44" fontId="0" fillId="9" borderId="1" xfId="0" applyNumberFormat="1" applyFill="1" applyBorder="1"/>
    <xf numFmtId="0" fontId="0" fillId="9" borderId="1" xfId="0" applyFill="1" applyBorder="1"/>
    <xf numFmtId="44" fontId="7" fillId="9" borderId="0" xfId="0" applyNumberFormat="1" applyFont="1" applyFill="1"/>
    <xf numFmtId="44" fontId="7" fillId="9" borderId="1" xfId="0" applyNumberFormat="1" applyFont="1" applyFill="1" applyBorder="1"/>
    <xf numFmtId="0" fontId="7" fillId="9" borderId="1" xfId="0" applyFont="1" applyFill="1" applyBorder="1"/>
    <xf numFmtId="0" fontId="0" fillId="9" borderId="10" xfId="0" applyFill="1" applyBorder="1"/>
    <xf numFmtId="44" fontId="0" fillId="9" borderId="7" xfId="0" applyNumberFormat="1" applyFill="1" applyBorder="1"/>
    <xf numFmtId="0" fontId="0" fillId="9" borderId="4" xfId="0" applyFill="1" applyBorder="1"/>
    <xf numFmtId="44" fontId="0" fillId="9" borderId="4" xfId="0" applyNumberFormat="1" applyFill="1" applyBorder="1"/>
    <xf numFmtId="0" fontId="5" fillId="0" borderId="1" xfId="0" applyFont="1" applyBorder="1" applyAlignment="1">
      <alignment horizontal="left"/>
    </xf>
    <xf numFmtId="0" fontId="4" fillId="9" borderId="0" xfId="0" applyFont="1" applyFill="1" applyAlignment="1">
      <alignment horizontal="right"/>
    </xf>
    <xf numFmtId="44" fontId="0" fillId="9" borderId="20" xfId="0" applyNumberFormat="1" applyFill="1" applyBorder="1"/>
    <xf numFmtId="0" fontId="4" fillId="9" borderId="1" xfId="0" applyFont="1" applyFill="1" applyBorder="1" applyAlignment="1">
      <alignment horizontal="right"/>
    </xf>
    <xf numFmtId="0" fontId="7" fillId="0" borderId="17" xfId="0" applyFont="1" applyBorder="1" applyAlignment="1">
      <alignment horizontal="right"/>
    </xf>
    <xf numFmtId="3" fontId="7" fillId="9" borderId="1" xfId="0" applyNumberFormat="1" applyFont="1" applyFill="1" applyBorder="1"/>
    <xf numFmtId="10" fontId="0" fillId="9" borderId="1" xfId="0" applyNumberFormat="1" applyFill="1" applyBorder="1"/>
    <xf numFmtId="10" fontId="0" fillId="9" borderId="10" xfId="0" applyNumberFormat="1" applyFill="1" applyBorder="1"/>
    <xf numFmtId="10" fontId="0" fillId="9" borderId="2" xfId="0" applyNumberFormat="1" applyFill="1" applyBorder="1"/>
    <xf numFmtId="0" fontId="7" fillId="9" borderId="2" xfId="0" applyFont="1" applyFill="1" applyBorder="1"/>
    <xf numFmtId="3" fontId="7" fillId="9" borderId="3" xfId="0" applyNumberFormat="1" applyFont="1" applyFill="1" applyBorder="1"/>
    <xf numFmtId="10" fontId="4" fillId="9" borderId="3" xfId="0" applyNumberFormat="1" applyFont="1" applyFill="1" applyBorder="1"/>
    <xf numFmtId="10" fontId="0" fillId="9" borderId="3" xfId="0" applyNumberFormat="1" applyFill="1" applyBorder="1"/>
    <xf numFmtId="43" fontId="0" fillId="9" borderId="0" xfId="0" applyNumberFormat="1" applyFill="1"/>
    <xf numFmtId="0" fontId="7" fillId="9" borderId="1" xfId="0" applyFont="1" applyFill="1" applyBorder="1" applyAlignment="1">
      <alignment horizontal="center"/>
    </xf>
    <xf numFmtId="0" fontId="0" fillId="0" borderId="0" xfId="0" applyAlignment="1" applyProtection="1">
      <alignment horizontal="right"/>
      <protection locked="0"/>
    </xf>
    <xf numFmtId="44" fontId="0" fillId="0" borderId="0" xfId="0" applyNumberFormat="1" applyAlignment="1" applyProtection="1">
      <alignment horizontal="right"/>
      <protection locked="0"/>
    </xf>
    <xf numFmtId="0" fontId="5" fillId="0" borderId="0" xfId="0" applyFont="1"/>
    <xf numFmtId="0" fontId="6" fillId="0" borderId="0" xfId="0" applyFont="1"/>
    <xf numFmtId="0" fontId="29" fillId="0" borderId="0" xfId="0" applyFont="1"/>
    <xf numFmtId="0" fontId="7" fillId="0" borderId="0" xfId="1" applyFont="1"/>
    <xf numFmtId="0" fontId="11" fillId="0" borderId="0" xfId="1" applyFont="1"/>
    <xf numFmtId="0" fontId="23" fillId="0" borderId="0" xfId="3"/>
    <xf numFmtId="0" fontId="0" fillId="5" borderId="0" xfId="0" applyFill="1"/>
    <xf numFmtId="44" fontId="4" fillId="0" borderId="0" xfId="1" applyNumberFormat="1" applyAlignment="1" applyProtection="1">
      <alignment horizontal="right"/>
      <protection locked="0"/>
    </xf>
    <xf numFmtId="0" fontId="8" fillId="0" borderId="0" xfId="1" applyFont="1"/>
    <xf numFmtId="10" fontId="4" fillId="0" borderId="0" xfId="1" applyNumberFormat="1"/>
    <xf numFmtId="0" fontId="4" fillId="0" borderId="0" xfId="1" applyAlignment="1">
      <alignment wrapText="1"/>
    </xf>
    <xf numFmtId="0" fontId="22" fillId="0" borderId="0" xfId="0" applyFont="1"/>
    <xf numFmtId="0" fontId="0" fillId="0" borderId="9" xfId="0" applyBorder="1"/>
    <xf numFmtId="0" fontId="16" fillId="0" borderId="8" xfId="0" applyFont="1" applyBorder="1"/>
    <xf numFmtId="0" fontId="16" fillId="0" borderId="9" xfId="0" applyFont="1" applyBorder="1"/>
    <xf numFmtId="0" fontId="0" fillId="0" borderId="20" xfId="0" applyBorder="1"/>
    <xf numFmtId="0" fontId="16" fillId="0" borderId="10" xfId="0" applyFont="1" applyBorder="1"/>
    <xf numFmtId="0" fontId="16" fillId="0" borderId="1" xfId="0" applyFont="1" applyBorder="1"/>
    <xf numFmtId="0" fontId="0" fillId="0" borderId="0" xfId="0" applyAlignment="1">
      <alignment vertical="top"/>
    </xf>
    <xf numFmtId="0" fontId="0" fillId="0" borderId="16" xfId="0" applyBorder="1"/>
    <xf numFmtId="0" fontId="0" fillId="0" borderId="19" xfId="0" applyBorder="1"/>
    <xf numFmtId="165" fontId="7" fillId="0" borderId="0" xfId="1" applyNumberFormat="1" applyFont="1"/>
    <xf numFmtId="15" fontId="4" fillId="0" borderId="0" xfId="1" applyNumberFormat="1"/>
    <xf numFmtId="0" fontId="4" fillId="0" borderId="0" xfId="1" applyAlignment="1">
      <alignment horizontal="left"/>
    </xf>
    <xf numFmtId="164" fontId="4" fillId="0" borderId="0" xfId="1" applyNumberFormat="1" applyAlignment="1" applyProtection="1">
      <alignment horizontal="right"/>
      <protection locked="0"/>
    </xf>
    <xf numFmtId="166" fontId="4" fillId="0" borderId="0" xfId="1" applyNumberFormat="1" applyAlignment="1" applyProtection="1">
      <alignment horizontal="right"/>
      <protection locked="0"/>
    </xf>
    <xf numFmtId="10" fontId="4" fillId="0" borderId="0" xfId="1" applyNumberFormat="1" applyAlignment="1">
      <alignment horizontal="right"/>
    </xf>
    <xf numFmtId="164" fontId="4" fillId="0" borderId="0" xfId="1" applyNumberFormat="1"/>
    <xf numFmtId="44" fontId="4" fillId="2" borderId="17" xfId="1" applyNumberFormat="1" applyFill="1" applyBorder="1" applyProtection="1">
      <protection locked="0"/>
    </xf>
    <xf numFmtId="44" fontId="4" fillId="2" borderId="17" xfId="1" applyNumberFormat="1" applyFill="1" applyBorder="1" applyAlignment="1" applyProtection="1">
      <alignment horizontal="right"/>
      <protection locked="0"/>
    </xf>
    <xf numFmtId="44" fontId="4" fillId="0" borderId="0" xfId="1" applyNumberFormat="1" applyProtection="1">
      <protection locked="0"/>
    </xf>
    <xf numFmtId="0" fontId="0" fillId="0" borderId="0" xfId="0" applyAlignment="1">
      <alignment horizontal="left" wrapText="1"/>
    </xf>
    <xf numFmtId="0" fontId="15" fillId="0" borderId="0" xfId="1" applyFont="1" applyAlignment="1">
      <alignment wrapText="1"/>
    </xf>
    <xf numFmtId="0" fontId="17" fillId="0" borderId="0" xfId="0" applyFont="1" applyAlignment="1">
      <alignment horizontal="left"/>
    </xf>
    <xf numFmtId="0" fontId="35" fillId="0" borderId="0" xfId="0" applyFont="1"/>
    <xf numFmtId="43" fontId="35" fillId="0" borderId="0" xfId="0" applyNumberFormat="1" applyFont="1"/>
    <xf numFmtId="44" fontId="35" fillId="0" borderId="0" xfId="0" applyNumberFormat="1" applyFont="1"/>
    <xf numFmtId="0" fontId="34" fillId="0" borderId="0" xfId="0" applyFont="1"/>
    <xf numFmtId="0" fontId="0" fillId="0" borderId="0" xfId="0" applyProtection="1">
      <protection locked="0"/>
    </xf>
    <xf numFmtId="0" fontId="4" fillId="0" borderId="0" xfId="0" applyFont="1" applyProtection="1">
      <protection locked="0"/>
    </xf>
    <xf numFmtId="0" fontId="4" fillId="0" borderId="9" xfId="0" applyFont="1" applyBorder="1"/>
    <xf numFmtId="0" fontId="37" fillId="0" borderId="0" xfId="0" applyFont="1"/>
    <xf numFmtId="0" fontId="37" fillId="0" borderId="0" xfId="0" applyFont="1" applyAlignment="1">
      <alignment horizontal="right"/>
    </xf>
    <xf numFmtId="0" fontId="40" fillId="0" borderId="0" xfId="0" applyFont="1"/>
    <xf numFmtId="0" fontId="41" fillId="0" borderId="0" xfId="0" applyFont="1"/>
    <xf numFmtId="0" fontId="5" fillId="0" borderId="0" xfId="0" applyFont="1" applyAlignment="1">
      <alignment horizontal="right"/>
    </xf>
    <xf numFmtId="0" fontId="5" fillId="9" borderId="0" xfId="0" applyFont="1" applyFill="1" applyAlignment="1">
      <alignment horizontal="left"/>
    </xf>
    <xf numFmtId="0" fontId="6" fillId="9" borderId="0" xfId="0" applyFont="1" applyFill="1" applyAlignment="1">
      <alignment horizontal="left"/>
    </xf>
    <xf numFmtId="0" fontId="6" fillId="0" borderId="0" xfId="0" applyFont="1" applyAlignment="1">
      <alignment horizontal="left"/>
    </xf>
    <xf numFmtId="0" fontId="4" fillId="0" borderId="0" xfId="0" quotePrefix="1" applyFont="1"/>
    <xf numFmtId="0" fontId="5" fillId="0" borderId="17" xfId="0" applyFont="1" applyBorder="1" applyAlignment="1">
      <alignment horizontal="center" vertical="center" wrapText="1"/>
    </xf>
    <xf numFmtId="0" fontId="4" fillId="0" borderId="0" xfId="0" applyFont="1" applyAlignment="1">
      <alignment horizontal="left" wrapText="1"/>
    </xf>
    <xf numFmtId="44" fontId="4" fillId="9" borderId="22" xfId="1" applyNumberFormat="1" applyFill="1" applyBorder="1"/>
    <xf numFmtId="44" fontId="4" fillId="9" borderId="11" xfId="1" applyNumberFormat="1" applyFill="1" applyBorder="1"/>
    <xf numFmtId="42" fontId="4" fillId="9" borderId="17" xfId="1" applyNumberFormat="1" applyFill="1" applyBorder="1"/>
    <xf numFmtId="0" fontId="13" fillId="0" borderId="0" xfId="1" applyFont="1" applyAlignment="1">
      <alignment horizontal="left"/>
    </xf>
    <xf numFmtId="0" fontId="7" fillId="0" borderId="0" xfId="0" applyFont="1" applyAlignment="1">
      <alignment horizontal="center" wrapText="1"/>
    </xf>
    <xf numFmtId="0" fontId="5" fillId="0" borderId="0" xfId="0" applyFont="1" applyProtection="1">
      <protection locked="0"/>
    </xf>
    <xf numFmtId="0" fontId="5" fillId="0" borderId="0" xfId="1" applyFont="1" applyAlignment="1">
      <alignment horizontal="left" wrapText="1"/>
    </xf>
    <xf numFmtId="0" fontId="6" fillId="0" borderId="0" xfId="1" applyFont="1"/>
    <xf numFmtId="0" fontId="5" fillId="0" borderId="1" xfId="1" applyFont="1" applyBorder="1"/>
    <xf numFmtId="0" fontId="6" fillId="0" borderId="1" xfId="1" applyFont="1" applyBorder="1"/>
    <xf numFmtId="0" fontId="6" fillId="0" borderId="16" xfId="1" applyFont="1" applyBorder="1"/>
    <xf numFmtId="0" fontId="7" fillId="9" borderId="0" xfId="0" applyFont="1" applyFill="1"/>
    <xf numFmtId="0" fontId="43" fillId="9" borderId="1" xfId="0" applyFont="1" applyFill="1" applyBorder="1" applyAlignment="1">
      <alignment horizontal="right"/>
    </xf>
    <xf numFmtId="0" fontId="4" fillId="0" borderId="13" xfId="1" applyBorder="1"/>
    <xf numFmtId="0" fontId="4" fillId="0" borderId="7" xfId="0" applyFont="1" applyBorder="1"/>
    <xf numFmtId="0" fontId="4" fillId="0" borderId="10" xfId="1" applyBorder="1"/>
    <xf numFmtId="0" fontId="41" fillId="0" borderId="20" xfId="0" applyFont="1" applyBorder="1"/>
    <xf numFmtId="0" fontId="4" fillId="0" borderId="13" xfId="0" applyFont="1" applyBorder="1"/>
    <xf numFmtId="0" fontId="47" fillId="0" borderId="0" xfId="0" applyFont="1"/>
    <xf numFmtId="0" fontId="18" fillId="0" borderId="0" xfId="0" applyFont="1" applyAlignment="1">
      <alignment horizontal="center"/>
    </xf>
    <xf numFmtId="0" fontId="7" fillId="0" borderId="1" xfId="0" applyFont="1" applyBorder="1" applyAlignment="1">
      <alignment horizontal="center"/>
    </xf>
    <xf numFmtId="0" fontId="4" fillId="0" borderId="14" xfId="0" applyFont="1" applyBorder="1" applyAlignment="1">
      <alignment horizontal="left" wrapText="1"/>
    </xf>
    <xf numFmtId="0" fontId="0" fillId="0" borderId="16" xfId="0" applyBorder="1" applyAlignment="1">
      <alignment horizontal="left" wrapText="1"/>
    </xf>
    <xf numFmtId="0" fontId="0" fillId="0" borderId="19" xfId="0" applyBorder="1" applyAlignment="1">
      <alignment horizontal="left" wrapText="1"/>
    </xf>
    <xf numFmtId="44" fontId="4" fillId="6" borderId="17" xfId="1" applyNumberFormat="1" applyFill="1" applyBorder="1" applyProtection="1">
      <protection locked="0"/>
    </xf>
    <xf numFmtId="0" fontId="4" fillId="6" borderId="17" xfId="1" applyFill="1" applyBorder="1"/>
    <xf numFmtId="0" fontId="7" fillId="9" borderId="14" xfId="0" applyFont="1" applyFill="1" applyBorder="1"/>
    <xf numFmtId="0" fontId="7" fillId="9" borderId="14" xfId="0" applyFont="1" applyFill="1" applyBorder="1" applyAlignment="1">
      <alignment horizontal="center"/>
    </xf>
    <xf numFmtId="0" fontId="7" fillId="9" borderId="17" xfId="0" applyFont="1" applyFill="1" applyBorder="1" applyAlignment="1">
      <alignment horizontal="center"/>
    </xf>
    <xf numFmtId="0" fontId="7" fillId="0" borderId="6" xfId="0" applyFont="1" applyBorder="1"/>
    <xf numFmtId="44" fontId="0" fillId="0" borderId="6" xfId="0" applyNumberFormat="1" applyBorder="1"/>
    <xf numFmtId="44" fontId="0" fillId="0" borderId="15" xfId="0" applyNumberFormat="1" applyBorder="1"/>
    <xf numFmtId="0" fontId="0" fillId="0" borderId="6" xfId="0" applyBorder="1"/>
    <xf numFmtId="43" fontId="0" fillId="0" borderId="6" xfId="0" applyNumberFormat="1" applyBorder="1"/>
    <xf numFmtId="0" fontId="7" fillId="9" borderId="17" xfId="0" applyFont="1" applyFill="1" applyBorder="1" applyAlignment="1">
      <alignment horizontal="right"/>
    </xf>
    <xf numFmtId="44" fontId="7" fillId="0" borderId="6" xfId="0" applyNumberFormat="1" applyFont="1" applyBorder="1"/>
    <xf numFmtId="44" fontId="7" fillId="0" borderId="15" xfId="0" applyNumberFormat="1" applyFont="1" applyBorder="1"/>
    <xf numFmtId="0" fontId="0" fillId="0" borderId="18" xfId="0" applyBorder="1"/>
    <xf numFmtId="0" fontId="7" fillId="0" borderId="6" xfId="0" applyFont="1" applyBorder="1" applyAlignment="1">
      <alignment wrapText="1"/>
    </xf>
    <xf numFmtId="42" fontId="4" fillId="2" borderId="10" xfId="1" applyNumberFormat="1" applyFill="1" applyBorder="1"/>
    <xf numFmtId="0" fontId="4" fillId="2" borderId="4" xfId="1" applyFill="1" applyBorder="1"/>
    <xf numFmtId="0" fontId="4" fillId="2" borderId="10" xfId="1" applyFill="1" applyBorder="1"/>
    <xf numFmtId="0" fontId="4" fillId="9" borderId="10" xfId="1" applyFill="1" applyBorder="1"/>
    <xf numFmtId="0" fontId="4" fillId="9" borderId="4" xfId="1" applyFill="1" applyBorder="1"/>
    <xf numFmtId="44" fontId="4" fillId="9" borderId="17" xfId="1" applyNumberFormat="1" applyFill="1" applyBorder="1"/>
    <xf numFmtId="0" fontId="4" fillId="9" borderId="17" xfId="1" applyFill="1" applyBorder="1" applyAlignment="1">
      <alignment horizontal="center" wrapText="1"/>
    </xf>
    <xf numFmtId="44" fontId="0" fillId="4" borderId="17" xfId="0" applyNumberFormat="1" applyFill="1" applyBorder="1"/>
    <xf numFmtId="0" fontId="0" fillId="0" borderId="14" xfId="0" applyBorder="1"/>
    <xf numFmtId="0" fontId="5" fillId="9" borderId="1" xfId="1" applyFont="1" applyFill="1" applyBorder="1"/>
    <xf numFmtId="0" fontId="6" fillId="9" borderId="1" xfId="1" applyFont="1" applyFill="1" applyBorder="1"/>
    <xf numFmtId="0" fontId="5" fillId="0" borderId="0" xfId="1" applyFont="1" applyAlignment="1">
      <alignment horizontal="right"/>
    </xf>
    <xf numFmtId="0" fontId="4" fillId="9" borderId="0" xfId="1" applyFill="1"/>
    <xf numFmtId="44" fontId="4" fillId="2" borderId="23" xfId="1" quotePrefix="1" applyNumberFormat="1" applyFill="1" applyBorder="1" applyAlignment="1" applyProtection="1">
      <alignment horizontal="right"/>
      <protection locked="0"/>
    </xf>
    <xf numFmtId="44" fontId="4" fillId="9" borderId="24" xfId="1" applyNumberFormat="1" applyFill="1" applyBorder="1"/>
    <xf numFmtId="44" fontId="4" fillId="2" borderId="17" xfId="1" quotePrefix="1" applyNumberFormat="1" applyFill="1" applyBorder="1" applyAlignment="1" applyProtection="1">
      <alignment horizontal="right"/>
      <protection locked="0"/>
    </xf>
    <xf numFmtId="0" fontId="34" fillId="0" borderId="0" xfId="3" applyFont="1" applyBorder="1" applyAlignment="1"/>
    <xf numFmtId="0" fontId="45" fillId="0" borderId="0" xfId="0" applyFont="1"/>
    <xf numFmtId="0" fontId="34" fillId="0" borderId="0" xfId="3" applyFont="1" applyBorder="1" applyAlignment="1">
      <alignment horizontal="left"/>
    </xf>
    <xf numFmtId="0" fontId="7" fillId="0" borderId="0" xfId="3" applyFont="1" applyBorder="1" applyAlignment="1">
      <alignment horizontal="left"/>
    </xf>
    <xf numFmtId="0" fontId="23" fillId="0" borderId="0" xfId="3" applyBorder="1" applyAlignment="1">
      <alignment horizontal="left"/>
    </xf>
    <xf numFmtId="167" fontId="4" fillId="9" borderId="17" xfId="1" applyNumberFormat="1" applyFill="1" applyBorder="1"/>
    <xf numFmtId="42" fontId="4" fillId="9" borderId="10" xfId="1" applyNumberFormat="1" applyFill="1" applyBorder="1"/>
    <xf numFmtId="0" fontId="7" fillId="9" borderId="17" xfId="1" applyFont="1" applyFill="1" applyBorder="1" applyAlignment="1">
      <alignment horizontal="center" vertical="center" wrapText="1"/>
    </xf>
    <xf numFmtId="0" fontId="7" fillId="9" borderId="17" xfId="1" applyFont="1" applyFill="1" applyBorder="1" applyAlignment="1">
      <alignment horizontal="center" vertical="center"/>
    </xf>
    <xf numFmtId="0" fontId="4" fillId="9" borderId="12" xfId="1" applyFill="1" applyBorder="1" applyProtection="1">
      <protection locked="0"/>
    </xf>
    <xf numFmtId="0" fontId="4" fillId="9" borderId="12" xfId="1" applyFill="1" applyBorder="1" applyAlignment="1" applyProtection="1">
      <alignment horizontal="left"/>
      <protection locked="0"/>
    </xf>
    <xf numFmtId="0" fontId="4" fillId="9" borderId="16" xfId="1" applyFill="1" applyBorder="1"/>
    <xf numFmtId="44" fontId="4" fillId="6" borderId="17" xfId="1" applyNumberFormat="1" applyFill="1" applyBorder="1"/>
    <xf numFmtId="165" fontId="6" fillId="9" borderId="12" xfId="1" applyNumberFormat="1" applyFont="1" applyFill="1" applyBorder="1" applyAlignment="1">
      <alignment horizontal="left"/>
    </xf>
    <xf numFmtId="0" fontId="4" fillId="9" borderId="12" xfId="1" applyFill="1" applyBorder="1"/>
    <xf numFmtId="0" fontId="4" fillId="9" borderId="12" xfId="1" applyFill="1" applyBorder="1" applyAlignment="1">
      <alignment horizontal="left"/>
    </xf>
    <xf numFmtId="0" fontId="6" fillId="9" borderId="1" xfId="1" applyFont="1" applyFill="1" applyBorder="1" applyProtection="1">
      <protection locked="0"/>
    </xf>
    <xf numFmtId="0" fontId="4" fillId="9" borderId="1" xfId="1" applyFill="1" applyBorder="1" applyProtection="1">
      <protection locked="0"/>
    </xf>
    <xf numFmtId="165" fontId="6" fillId="9" borderId="1" xfId="1" applyNumberFormat="1" applyFont="1" applyFill="1" applyBorder="1" applyAlignment="1" applyProtection="1">
      <alignment horizontal="left"/>
      <protection locked="0"/>
    </xf>
    <xf numFmtId="0" fontId="4" fillId="9" borderId="1" xfId="1" applyFill="1" applyBorder="1" applyAlignment="1" applyProtection="1">
      <alignment horizontal="left"/>
      <protection locked="0"/>
    </xf>
    <xf numFmtId="44" fontId="0" fillId="2" borderId="17" xfId="0" applyNumberFormat="1" applyFill="1" applyBorder="1" applyProtection="1">
      <protection locked="0"/>
    </xf>
    <xf numFmtId="0" fontId="4" fillId="0" borderId="14" xfId="0" applyFont="1" applyBorder="1" applyAlignment="1">
      <alignment horizontal="left"/>
    </xf>
    <xf numFmtId="0" fontId="17" fillId="0" borderId="16" xfId="0" applyFont="1" applyBorder="1" applyAlignment="1">
      <alignment horizontal="left"/>
    </xf>
    <xf numFmtId="0" fontId="17" fillId="0" borderId="19" xfId="0" applyFont="1" applyBorder="1" applyAlignment="1">
      <alignment horizontal="left"/>
    </xf>
    <xf numFmtId="165" fontId="6" fillId="9" borderId="16" xfId="1" applyNumberFormat="1" applyFont="1" applyFill="1" applyBorder="1" applyAlignment="1" applyProtection="1">
      <alignment horizontal="left"/>
      <protection locked="0"/>
    </xf>
    <xf numFmtId="0" fontId="6" fillId="9" borderId="16" xfId="1" applyFont="1" applyFill="1" applyBorder="1" applyAlignment="1" applyProtection="1">
      <alignment horizontal="left"/>
      <protection locked="0"/>
    </xf>
    <xf numFmtId="0" fontId="0" fillId="2" borderId="17" xfId="0" applyFill="1" applyBorder="1" applyProtection="1">
      <protection locked="0"/>
    </xf>
    <xf numFmtId="0" fontId="7" fillId="0" borderId="17" xfId="0" applyFont="1" applyBorder="1" applyAlignment="1">
      <alignment vertical="center" wrapText="1"/>
    </xf>
    <xf numFmtId="0" fontId="7" fillId="0" borderId="14" xfId="0" applyFont="1" applyBorder="1" applyAlignment="1">
      <alignment vertical="center"/>
    </xf>
    <xf numFmtId="0" fontId="18" fillId="9" borderId="14" xfId="0" applyFont="1" applyFill="1" applyBorder="1"/>
    <xf numFmtId="0" fontId="18" fillId="9" borderId="19" xfId="0" applyFont="1" applyFill="1" applyBorder="1"/>
    <xf numFmtId="3" fontId="0" fillId="2" borderId="3" xfId="0" applyNumberFormat="1" applyFill="1" applyBorder="1" applyAlignment="1" applyProtection="1">
      <alignment horizontal="right"/>
      <protection locked="0"/>
    </xf>
    <xf numFmtId="3" fontId="7" fillId="2" borderId="3" xfId="0" applyNumberFormat="1" applyFont="1" applyFill="1" applyBorder="1" applyAlignment="1" applyProtection="1">
      <alignment horizontal="right"/>
      <protection locked="0"/>
    </xf>
    <xf numFmtId="3" fontId="7" fillId="9" borderId="17" xfId="0" applyNumberFormat="1" applyFont="1" applyFill="1" applyBorder="1" applyAlignment="1">
      <alignment horizontal="right"/>
    </xf>
    <xf numFmtId="10" fontId="7" fillId="9" borderId="17" xfId="0" applyNumberFormat="1" applyFont="1" applyFill="1" applyBorder="1"/>
    <xf numFmtId="0" fontId="7" fillId="9" borderId="3" xfId="0" applyFont="1" applyFill="1" applyBorder="1"/>
    <xf numFmtId="0" fontId="28" fillId="9" borderId="17" xfId="0" applyFont="1" applyFill="1" applyBorder="1" applyAlignment="1">
      <alignment horizontal="center" vertical="center" wrapText="1"/>
    </xf>
    <xf numFmtId="0" fontId="48" fillId="0" borderId="18" xfId="0" applyFont="1" applyBorder="1" applyAlignment="1">
      <alignment horizontal="center" wrapText="1"/>
    </xf>
    <xf numFmtId="0" fontId="43" fillId="0" borderId="6" xfId="0" applyFont="1" applyBorder="1"/>
    <xf numFmtId="38" fontId="50" fillId="0" borderId="15" xfId="0" applyNumberFormat="1" applyFont="1" applyBorder="1"/>
    <xf numFmtId="0" fontId="18" fillId="0" borderId="0" xfId="0" applyFont="1"/>
    <xf numFmtId="0" fontId="30" fillId="0" borderId="0" xfId="0" applyFont="1"/>
    <xf numFmtId="0" fontId="5" fillId="0" borderId="0" xfId="0" applyFont="1" applyAlignment="1">
      <alignment vertical="center"/>
    </xf>
    <xf numFmtId="0" fontId="18" fillId="0" borderId="19" xfId="0" applyFont="1" applyBorder="1" applyAlignment="1">
      <alignment vertical="center" wrapText="1"/>
    </xf>
    <xf numFmtId="0" fontId="7" fillId="0" borderId="17" xfId="0" applyFont="1" applyBorder="1" applyAlignment="1">
      <alignment horizontal="center" vertical="center" wrapText="1"/>
    </xf>
    <xf numFmtId="3" fontId="0" fillId="2" borderId="14" xfId="0" applyNumberFormat="1" applyFill="1" applyBorder="1" applyProtection="1">
      <protection locked="0"/>
    </xf>
    <xf numFmtId="9" fontId="0" fillId="2" borderId="17" xfId="0" applyNumberFormat="1" applyFill="1" applyBorder="1" applyProtection="1">
      <protection locked="0"/>
    </xf>
    <xf numFmtId="9" fontId="0" fillId="2" borderId="19" xfId="0" applyNumberFormat="1" applyFill="1" applyBorder="1" applyProtection="1">
      <protection locked="0"/>
    </xf>
    <xf numFmtId="9" fontId="0" fillId="2" borderId="15" xfId="0" applyNumberFormat="1" applyFill="1" applyBorder="1" applyProtection="1">
      <protection locked="0"/>
    </xf>
    <xf numFmtId="9" fontId="0" fillId="2" borderId="4" xfId="0" applyNumberFormat="1" applyFill="1" applyBorder="1" applyProtection="1">
      <protection locked="0"/>
    </xf>
    <xf numFmtId="0" fontId="4" fillId="9" borderId="10" xfId="0" applyFont="1" applyFill="1" applyBorder="1" applyAlignment="1">
      <alignment horizontal="right"/>
    </xf>
    <xf numFmtId="0" fontId="0" fillId="0" borderId="15" xfId="0" applyBorder="1"/>
    <xf numFmtId="44" fontId="0" fillId="9" borderId="17" xfId="0" applyNumberFormat="1" applyFill="1" applyBorder="1"/>
    <xf numFmtId="0" fontId="7" fillId="0" borderId="15" xfId="0" applyFont="1" applyBorder="1"/>
    <xf numFmtId="44" fontId="7" fillId="9" borderId="6" xfId="0" applyNumberFormat="1" applyFont="1" applyFill="1" applyBorder="1"/>
    <xf numFmtId="44" fontId="7" fillId="9" borderId="15" xfId="0" applyNumberFormat="1" applyFont="1" applyFill="1" applyBorder="1"/>
    <xf numFmtId="44" fontId="0" fillId="9" borderId="25" xfId="0" applyNumberFormat="1" applyFill="1" applyBorder="1"/>
    <xf numFmtId="44" fontId="0" fillId="9" borderId="28" xfId="0" applyNumberFormat="1" applyFill="1" applyBorder="1"/>
    <xf numFmtId="44" fontId="0" fillId="9" borderId="29" xfId="0" applyNumberFormat="1" applyFill="1" applyBorder="1"/>
    <xf numFmtId="44" fontId="7" fillId="9" borderId="30" xfId="0" applyNumberFormat="1" applyFont="1" applyFill="1" applyBorder="1"/>
    <xf numFmtId="0" fontId="13" fillId="0" borderId="10" xfId="0" applyFont="1" applyBorder="1"/>
    <xf numFmtId="0" fontId="23" fillId="0" borderId="0" xfId="3" applyAlignment="1"/>
    <xf numFmtId="0" fontId="4" fillId="0" borderId="0" xfId="1" applyAlignment="1">
      <alignment horizontal="left" wrapText="1"/>
    </xf>
    <xf numFmtId="0" fontId="14" fillId="0" borderId="0" xfId="1" applyFont="1"/>
    <xf numFmtId="0" fontId="30" fillId="0" borderId="0" xfId="1" applyFont="1"/>
    <xf numFmtId="0" fontId="38" fillId="0" borderId="0" xfId="3" applyFont="1" applyBorder="1"/>
    <xf numFmtId="0" fontId="29" fillId="0" borderId="0" xfId="1" applyFont="1"/>
    <xf numFmtId="0" fontId="5" fillId="0" borderId="0" xfId="3" applyFont="1" applyBorder="1"/>
    <xf numFmtId="0" fontId="46" fillId="0" borderId="0" xfId="1" applyFont="1"/>
    <xf numFmtId="0" fontId="4" fillId="0" borderId="8" xfId="1" applyBorder="1"/>
    <xf numFmtId="0" fontId="55" fillId="0" borderId="9" xfId="1" applyFont="1" applyBorder="1"/>
    <xf numFmtId="0" fontId="4" fillId="0" borderId="9" xfId="1" applyBorder="1"/>
    <xf numFmtId="0" fontId="4" fillId="0" borderId="20" xfId="1" applyBorder="1"/>
    <xf numFmtId="0" fontId="4" fillId="0" borderId="7" xfId="1" applyBorder="1"/>
    <xf numFmtId="0" fontId="18" fillId="0" borderId="13" xfId="1" applyFont="1" applyBorder="1"/>
    <xf numFmtId="0" fontId="53" fillId="0" borderId="13" xfId="1" applyFont="1" applyBorder="1"/>
    <xf numFmtId="0" fontId="14" fillId="0" borderId="0" xfId="1" applyFont="1" applyAlignment="1">
      <alignment vertical="top"/>
    </xf>
    <xf numFmtId="0" fontId="4" fillId="0" borderId="8" xfId="1" applyBorder="1" applyAlignment="1">
      <alignment horizontal="left" wrapText="1"/>
    </xf>
    <xf numFmtId="0" fontId="4" fillId="0" borderId="9" xfId="1" applyBorder="1" applyAlignment="1">
      <alignment horizontal="left" wrapText="1"/>
    </xf>
    <xf numFmtId="0" fontId="7" fillId="0" borderId="9" xfId="1" applyFont="1" applyBorder="1"/>
    <xf numFmtId="0" fontId="4" fillId="0" borderId="20" xfId="1" applyBorder="1" applyAlignment="1">
      <alignment horizontal="left" wrapText="1"/>
    </xf>
    <xf numFmtId="0" fontId="4" fillId="0" borderId="13" xfId="1" applyBorder="1" applyAlignment="1">
      <alignment horizontal="left" wrapText="1"/>
    </xf>
    <xf numFmtId="0" fontId="7" fillId="0" borderId="0" xfId="1" applyFont="1" applyAlignment="1">
      <alignment vertical="top"/>
    </xf>
    <xf numFmtId="0" fontId="4" fillId="0" borderId="7" xfId="1" applyBorder="1" applyAlignment="1">
      <alignment horizontal="left" wrapText="1"/>
    </xf>
    <xf numFmtId="0" fontId="7" fillId="0" borderId="0" xfId="1" applyFont="1" applyAlignment="1">
      <alignment vertical="center"/>
    </xf>
    <xf numFmtId="0" fontId="4" fillId="0" borderId="10" xfId="1" applyBorder="1" applyAlignment="1">
      <alignment horizontal="left" wrapText="1"/>
    </xf>
    <xf numFmtId="0" fontId="4" fillId="0" borderId="1" xfId="1" applyBorder="1" applyAlignment="1">
      <alignment horizontal="left" wrapText="1"/>
    </xf>
    <xf numFmtId="0" fontId="4" fillId="0" borderId="4" xfId="1" applyBorder="1" applyAlignment="1">
      <alignment horizontal="left" wrapText="1"/>
    </xf>
    <xf numFmtId="0" fontId="55" fillId="0" borderId="9" xfId="1" applyFont="1" applyBorder="1" applyAlignment="1">
      <alignment vertical="center"/>
    </xf>
    <xf numFmtId="0" fontId="29" fillId="0" borderId="9" xfId="1" applyFont="1" applyBorder="1" applyAlignment="1">
      <alignment horizontal="left" wrapText="1"/>
    </xf>
    <xf numFmtId="0" fontId="4" fillId="0" borderId="10" xfId="1" applyBorder="1" applyAlignment="1">
      <alignment wrapText="1"/>
    </xf>
    <xf numFmtId="0" fontId="53" fillId="0" borderId="0" xfId="1" applyFont="1" applyAlignment="1">
      <alignment horizontal="left" wrapText="1"/>
    </xf>
    <xf numFmtId="0" fontId="4" fillId="0" borderId="0" xfId="1" applyAlignment="1">
      <alignment horizontal="left" vertical="center" wrapText="1"/>
    </xf>
    <xf numFmtId="0" fontId="4" fillId="0" borderId="14" xfId="1" applyBorder="1"/>
    <xf numFmtId="0" fontId="4" fillId="0" borderId="16" xfId="1" applyBorder="1"/>
    <xf numFmtId="0" fontId="4" fillId="2" borderId="16" xfId="1" applyFill="1" applyBorder="1" applyAlignment="1">
      <alignment horizontal="left"/>
    </xf>
    <xf numFmtId="0" fontId="4" fillId="2" borderId="16" xfId="1" applyFill="1" applyBorder="1"/>
    <xf numFmtId="0" fontId="4" fillId="2" borderId="19" xfId="1" applyFill="1" applyBorder="1" applyAlignment="1">
      <alignment horizontal="left" vertical="center" wrapText="1"/>
    </xf>
    <xf numFmtId="0" fontId="4" fillId="12" borderId="16" xfId="1" applyFill="1" applyBorder="1"/>
    <xf numFmtId="0" fontId="4" fillId="12" borderId="19" xfId="1" applyFill="1" applyBorder="1" applyAlignment="1">
      <alignment horizontal="left" vertical="center" wrapText="1"/>
    </xf>
    <xf numFmtId="0" fontId="58" fillId="0" borderId="0" xfId="1" applyFont="1"/>
    <xf numFmtId="0" fontId="29" fillId="0" borderId="9" xfId="1" applyFont="1" applyBorder="1"/>
    <xf numFmtId="0" fontId="4" fillId="0" borderId="1" xfId="1" applyBorder="1"/>
    <xf numFmtId="0" fontId="4" fillId="0" borderId="4" xfId="1" applyBorder="1"/>
    <xf numFmtId="0" fontId="18" fillId="0" borderId="1" xfId="1" applyFont="1" applyBorder="1"/>
    <xf numFmtId="0" fontId="59" fillId="0" borderId="0" xfId="1" applyFont="1"/>
    <xf numFmtId="0" fontId="10" fillId="0" borderId="9" xfId="1" applyFont="1" applyBorder="1"/>
    <xf numFmtId="0" fontId="55" fillId="0" borderId="0" xfId="1" applyFont="1"/>
    <xf numFmtId="0" fontId="7" fillId="0" borderId="1" xfId="1" applyFont="1" applyBorder="1"/>
    <xf numFmtId="0" fontId="60" fillId="0" borderId="9" xfId="1" applyFont="1" applyBorder="1"/>
    <xf numFmtId="0" fontId="59" fillId="0" borderId="13" xfId="1" applyFont="1" applyBorder="1"/>
    <xf numFmtId="0" fontId="54" fillId="0" borderId="0" xfId="1" applyFont="1"/>
    <xf numFmtId="0" fontId="14" fillId="0" borderId="0" xfId="1" applyFont="1" applyAlignment="1">
      <alignment vertical="center"/>
    </xf>
    <xf numFmtId="0" fontId="62" fillId="0" borderId="0" xfId="1" applyFont="1"/>
    <xf numFmtId="0" fontId="12" fillId="0" borderId="0" xfId="1" applyFont="1"/>
    <xf numFmtId="0" fontId="7" fillId="0" borderId="8" xfId="1" applyFont="1" applyBorder="1"/>
    <xf numFmtId="0" fontId="7" fillId="0" borderId="10" xfId="1" applyFont="1" applyBorder="1"/>
    <xf numFmtId="0" fontId="63" fillId="0" borderId="15" xfId="0" applyFont="1" applyBorder="1"/>
    <xf numFmtId="0" fontId="18" fillId="9" borderId="30" xfId="0" applyFont="1" applyFill="1" applyBorder="1" applyAlignment="1">
      <alignment horizontal="right"/>
    </xf>
    <xf numFmtId="0" fontId="64" fillId="0" borderId="0" xfId="1" applyFont="1"/>
    <xf numFmtId="0" fontId="5" fillId="0" borderId="17" xfId="0" applyFont="1" applyBorder="1" applyAlignment="1">
      <alignment horizontal="center" vertical="center"/>
    </xf>
    <xf numFmtId="0" fontId="7" fillId="0" borderId="7" xfId="1" applyFont="1" applyBorder="1" applyAlignment="1">
      <alignment vertical="center"/>
    </xf>
    <xf numFmtId="0" fontId="60" fillId="0" borderId="0" xfId="1" applyFont="1"/>
    <xf numFmtId="44" fontId="0" fillId="9" borderId="33" xfId="0" applyNumberFormat="1" applyFill="1" applyBorder="1"/>
    <xf numFmtId="44" fontId="0" fillId="9" borderId="34" xfId="0" applyNumberFormat="1" applyFill="1" applyBorder="1"/>
    <xf numFmtId="44" fontId="4" fillId="0" borderId="13" xfId="0" applyNumberFormat="1" applyFont="1" applyBorder="1"/>
    <xf numFmtId="44" fontId="4" fillId="0" borderId="7" xfId="0" applyNumberFormat="1" applyFont="1" applyBorder="1"/>
    <xf numFmtId="44" fontId="4" fillId="0" borderId="10" xfId="0" applyNumberFormat="1" applyFont="1" applyBorder="1"/>
    <xf numFmtId="44" fontId="4" fillId="9" borderId="32" xfId="1" applyNumberFormat="1" applyFill="1" applyBorder="1"/>
    <xf numFmtId="44" fontId="4" fillId="9" borderId="27" xfId="1" applyNumberFormat="1" applyFill="1" applyBorder="1"/>
    <xf numFmtId="44" fontId="4" fillId="9" borderId="28" xfId="1" applyNumberFormat="1" applyFill="1" applyBorder="1"/>
    <xf numFmtId="44" fontId="4" fillId="3" borderId="10" xfId="1" applyNumberFormat="1" applyFill="1" applyBorder="1" applyAlignment="1">
      <alignment horizontal="center"/>
    </xf>
    <xf numFmtId="44" fontId="4" fillId="3" borderId="15" xfId="1" applyNumberFormat="1" applyFill="1" applyBorder="1" applyAlignment="1">
      <alignment horizontal="center"/>
    </xf>
    <xf numFmtId="44" fontId="18" fillId="9" borderId="31" xfId="0" applyNumberFormat="1" applyFont="1" applyFill="1" applyBorder="1"/>
    <xf numFmtId="44" fontId="18" fillId="9" borderId="30" xfId="0" applyNumberFormat="1" applyFont="1" applyFill="1" applyBorder="1"/>
    <xf numFmtId="44" fontId="4" fillId="9" borderId="21" xfId="1" quotePrefix="1" applyNumberFormat="1" applyFill="1" applyBorder="1" applyAlignment="1">
      <alignment horizontal="right"/>
    </xf>
    <xf numFmtId="0" fontId="7" fillId="0" borderId="7" xfId="0" applyFont="1" applyBorder="1" applyAlignment="1">
      <alignment horizontal="right"/>
    </xf>
    <xf numFmtId="0" fontId="4" fillId="0" borderId="0" xfId="1" applyAlignment="1">
      <alignment vertical="center"/>
    </xf>
    <xf numFmtId="0" fontId="20" fillId="0" borderId="0" xfId="1" applyFont="1"/>
    <xf numFmtId="0" fontId="43" fillId="0" borderId="13" xfId="0" applyFont="1" applyBorder="1"/>
    <xf numFmtId="44" fontId="0" fillId="2" borderId="26" xfId="0" applyNumberFormat="1" applyFill="1" applyBorder="1" applyProtection="1">
      <protection locked="0"/>
    </xf>
    <xf numFmtId="44" fontId="0" fillId="2" borderId="25" xfId="0" applyNumberFormat="1" applyFill="1" applyBorder="1" applyProtection="1">
      <protection locked="0"/>
    </xf>
    <xf numFmtId="44" fontId="4" fillId="2" borderId="14" xfId="1" applyNumberFormat="1" applyFill="1" applyBorder="1" applyProtection="1">
      <protection locked="0"/>
    </xf>
    <xf numFmtId="44" fontId="0" fillId="2" borderId="14" xfId="0" applyNumberFormat="1" applyFill="1" applyBorder="1" applyProtection="1">
      <protection locked="0"/>
    </xf>
    <xf numFmtId="0" fontId="53" fillId="0" borderId="0" xfId="1" applyFont="1"/>
    <xf numFmtId="0" fontId="68" fillId="0" borderId="0" xfId="1" applyFont="1"/>
    <xf numFmtId="0" fontId="5" fillId="0" borderId="14" xfId="0" applyFont="1" applyBorder="1" applyAlignment="1">
      <alignment horizontal="center" vertical="center" wrapText="1"/>
    </xf>
    <xf numFmtId="0" fontId="7" fillId="9" borderId="16" xfId="0" applyFont="1" applyFill="1" applyBorder="1" applyAlignment="1">
      <alignment horizontal="center"/>
    </xf>
    <xf numFmtId="0" fontId="7" fillId="9" borderId="19" xfId="0" applyFont="1" applyFill="1" applyBorder="1" applyAlignment="1">
      <alignment horizontal="center"/>
    </xf>
    <xf numFmtId="49" fontId="4" fillId="0" borderId="0" xfId="0" applyNumberFormat="1" applyFont="1" applyAlignment="1">
      <alignment horizontal="right"/>
    </xf>
    <xf numFmtId="44" fontId="4" fillId="0" borderId="0" xfId="0" applyNumberFormat="1" applyFont="1" applyAlignment="1" applyProtection="1">
      <alignment horizontal="right"/>
      <protection locked="0"/>
    </xf>
    <xf numFmtId="0" fontId="13" fillId="0" borderId="0" xfId="0" applyFont="1" applyAlignment="1">
      <alignment horizontal="left"/>
    </xf>
    <xf numFmtId="0" fontId="4" fillId="0" borderId="0" xfId="0" applyFont="1" applyAlignment="1" applyProtection="1">
      <alignment horizontal="right"/>
      <protection locked="0"/>
    </xf>
    <xf numFmtId="44" fontId="41" fillId="9" borderId="0" xfId="0" applyNumberFormat="1" applyFont="1" applyFill="1"/>
    <xf numFmtId="0" fontId="34" fillId="0" borderId="0" xfId="0" applyFont="1" applyAlignment="1">
      <alignment horizontal="center" vertical="top"/>
    </xf>
    <xf numFmtId="0" fontId="69" fillId="0" borderId="0" xfId="0" applyFont="1" applyAlignment="1">
      <alignment horizontal="center" vertical="top"/>
    </xf>
    <xf numFmtId="0" fontId="34" fillId="0" borderId="0" xfId="0" applyFont="1" applyAlignment="1">
      <alignment horizontal="center" vertical="top" wrapText="1"/>
    </xf>
    <xf numFmtId="0" fontId="69" fillId="0" borderId="0" xfId="0" applyFont="1" applyAlignment="1">
      <alignment horizontal="center"/>
    </xf>
    <xf numFmtId="0" fontId="34" fillId="0" borderId="0" xfId="0" applyFont="1" applyAlignment="1">
      <alignment horizontal="center"/>
    </xf>
    <xf numFmtId="0" fontId="43" fillId="0" borderId="1" xfId="0" applyFont="1" applyBorder="1" applyAlignment="1">
      <alignment horizontal="right"/>
    </xf>
    <xf numFmtId="44" fontId="70" fillId="0" borderId="0" xfId="0" applyNumberFormat="1" applyFont="1"/>
    <xf numFmtId="0" fontId="70" fillId="0" borderId="0" xfId="0" applyFont="1"/>
    <xf numFmtId="0" fontId="71" fillId="0" borderId="1" xfId="1" applyFont="1" applyBorder="1"/>
    <xf numFmtId="0" fontId="71" fillId="0" borderId="0" xfId="1" applyFont="1"/>
    <xf numFmtId="0" fontId="72" fillId="0" borderId="0" xfId="1" applyFont="1"/>
    <xf numFmtId="0" fontId="73" fillId="0" borderId="0" xfId="1" applyFont="1"/>
    <xf numFmtId="44" fontId="0" fillId="0" borderId="17" xfId="0" applyNumberFormat="1" applyBorder="1"/>
    <xf numFmtId="44" fontId="7" fillId="0" borderId="10" xfId="0" applyNumberFormat="1" applyFont="1" applyBorder="1"/>
    <xf numFmtId="0" fontId="4" fillId="0" borderId="15" xfId="0" applyFont="1" applyBorder="1" applyAlignment="1">
      <alignment vertical="center"/>
    </xf>
    <xf numFmtId="44" fontId="0" fillId="0" borderId="15" xfId="0" applyNumberFormat="1" applyBorder="1" applyAlignment="1">
      <alignment vertical="center"/>
    </xf>
    <xf numFmtId="44" fontId="7" fillId="0" borderId="15" xfId="0" applyNumberFormat="1" applyFont="1" applyBorder="1" applyAlignment="1">
      <alignment vertical="center"/>
    </xf>
    <xf numFmtId="4" fontId="4" fillId="0" borderId="0" xfId="1" applyNumberFormat="1"/>
    <xf numFmtId="4" fontId="4" fillId="0" borderId="0" xfId="1" applyNumberFormat="1" applyAlignment="1">
      <alignment horizontal="center"/>
    </xf>
    <xf numFmtId="4" fontId="7" fillId="0" borderId="0" xfId="0" applyNumberFormat="1" applyFont="1"/>
    <xf numFmtId="0" fontId="5" fillId="0" borderId="0" xfId="0" applyFont="1" applyAlignment="1">
      <alignment vertical="center" wrapText="1"/>
    </xf>
    <xf numFmtId="0" fontId="5" fillId="0" borderId="0" xfId="0" applyFont="1" applyAlignment="1">
      <alignment horizontal="center" vertical="center" wrapText="1"/>
    </xf>
    <xf numFmtId="4" fontId="4" fillId="0" borderId="0" xfId="1" applyNumberFormat="1" applyProtection="1">
      <protection locked="0"/>
    </xf>
    <xf numFmtId="3" fontId="7" fillId="0" borderId="0" xfId="0" applyNumberFormat="1" applyFont="1"/>
    <xf numFmtId="43" fontId="0" fillId="0" borderId="0" xfId="0" applyNumberFormat="1"/>
    <xf numFmtId="43" fontId="7" fillId="0" borderId="0" xfId="0" applyNumberFormat="1" applyFont="1"/>
    <xf numFmtId="44" fontId="41" fillId="0" borderId="0" xfId="0" applyNumberFormat="1" applyFont="1"/>
    <xf numFmtId="0" fontId="7" fillId="0" borderId="10" xfId="0" applyFont="1" applyBorder="1"/>
    <xf numFmtId="43" fontId="43" fillId="0" borderId="13" xfId="0" applyNumberFormat="1" applyFont="1" applyBorder="1"/>
    <xf numFmtId="0" fontId="34" fillId="0" borderId="13" xfId="0" applyFont="1" applyBorder="1"/>
    <xf numFmtId="44" fontId="34" fillId="0" borderId="13" xfId="0" applyNumberFormat="1" applyFont="1" applyBorder="1"/>
    <xf numFmtId="44" fontId="35" fillId="0" borderId="13" xfId="0" applyNumberFormat="1" applyFont="1" applyBorder="1"/>
    <xf numFmtId="1" fontId="0" fillId="0" borderId="0" xfId="0" applyNumberFormat="1" applyAlignment="1">
      <alignment horizontal="right"/>
    </xf>
    <xf numFmtId="0" fontId="13" fillId="0" borderId="0" xfId="0" applyFont="1" applyAlignment="1" applyProtection="1">
      <alignment horizontal="right"/>
      <protection locked="0"/>
    </xf>
    <xf numFmtId="0" fontId="7" fillId="0" borderId="0" xfId="0" applyFont="1" applyAlignment="1">
      <alignment horizontal="center" vertical="center"/>
    </xf>
    <xf numFmtId="0" fontId="13" fillId="0" borderId="13" xfId="0" applyFont="1" applyBorder="1" applyAlignment="1">
      <alignment horizontal="right"/>
    </xf>
    <xf numFmtId="0" fontId="13" fillId="0" borderId="0" xfId="0" applyFont="1" applyAlignment="1">
      <alignment horizontal="right"/>
    </xf>
    <xf numFmtId="44" fontId="4" fillId="0" borderId="0" xfId="0" applyNumberFormat="1" applyFont="1"/>
    <xf numFmtId="0" fontId="4" fillId="0" borderId="10" xfId="0" applyFont="1" applyBorder="1" applyProtection="1">
      <protection locked="0"/>
    </xf>
    <xf numFmtId="44" fontId="4" fillId="0" borderId="0" xfId="0" applyNumberFormat="1" applyFont="1" applyProtection="1">
      <protection locked="0"/>
    </xf>
    <xf numFmtId="0" fontId="43" fillId="0" borderId="0" xfId="1" applyFont="1"/>
    <xf numFmtId="0" fontId="4" fillId="0" borderId="1" xfId="0" applyFont="1" applyBorder="1" applyAlignment="1" applyProtection="1">
      <alignment horizontal="left"/>
      <protection locked="0"/>
    </xf>
    <xf numFmtId="0" fontId="7" fillId="2" borderId="3" xfId="0" applyFont="1" applyFill="1" applyBorder="1" applyAlignment="1" applyProtection="1">
      <alignment horizontal="left"/>
      <protection locked="0"/>
    </xf>
    <xf numFmtId="44" fontId="41" fillId="9" borderId="1" xfId="0" applyNumberFormat="1" applyFont="1" applyFill="1" applyBorder="1"/>
    <xf numFmtId="44" fontId="0" fillId="2" borderId="1" xfId="0" applyNumberFormat="1" applyFill="1" applyBorder="1" applyProtection="1">
      <protection locked="0"/>
    </xf>
    <xf numFmtId="0" fontId="71" fillId="0" borderId="0" xfId="1" applyFont="1" applyAlignment="1">
      <alignment horizontal="left"/>
    </xf>
    <xf numFmtId="0" fontId="7" fillId="0" borderId="0" xfId="1" applyFont="1" applyAlignment="1">
      <alignment horizontal="left"/>
    </xf>
    <xf numFmtId="0" fontId="43" fillId="0" borderId="0" xfId="0" applyFont="1" applyAlignment="1">
      <alignment horizontal="right"/>
    </xf>
    <xf numFmtId="44" fontId="43" fillId="0" borderId="13" xfId="0" applyNumberFormat="1" applyFont="1" applyBorder="1"/>
    <xf numFmtId="44" fontId="43" fillId="0" borderId="0" xfId="0" applyNumberFormat="1" applyFont="1"/>
    <xf numFmtId="0" fontId="34" fillId="0" borderId="1" xfId="0" applyFont="1" applyBorder="1"/>
    <xf numFmtId="3" fontId="0" fillId="2" borderId="17" xfId="0" applyNumberFormat="1" applyFill="1" applyBorder="1" applyProtection="1">
      <protection locked="0"/>
    </xf>
    <xf numFmtId="44" fontId="0" fillId="9" borderId="34" xfId="0" applyNumberFormat="1" applyFill="1" applyBorder="1" applyProtection="1">
      <protection locked="0"/>
    </xf>
    <xf numFmtId="44" fontId="7" fillId="9" borderId="30" xfId="0" applyNumberFormat="1" applyFont="1" applyFill="1" applyBorder="1" applyProtection="1">
      <protection locked="0"/>
    </xf>
    <xf numFmtId="0" fontId="5" fillId="0" borderId="17" xfId="0" applyFont="1" applyBorder="1" applyAlignment="1" applyProtection="1">
      <alignment horizontal="center" vertical="center" wrapText="1"/>
      <protection locked="0"/>
    </xf>
    <xf numFmtId="44" fontId="0" fillId="9" borderId="17" xfId="0" applyNumberFormat="1" applyFill="1" applyBorder="1" applyProtection="1">
      <protection locked="0"/>
    </xf>
    <xf numFmtId="44" fontId="0" fillId="9" borderId="25" xfId="0" applyNumberFormat="1" applyFill="1" applyBorder="1" applyProtection="1">
      <protection locked="0"/>
    </xf>
    <xf numFmtId="44" fontId="0" fillId="9" borderId="8" xfId="0" applyNumberFormat="1" applyFill="1" applyBorder="1" applyProtection="1">
      <protection locked="0"/>
    </xf>
    <xf numFmtId="44" fontId="0" fillId="9" borderId="14" xfId="0" applyNumberFormat="1" applyFill="1" applyBorder="1" applyProtection="1">
      <protection locked="0"/>
    </xf>
    <xf numFmtId="44" fontId="0" fillId="9" borderId="26" xfId="0" applyNumberFormat="1" applyFill="1" applyBorder="1" applyProtection="1">
      <protection locked="0"/>
    </xf>
    <xf numFmtId="44" fontId="0" fillId="9" borderId="39" xfId="0" applyNumberFormat="1" applyFill="1" applyBorder="1" applyProtection="1">
      <protection locked="0"/>
    </xf>
    <xf numFmtId="44" fontId="0" fillId="9" borderId="6" xfId="0" applyNumberFormat="1" applyFill="1" applyBorder="1"/>
    <xf numFmtId="44" fontId="0" fillId="9" borderId="30" xfId="0" applyNumberFormat="1" applyFill="1" applyBorder="1"/>
    <xf numFmtId="0" fontId="7" fillId="2" borderId="5" xfId="0" applyFont="1" applyFill="1" applyBorder="1" applyAlignment="1" applyProtection="1">
      <alignment horizontal="right"/>
      <protection locked="0"/>
    </xf>
    <xf numFmtId="0" fontId="7" fillId="2" borderId="17" xfId="0" applyFont="1" applyFill="1" applyBorder="1" applyAlignment="1" applyProtection="1">
      <alignment horizontal="left"/>
      <protection locked="0"/>
    </xf>
    <xf numFmtId="0" fontId="7" fillId="2" borderId="17" xfId="0" applyFont="1" applyFill="1" applyBorder="1" applyAlignment="1" applyProtection="1">
      <alignment horizontal="right"/>
      <protection locked="0"/>
    </xf>
    <xf numFmtId="0" fontId="53" fillId="0" borderId="8" xfId="1" applyFont="1" applyBorder="1" applyAlignment="1">
      <alignment horizontal="left" wrapText="1"/>
    </xf>
    <xf numFmtId="0" fontId="53" fillId="0" borderId="13" xfId="1" applyFont="1" applyBorder="1" applyAlignment="1">
      <alignment horizontal="left" wrapText="1"/>
    </xf>
    <xf numFmtId="0" fontId="53" fillId="0" borderId="10" xfId="1" applyFont="1" applyBorder="1" applyAlignment="1">
      <alignment horizontal="left" wrapText="1"/>
    </xf>
    <xf numFmtId="0" fontId="15" fillId="0" borderId="0" xfId="1" applyFont="1" applyAlignment="1">
      <alignment vertical="center" wrapText="1"/>
    </xf>
    <xf numFmtId="0" fontId="5" fillId="0" borderId="0" xfId="1" applyFont="1" applyAlignment="1">
      <alignment vertical="center" wrapText="1"/>
    </xf>
    <xf numFmtId="0" fontId="6" fillId="9" borderId="12" xfId="1" applyFont="1" applyFill="1" applyBorder="1" applyAlignment="1">
      <alignment horizontal="left"/>
    </xf>
    <xf numFmtId="0" fontId="6" fillId="9" borderId="1" xfId="1" applyFont="1" applyFill="1" applyBorder="1" applyAlignment="1" applyProtection="1">
      <alignment horizontal="left"/>
      <protection locked="0"/>
    </xf>
    <xf numFmtId="44" fontId="4" fillId="9" borderId="12" xfId="0" applyNumberFormat="1" applyFont="1" applyFill="1" applyBorder="1"/>
    <xf numFmtId="44" fontId="0" fillId="9" borderId="12" xfId="0" applyNumberFormat="1" applyFill="1" applyBorder="1"/>
    <xf numFmtId="0" fontId="6" fillId="9" borderId="16" xfId="1" applyFont="1" applyFill="1" applyBorder="1"/>
    <xf numFmtId="44" fontId="0" fillId="9" borderId="14" xfId="0" applyNumberFormat="1" applyFill="1" applyBorder="1"/>
    <xf numFmtId="44" fontId="43" fillId="9" borderId="17" xfId="0" applyNumberFormat="1" applyFont="1" applyFill="1" applyBorder="1"/>
    <xf numFmtId="0" fontId="19" fillId="0" borderId="0" xfId="0" applyFont="1" applyAlignment="1">
      <alignment horizontal="left" wrapText="1"/>
    </xf>
    <xf numFmtId="0" fontId="74" fillId="0" borderId="0" xfId="1" applyFont="1" applyAlignment="1">
      <alignment horizontal="center"/>
    </xf>
    <xf numFmtId="0" fontId="74" fillId="0" borderId="0" xfId="1" applyFont="1" applyAlignment="1" applyProtection="1">
      <alignment horizontal="center"/>
      <protection locked="0"/>
    </xf>
    <xf numFmtId="0" fontId="75" fillId="0" borderId="0" xfId="0" applyFont="1"/>
    <xf numFmtId="0" fontId="76" fillId="0" borderId="0" xfId="1" applyFont="1" applyAlignment="1">
      <alignment horizontal="center"/>
    </xf>
    <xf numFmtId="0" fontId="76" fillId="0" borderId="0" xfId="1" applyFont="1"/>
    <xf numFmtId="0" fontId="76" fillId="0" borderId="0" xfId="1" applyFont="1" applyProtection="1">
      <protection locked="0"/>
    </xf>
    <xf numFmtId="0" fontId="77" fillId="0" borderId="0" xfId="1" applyFont="1" applyAlignment="1">
      <alignment horizontal="center" wrapText="1"/>
    </xf>
    <xf numFmtId="0" fontId="78" fillId="9" borderId="1" xfId="1" applyFont="1" applyFill="1" applyBorder="1"/>
    <xf numFmtId="0" fontId="79" fillId="9" borderId="1" xfId="1" applyFont="1" applyFill="1" applyBorder="1"/>
    <xf numFmtId="0" fontId="76" fillId="9" borderId="1" xfId="1" applyFont="1" applyFill="1" applyBorder="1"/>
    <xf numFmtId="0" fontId="79" fillId="9" borderId="12" xfId="1" applyFont="1" applyFill="1" applyBorder="1" applyProtection="1">
      <protection locked="0"/>
    </xf>
    <xf numFmtId="0" fontId="76" fillId="9" borderId="1" xfId="1" applyFont="1" applyFill="1" applyBorder="1" applyProtection="1">
      <protection locked="0"/>
    </xf>
    <xf numFmtId="0" fontId="78" fillId="0" borderId="0" xfId="1" applyFont="1" applyAlignment="1">
      <alignment horizontal="right"/>
    </xf>
    <xf numFmtId="0" fontId="79" fillId="9" borderId="12" xfId="1" applyFont="1" applyFill="1" applyBorder="1" applyAlignment="1" applyProtection="1">
      <alignment horizontal="left"/>
      <protection locked="0"/>
    </xf>
    <xf numFmtId="0" fontId="80" fillId="0" borderId="0" xfId="1" applyFont="1" applyProtection="1">
      <protection locked="0"/>
    </xf>
    <xf numFmtId="0" fontId="80" fillId="0" borderId="0" xfId="1" applyFont="1"/>
    <xf numFmtId="0" fontId="81" fillId="0" borderId="0" xfId="0" applyFont="1"/>
    <xf numFmtId="0" fontId="75" fillId="0" borderId="0" xfId="0" applyFont="1" applyProtection="1">
      <protection locked="0"/>
    </xf>
    <xf numFmtId="0" fontId="76" fillId="0" borderId="0" xfId="0" applyFont="1"/>
    <xf numFmtId="0" fontId="74" fillId="0" borderId="0" xfId="0" applyFont="1"/>
    <xf numFmtId="0" fontId="83" fillId="0" borderId="0" xfId="0" applyFont="1"/>
    <xf numFmtId="0" fontId="74" fillId="0" borderId="0" xfId="0" applyFont="1" applyAlignment="1">
      <alignment horizontal="center"/>
    </xf>
    <xf numFmtId="0" fontId="74" fillId="0" borderId="1" xfId="0" applyFont="1" applyBorder="1" applyAlignment="1">
      <alignment horizontal="center"/>
    </xf>
    <xf numFmtId="0" fontId="74" fillId="0" borderId="4" xfId="0" applyFont="1" applyBorder="1" applyAlignment="1">
      <alignment horizontal="center"/>
    </xf>
    <xf numFmtId="0" fontId="76" fillId="0" borderId="1" xfId="0" applyFont="1" applyBorder="1" applyAlignment="1">
      <alignment horizontal="left" wrapText="1"/>
    </xf>
    <xf numFmtId="0" fontId="75" fillId="0" borderId="1" xfId="0" applyFont="1" applyBorder="1"/>
    <xf numFmtId="44" fontId="75" fillId="0" borderId="1" xfId="0" applyNumberFormat="1" applyFont="1" applyBorder="1"/>
    <xf numFmtId="0" fontId="84" fillId="0" borderId="1" xfId="0" applyFont="1" applyBorder="1" applyAlignment="1">
      <alignment horizontal="center"/>
    </xf>
    <xf numFmtId="44" fontId="75" fillId="2" borderId="15" xfId="0" applyNumberFormat="1" applyFont="1" applyFill="1" applyBorder="1" applyProtection="1">
      <protection locked="0"/>
    </xf>
    <xf numFmtId="44" fontId="75" fillId="0" borderId="0" xfId="0" applyNumberFormat="1" applyFont="1"/>
    <xf numFmtId="44" fontId="75" fillId="0" borderId="0" xfId="0" applyNumberFormat="1" applyFont="1" applyProtection="1">
      <protection locked="0"/>
    </xf>
    <xf numFmtId="44" fontId="75" fillId="2" borderId="17" xfId="0" applyNumberFormat="1" applyFont="1" applyFill="1" applyBorder="1" applyProtection="1">
      <protection locked="0"/>
    </xf>
    <xf numFmtId="0" fontId="76" fillId="0" borderId="0" xfId="0" applyFont="1" applyProtection="1">
      <protection locked="0"/>
    </xf>
    <xf numFmtId="4" fontId="75" fillId="0" borderId="0" xfId="0" applyNumberFormat="1" applyFont="1"/>
    <xf numFmtId="0" fontId="75" fillId="0" borderId="0" xfId="0" applyFont="1" applyAlignment="1">
      <alignment horizontal="left" wrapText="1"/>
    </xf>
    <xf numFmtId="0" fontId="76" fillId="0" borderId="14" xfId="0" applyFont="1" applyBorder="1" applyAlignment="1">
      <alignment horizontal="left" wrapText="1"/>
    </xf>
    <xf numFmtId="0" fontId="75" fillId="0" borderId="16" xfId="0" applyFont="1" applyBorder="1" applyAlignment="1">
      <alignment horizontal="left" wrapText="1"/>
    </xf>
    <xf numFmtId="0" fontId="75" fillId="0" borderId="19" xfId="0" applyFont="1" applyBorder="1" applyAlignment="1">
      <alignment horizontal="left" wrapText="1"/>
    </xf>
    <xf numFmtId="44" fontId="76" fillId="0" borderId="0" xfId="0" applyNumberFormat="1" applyFont="1" applyProtection="1">
      <protection locked="0"/>
    </xf>
    <xf numFmtId="0" fontId="76" fillId="0" borderId="0" xfId="0" applyFont="1" applyAlignment="1">
      <alignment horizontal="left"/>
    </xf>
    <xf numFmtId="0" fontId="83" fillId="0" borderId="0" xfId="0" applyFont="1" applyAlignment="1">
      <alignment horizontal="left"/>
    </xf>
    <xf numFmtId="0" fontId="75" fillId="5" borderId="0" xfId="0" applyFont="1" applyFill="1"/>
    <xf numFmtId="44" fontId="75" fillId="5" borderId="0" xfId="0" applyNumberFormat="1" applyFont="1" applyFill="1" applyProtection="1">
      <protection locked="0"/>
    </xf>
    <xf numFmtId="0" fontId="76" fillId="0" borderId="14" xfId="0" applyFont="1" applyBorder="1"/>
    <xf numFmtId="0" fontId="75" fillId="0" borderId="16" xfId="0" applyFont="1" applyBorder="1"/>
    <xf numFmtId="0" fontId="75" fillId="0" borderId="19" xfId="0" applyFont="1" applyBorder="1"/>
    <xf numFmtId="44" fontId="75" fillId="9" borderId="17" xfId="0" applyNumberFormat="1" applyFont="1" applyFill="1" applyBorder="1"/>
    <xf numFmtId="0" fontId="74" fillId="0" borderId="4" xfId="0" applyFont="1" applyBorder="1"/>
    <xf numFmtId="44" fontId="75" fillId="0" borderId="1" xfId="0" applyNumberFormat="1" applyFont="1" applyBorder="1" applyProtection="1">
      <protection locked="0"/>
    </xf>
    <xf numFmtId="0" fontId="74" fillId="0" borderId="1" xfId="0" applyFont="1" applyBorder="1"/>
    <xf numFmtId="44" fontId="76" fillId="9" borderId="12" xfId="0" applyNumberFormat="1" applyFont="1" applyFill="1" applyBorder="1"/>
    <xf numFmtId="44" fontId="75" fillId="9" borderId="12" xfId="0" applyNumberFormat="1" applyFont="1" applyFill="1" applyBorder="1"/>
    <xf numFmtId="0" fontId="75" fillId="6" borderId="0" xfId="0" applyFont="1" applyFill="1"/>
    <xf numFmtId="0" fontId="74" fillId="6" borderId="0" xfId="0" applyFont="1" applyFill="1"/>
    <xf numFmtId="0" fontId="76" fillId="6" borderId="0" xfId="0" applyFont="1" applyFill="1"/>
    <xf numFmtId="0" fontId="76" fillId="0" borderId="8" xfId="0" applyFont="1" applyBorder="1"/>
    <xf numFmtId="0" fontId="75" fillId="0" borderId="9" xfId="0" applyFont="1" applyBorder="1"/>
    <xf numFmtId="0" fontId="75" fillId="0" borderId="20" xfId="0" applyFont="1" applyBorder="1"/>
    <xf numFmtId="0" fontId="85" fillId="0" borderId="13" xfId="0" applyFont="1" applyBorder="1"/>
    <xf numFmtId="0" fontId="74" fillId="0" borderId="7" xfId="0" applyFont="1" applyBorder="1" applyAlignment="1">
      <alignment horizontal="right"/>
    </xf>
    <xf numFmtId="0" fontId="75" fillId="0" borderId="13" xfId="0" applyFont="1" applyBorder="1"/>
    <xf numFmtId="0" fontId="75" fillId="0" borderId="10" xfId="0" applyFont="1" applyBorder="1"/>
    <xf numFmtId="0" fontId="75" fillId="0" borderId="4" xfId="0" applyFont="1" applyBorder="1"/>
    <xf numFmtId="0" fontId="7" fillId="2" borderId="19" xfId="0" applyFont="1" applyFill="1" applyBorder="1" applyAlignment="1" applyProtection="1">
      <alignment horizontal="left"/>
      <protection locked="0"/>
    </xf>
    <xf numFmtId="3" fontId="0" fillId="2" borderId="17" xfId="0" applyNumberFormat="1" applyFill="1" applyBorder="1" applyAlignment="1" applyProtection="1">
      <alignment horizontal="right"/>
      <protection locked="0"/>
    </xf>
    <xf numFmtId="44" fontId="7" fillId="0" borderId="0" xfId="0" applyNumberFormat="1" applyFont="1"/>
    <xf numFmtId="44" fontId="4" fillId="2" borderId="23" xfId="0" applyNumberFormat="1" applyFont="1" applyFill="1" applyBorder="1" applyProtection="1">
      <protection locked="0"/>
    </xf>
    <xf numFmtId="44" fontId="4" fillId="2" borderId="39" xfId="0" applyNumberFormat="1" applyFont="1" applyFill="1" applyBorder="1" applyProtection="1">
      <protection locked="0"/>
    </xf>
    <xf numFmtId="44" fontId="0" fillId="2" borderId="33" xfId="0" applyNumberFormat="1" applyFill="1" applyBorder="1" applyProtection="1">
      <protection locked="0"/>
    </xf>
    <xf numFmtId="44" fontId="0" fillId="9" borderId="39" xfId="0" applyNumberFormat="1" applyFill="1" applyBorder="1"/>
    <xf numFmtId="44" fontId="4" fillId="2" borderId="14" xfId="0" applyNumberFormat="1" applyFont="1" applyFill="1" applyBorder="1" applyProtection="1">
      <protection locked="0"/>
    </xf>
    <xf numFmtId="0" fontId="7" fillId="9" borderId="17" xfId="0" applyFont="1" applyFill="1" applyBorder="1"/>
    <xf numFmtId="0" fontId="75" fillId="2" borderId="17" xfId="0" applyFont="1" applyFill="1" applyBorder="1" applyProtection="1">
      <protection locked="0"/>
    </xf>
    <xf numFmtId="0" fontId="75" fillId="9" borderId="17" xfId="0" applyFont="1" applyFill="1" applyBorder="1"/>
    <xf numFmtId="44" fontId="75" fillId="9" borderId="15" xfId="0" applyNumberFormat="1" applyFont="1" applyFill="1" applyBorder="1"/>
    <xf numFmtId="0" fontId="23" fillId="0" borderId="0" xfId="3" applyFill="1" applyBorder="1" applyProtection="1">
      <protection locked="0"/>
    </xf>
    <xf numFmtId="0" fontId="11" fillId="0" borderId="0" xfId="0" applyFont="1"/>
    <xf numFmtId="0" fontId="88" fillId="0" borderId="8" xfId="1" applyFont="1" applyBorder="1"/>
    <xf numFmtId="0" fontId="88" fillId="0" borderId="20" xfId="1" applyFont="1" applyBorder="1"/>
    <xf numFmtId="44" fontId="85" fillId="0" borderId="14" xfId="0" applyNumberFormat="1" applyFont="1" applyBorder="1"/>
    <xf numFmtId="39" fontId="22" fillId="0" borderId="23" xfId="0" applyNumberFormat="1" applyFont="1" applyBorder="1" applyProtection="1">
      <protection locked="0"/>
    </xf>
    <xf numFmtId="39" fontId="22" fillId="0" borderId="23" xfId="0" applyNumberFormat="1" applyFont="1" applyBorder="1"/>
    <xf numFmtId="39" fontId="22" fillId="13" borderId="23" xfId="0" applyNumberFormat="1" applyFont="1" applyFill="1" applyBorder="1" applyProtection="1">
      <protection locked="0"/>
    </xf>
    <xf numFmtId="0" fontId="7" fillId="0" borderId="9" xfId="0" applyFont="1" applyBorder="1"/>
    <xf numFmtId="44" fontId="22" fillId="0" borderId="0" xfId="0" applyNumberFormat="1" applyFont="1"/>
    <xf numFmtId="0" fontId="22" fillId="0" borderId="0" xfId="0" applyFont="1" applyAlignment="1">
      <alignment horizontal="right"/>
    </xf>
    <xf numFmtId="44" fontId="88" fillId="0" borderId="0" xfId="0" applyNumberFormat="1" applyFont="1"/>
    <xf numFmtId="0" fontId="89" fillId="0" borderId="0" xfId="0" applyFont="1" applyAlignment="1">
      <alignment horizontal="right"/>
    </xf>
    <xf numFmtId="44" fontId="43" fillId="9" borderId="0" xfId="0" applyNumberFormat="1" applyFont="1" applyFill="1"/>
    <xf numFmtId="0" fontId="48" fillId="0" borderId="0" xfId="0" applyFont="1"/>
    <xf numFmtId="0" fontId="43" fillId="0" borderId="0" xfId="0" applyFont="1"/>
    <xf numFmtId="0" fontId="48" fillId="0" borderId="13" xfId="0" applyFont="1" applyBorder="1" applyAlignment="1">
      <alignment horizontal="right"/>
    </xf>
    <xf numFmtId="0" fontId="40" fillId="0" borderId="0" xfId="1" applyFont="1"/>
    <xf numFmtId="0" fontId="91" fillId="0" borderId="0" xfId="0" applyFont="1"/>
    <xf numFmtId="0" fontId="91" fillId="0" borderId="0" xfId="1" applyFont="1" applyAlignment="1">
      <alignment horizontal="left"/>
    </xf>
    <xf numFmtId="0" fontId="91" fillId="0" borderId="0" xfId="1" applyFont="1"/>
    <xf numFmtId="0" fontId="41" fillId="0" borderId="0" xfId="1" applyFont="1"/>
    <xf numFmtId="0" fontId="92" fillId="0" borderId="0" xfId="1" applyFont="1" applyAlignment="1">
      <alignment horizontal="left"/>
    </xf>
    <xf numFmtId="0" fontId="43" fillId="0" borderId="1" xfId="1" applyFont="1" applyBorder="1"/>
    <xf numFmtId="0" fontId="13" fillId="0" borderId="1" xfId="1" applyFont="1" applyBorder="1" applyAlignment="1">
      <alignment horizontal="left"/>
    </xf>
    <xf numFmtId="0" fontId="89" fillId="0" borderId="0" xfId="0" applyFont="1" applyAlignment="1">
      <alignment textRotation="90"/>
    </xf>
    <xf numFmtId="44" fontId="93" fillId="0" borderId="0" xfId="0" applyNumberFormat="1" applyFont="1"/>
    <xf numFmtId="0" fontId="93" fillId="0" borderId="0" xfId="0" applyFont="1"/>
    <xf numFmtId="0" fontId="90" fillId="0" borderId="13" xfId="0" applyFont="1" applyBorder="1"/>
    <xf numFmtId="0" fontId="90" fillId="0" borderId="10" xfId="0" applyFont="1" applyBorder="1"/>
    <xf numFmtId="0" fontId="23" fillId="0" borderId="0" xfId="3" applyFill="1" applyBorder="1" applyProtection="1"/>
    <xf numFmtId="0" fontId="43" fillId="0" borderId="8" xfId="0" applyFont="1" applyBorder="1"/>
    <xf numFmtId="44" fontId="93" fillId="2" borderId="0" xfId="0" applyNumberFormat="1" applyFont="1" applyFill="1" applyProtection="1">
      <protection locked="0"/>
    </xf>
    <xf numFmtId="0" fontId="93" fillId="2" borderId="0" xfId="0" applyFont="1" applyFill="1" applyProtection="1">
      <protection locked="0"/>
    </xf>
    <xf numFmtId="0" fontId="4" fillId="2" borderId="0" xfId="1" applyFill="1" applyProtection="1">
      <protection locked="0"/>
    </xf>
    <xf numFmtId="0" fontId="44" fillId="2" borderId="0" xfId="0" applyFont="1" applyFill="1" applyProtection="1">
      <protection locked="0"/>
    </xf>
    <xf numFmtId="0" fontId="4" fillId="2" borderId="0" xfId="0" applyFont="1" applyFill="1" applyProtection="1">
      <protection locked="0"/>
    </xf>
    <xf numFmtId="0" fontId="7" fillId="2" borderId="0" xfId="1" applyFont="1" applyFill="1" applyProtection="1">
      <protection locked="0"/>
    </xf>
    <xf numFmtId="0" fontId="94" fillId="0" borderId="0" xfId="0" applyFont="1" applyProtection="1">
      <protection locked="0"/>
    </xf>
    <xf numFmtId="0" fontId="94" fillId="0" borderId="0" xfId="0" applyFont="1"/>
    <xf numFmtId="44" fontId="94" fillId="0" borderId="0" xfId="0" applyNumberFormat="1" applyFont="1"/>
    <xf numFmtId="0" fontId="12" fillId="0" borderId="0" xfId="0" applyFont="1"/>
    <xf numFmtId="44" fontId="23" fillId="0" borderId="13" xfId="3" applyNumberFormat="1" applyBorder="1"/>
    <xf numFmtId="0" fontId="75" fillId="0" borderId="17" xfId="0" applyFont="1" applyBorder="1" applyProtection="1">
      <protection locked="0"/>
    </xf>
    <xf numFmtId="44" fontId="75" fillId="0" borderId="17" xfId="0" applyNumberFormat="1" applyFont="1" applyBorder="1"/>
    <xf numFmtId="44" fontId="75" fillId="0" borderId="17" xfId="0" applyNumberFormat="1" applyFont="1" applyBorder="1" applyProtection="1">
      <protection locked="0"/>
    </xf>
    <xf numFmtId="0" fontId="0" fillId="0" borderId="35" xfId="0" applyBorder="1"/>
    <xf numFmtId="0" fontId="7" fillId="0" borderId="36" xfId="0" applyFont="1" applyBorder="1"/>
    <xf numFmtId="0" fontId="0" fillId="0" borderId="36" xfId="0" applyBorder="1"/>
    <xf numFmtId="0" fontId="0" fillId="0" borderId="37" xfId="0" applyBorder="1"/>
    <xf numFmtId="0" fontId="0" fillId="0" borderId="40" xfId="0" applyBorder="1"/>
    <xf numFmtId="0" fontId="38" fillId="0" borderId="0" xfId="1" applyFont="1"/>
    <xf numFmtId="0" fontId="0" fillId="0" borderId="41" xfId="0" applyBorder="1"/>
    <xf numFmtId="0" fontId="0" fillId="0" borderId="21" xfId="0" applyBorder="1"/>
    <xf numFmtId="0" fontId="13" fillId="0" borderId="23" xfId="0" applyFont="1" applyBorder="1"/>
    <xf numFmtId="0" fontId="0" fillId="0" borderId="23" xfId="0" applyBorder="1"/>
    <xf numFmtId="43" fontId="0" fillId="9" borderId="23" xfId="0" applyNumberFormat="1" applyFill="1" applyBorder="1"/>
    <xf numFmtId="0" fontId="4" fillId="0" borderId="23" xfId="1" applyBorder="1"/>
    <xf numFmtId="0" fontId="0" fillId="0" borderId="38" xfId="0" applyBorder="1"/>
    <xf numFmtId="43" fontId="0" fillId="9" borderId="36" xfId="0" applyNumberFormat="1" applyFill="1" applyBorder="1"/>
    <xf numFmtId="0" fontId="4" fillId="0" borderId="36" xfId="0" applyFont="1" applyBorder="1"/>
    <xf numFmtId="0" fontId="36" fillId="0" borderId="36" xfId="0" applyFont="1" applyBorder="1"/>
    <xf numFmtId="1" fontId="13" fillId="0" borderId="0" xfId="0" applyNumberFormat="1" applyFont="1" applyAlignment="1">
      <alignment horizontal="right"/>
    </xf>
    <xf numFmtId="0" fontId="13" fillId="0" borderId="23" xfId="0" applyFont="1" applyBorder="1" applyAlignment="1">
      <alignment horizontal="right"/>
    </xf>
    <xf numFmtId="0" fontId="4" fillId="0" borderId="23" xfId="0" applyFont="1" applyBorder="1"/>
    <xf numFmtId="0" fontId="34" fillId="0" borderId="23" xfId="0" applyFont="1" applyBorder="1"/>
    <xf numFmtId="44" fontId="7" fillId="0" borderId="0" xfId="0" applyNumberFormat="1" applyFont="1" applyAlignment="1">
      <alignment horizontal="right"/>
    </xf>
    <xf numFmtId="0" fontId="28" fillId="0" borderId="23" xfId="0" applyFont="1" applyBorder="1"/>
    <xf numFmtId="0" fontId="7" fillId="0" borderId="23" xfId="0" applyFont="1" applyBorder="1" applyAlignment="1">
      <alignment horizontal="right"/>
    </xf>
    <xf numFmtId="44" fontId="0" fillId="9" borderId="23" xfId="0" applyNumberFormat="1" applyFill="1" applyBorder="1"/>
    <xf numFmtId="44" fontId="9" fillId="9" borderId="23" xfId="0" applyNumberFormat="1" applyFont="1" applyFill="1" applyBorder="1"/>
    <xf numFmtId="0" fontId="7" fillId="0" borderId="23" xfId="0" applyFont="1" applyBorder="1"/>
    <xf numFmtId="0" fontId="0" fillId="0" borderId="45" xfId="0" applyBorder="1"/>
    <xf numFmtId="0" fontId="4" fillId="0" borderId="0" xfId="0" applyFont="1" applyAlignment="1">
      <alignment vertical="top"/>
    </xf>
    <xf numFmtId="0" fontId="4" fillId="0" borderId="40" xfId="0" applyFont="1" applyBorder="1"/>
    <xf numFmtId="0" fontId="11" fillId="0" borderId="40" xfId="0" applyFont="1" applyBorder="1"/>
    <xf numFmtId="0" fontId="7" fillId="0" borderId="40" xfId="0" applyFont="1" applyBorder="1"/>
    <xf numFmtId="0" fontId="7" fillId="0" borderId="46" xfId="0" applyFont="1" applyBorder="1"/>
    <xf numFmtId="0" fontId="7" fillId="0" borderId="21" xfId="0" applyFont="1" applyBorder="1"/>
    <xf numFmtId="0" fontId="0" fillId="0" borderId="47" xfId="0" applyBorder="1"/>
    <xf numFmtId="0" fontId="0" fillId="0" borderId="48" xfId="0" applyBorder="1"/>
    <xf numFmtId="0" fontId="0" fillId="0" borderId="46" xfId="0" applyBorder="1"/>
    <xf numFmtId="0" fontId="7" fillId="0" borderId="49" xfId="0" applyFont="1" applyBorder="1"/>
    <xf numFmtId="0" fontId="7" fillId="0" borderId="41" xfId="0" applyFont="1" applyBorder="1"/>
    <xf numFmtId="0" fontId="22" fillId="0" borderId="40" xfId="0" applyFont="1" applyBorder="1"/>
    <xf numFmtId="0" fontId="88" fillId="0" borderId="0" xfId="0" applyFont="1"/>
    <xf numFmtId="0" fontId="22" fillId="0" borderId="41" xfId="0" applyFont="1" applyBorder="1"/>
    <xf numFmtId="0" fontId="22" fillId="0" borderId="40" xfId="0" applyFont="1" applyBorder="1" applyAlignment="1" applyProtection="1">
      <alignment horizontal="center" wrapText="1"/>
      <protection locked="0"/>
    </xf>
    <xf numFmtId="0" fontId="22" fillId="0" borderId="0" xfId="0" applyFont="1" applyProtection="1">
      <protection locked="0"/>
    </xf>
    <xf numFmtId="39" fontId="22" fillId="0" borderId="0" xfId="0" applyNumberFormat="1" applyFont="1"/>
    <xf numFmtId="39" fontId="22" fillId="0" borderId="0" xfId="0" applyNumberFormat="1" applyFont="1" applyProtection="1">
      <protection locked="0"/>
    </xf>
    <xf numFmtId="39" fontId="22" fillId="13" borderId="41" xfId="0" applyNumberFormat="1" applyFont="1" applyFill="1" applyBorder="1" applyProtection="1">
      <protection locked="0"/>
    </xf>
    <xf numFmtId="0" fontId="22" fillId="0" borderId="40" xfId="0" applyFont="1" applyBorder="1" applyAlignment="1" applyProtection="1">
      <alignment horizontal="center"/>
      <protection locked="0"/>
    </xf>
    <xf numFmtId="39" fontId="22" fillId="13" borderId="0" xfId="0" applyNumberFormat="1" applyFont="1" applyFill="1" applyProtection="1">
      <protection locked="0"/>
    </xf>
    <xf numFmtId="39" fontId="22" fillId="2" borderId="50" xfId="0" quotePrefix="1" applyNumberFormat="1" applyFont="1" applyFill="1" applyBorder="1" applyAlignment="1" applyProtection="1">
      <alignment horizontal="right"/>
      <protection locked="0"/>
    </xf>
    <xf numFmtId="0" fontId="22" fillId="0" borderId="0" xfId="0" applyFont="1" applyAlignment="1" applyProtection="1">
      <alignment horizontal="right"/>
      <protection locked="0"/>
    </xf>
    <xf numFmtId="39" fontId="22" fillId="0" borderId="38" xfId="0" applyNumberFormat="1" applyFont="1" applyBorder="1" applyProtection="1">
      <protection locked="0"/>
    </xf>
    <xf numFmtId="0" fontId="88" fillId="0" borderId="0" xfId="0" applyFont="1" applyAlignment="1">
      <alignment horizontal="center"/>
    </xf>
    <xf numFmtId="39" fontId="22" fillId="0" borderId="41" xfId="0" applyNumberFormat="1" applyFont="1" applyBorder="1"/>
    <xf numFmtId="0" fontId="22" fillId="0" borderId="40" xfId="0" applyFont="1" applyBorder="1" applyAlignment="1">
      <alignment horizontal="center"/>
    </xf>
    <xf numFmtId="39" fontId="22" fillId="2" borderId="50" xfId="0" applyNumberFormat="1" applyFont="1" applyFill="1" applyBorder="1" applyProtection="1">
      <protection locked="0"/>
    </xf>
    <xf numFmtId="0" fontId="88" fillId="0" borderId="0" xfId="0" applyFont="1" applyAlignment="1" applyProtection="1">
      <alignment horizontal="center"/>
      <protection locked="0"/>
    </xf>
    <xf numFmtId="39" fontId="22" fillId="2" borderId="50" xfId="0" quotePrefix="1" applyNumberFormat="1" applyFont="1" applyFill="1" applyBorder="1" applyProtection="1">
      <protection locked="0"/>
    </xf>
    <xf numFmtId="39" fontId="22" fillId="0" borderId="41" xfId="0" quotePrefix="1" applyNumberFormat="1" applyFont="1" applyBorder="1"/>
    <xf numFmtId="0" fontId="12" fillId="0" borderId="0" xfId="0" quotePrefix="1" applyFont="1"/>
    <xf numFmtId="3" fontId="12" fillId="0" borderId="0" xfId="0" applyNumberFormat="1" applyFont="1"/>
    <xf numFmtId="0" fontId="7" fillId="0" borderId="40" xfId="0" applyFont="1" applyBorder="1" applyAlignment="1">
      <alignment vertical="center"/>
    </xf>
    <xf numFmtId="0" fontId="95" fillId="0" borderId="0" xfId="1" applyFont="1"/>
    <xf numFmtId="0" fontId="62" fillId="0" borderId="0" xfId="1" applyFont="1" applyAlignment="1">
      <alignment vertical="top"/>
    </xf>
    <xf numFmtId="0" fontId="62" fillId="0" borderId="0" xfId="1" applyFont="1" applyAlignment="1">
      <alignment vertical="center"/>
    </xf>
    <xf numFmtId="0" fontId="7" fillId="0" borderId="0" xfId="0" applyFont="1" applyAlignment="1">
      <alignment horizontal="center" vertical="top"/>
    </xf>
    <xf numFmtId="0" fontId="4" fillId="0" borderId="16" xfId="0" applyFont="1" applyBorder="1"/>
    <xf numFmtId="0" fontId="7" fillId="0" borderId="0" xfId="1" applyFont="1" applyAlignment="1">
      <alignment horizontal="left" wrapText="1"/>
    </xf>
    <xf numFmtId="0" fontId="7" fillId="0" borderId="7" xfId="1" applyFont="1" applyBorder="1" applyAlignment="1">
      <alignment horizontal="left" wrapText="1"/>
    </xf>
    <xf numFmtId="165" fontId="6" fillId="9" borderId="12" xfId="1" applyNumberFormat="1" applyFont="1" applyFill="1" applyBorder="1" applyAlignment="1" applyProtection="1">
      <alignment horizontal="left"/>
      <protection locked="0"/>
    </xf>
    <xf numFmtId="0" fontId="4" fillId="0" borderId="0" xfId="0" applyFont="1" applyAlignment="1">
      <alignment horizontal="left" vertical="top" wrapText="1"/>
    </xf>
    <xf numFmtId="0" fontId="16" fillId="0" borderId="0" xfId="0" applyFont="1" applyAlignment="1">
      <alignment horizontal="center"/>
    </xf>
    <xf numFmtId="0" fontId="33" fillId="0" borderId="0" xfId="3" applyFont="1" applyAlignment="1" applyProtection="1">
      <alignment horizontal="center"/>
    </xf>
    <xf numFmtId="0" fontId="32" fillId="0" borderId="0" xfId="0" applyFont="1" applyAlignment="1">
      <alignment horizontal="center"/>
    </xf>
    <xf numFmtId="0" fontId="0" fillId="0" borderId="0" xfId="0" applyAlignment="1">
      <alignment horizontal="left" vertical="top" wrapText="1"/>
    </xf>
    <xf numFmtId="0" fontId="86" fillId="0" borderId="0" xfId="0" applyFont="1" applyAlignment="1">
      <alignment horizontal="center" vertical="center" wrapText="1"/>
    </xf>
    <xf numFmtId="0" fontId="4" fillId="0" borderId="0" xfId="0" applyFont="1" applyAlignment="1">
      <alignment horizontal="left" wrapText="1"/>
    </xf>
    <xf numFmtId="0" fontId="4" fillId="0" borderId="0" xfId="1" applyAlignment="1">
      <alignment horizontal="left" vertical="top" wrapText="1"/>
    </xf>
    <xf numFmtId="0" fontId="4" fillId="0" borderId="7" xfId="1" applyBorder="1" applyAlignment="1">
      <alignment horizontal="left" vertical="top" wrapText="1"/>
    </xf>
    <xf numFmtId="0" fontId="7" fillId="0" borderId="0" xfId="1" applyFont="1" applyAlignment="1">
      <alignment horizontal="center" vertical="center" wrapText="1"/>
    </xf>
    <xf numFmtId="0" fontId="95" fillId="0" borderId="0" xfId="1" applyFont="1" applyAlignment="1">
      <alignment horizontal="left" wrapText="1"/>
    </xf>
    <xf numFmtId="0" fontId="95" fillId="0" borderId="9" xfId="1" applyFont="1" applyBorder="1" applyAlignment="1">
      <alignment horizontal="left" wrapText="1"/>
    </xf>
    <xf numFmtId="0" fontId="55" fillId="0" borderId="9" xfId="1" applyFont="1" applyBorder="1" applyAlignment="1">
      <alignment horizontal="left" wrapText="1"/>
    </xf>
    <xf numFmtId="0" fontId="4" fillId="0" borderId="0" xfId="1" applyAlignment="1">
      <alignment horizontal="left" wrapText="1"/>
    </xf>
    <xf numFmtId="0" fontId="7" fillId="0" borderId="0" xfId="1" applyFont="1" applyAlignment="1">
      <alignment horizontal="left" vertical="top" wrapText="1"/>
    </xf>
    <xf numFmtId="0" fontId="7" fillId="0" borderId="7" xfId="1" applyFont="1" applyBorder="1" applyAlignment="1">
      <alignment horizontal="left" vertical="top" wrapText="1"/>
    </xf>
    <xf numFmtId="0" fontId="23" fillId="0" borderId="9" xfId="3" applyBorder="1" applyAlignment="1">
      <alignment horizontal="left" vertical="center" wrapText="1"/>
    </xf>
    <xf numFmtId="0" fontId="4" fillId="7" borderId="14" xfId="1" applyFill="1" applyBorder="1"/>
    <xf numFmtId="0" fontId="4" fillId="7" borderId="16" xfId="1" applyFill="1" applyBorder="1"/>
    <xf numFmtId="0" fontId="4" fillId="7" borderId="19" xfId="1" applyFill="1" applyBorder="1"/>
    <xf numFmtId="0" fontId="23" fillId="0" borderId="0" xfId="3" applyBorder="1" applyAlignment="1">
      <alignment horizontal="left" vertical="center" wrapText="1"/>
    </xf>
    <xf numFmtId="0" fontId="7" fillId="0" borderId="0" xfId="1" applyFont="1" applyAlignment="1">
      <alignment horizontal="left" wrapText="1"/>
    </xf>
    <xf numFmtId="0" fontId="4" fillId="0" borderId="10" xfId="1" applyBorder="1" applyAlignment="1">
      <alignment horizontal="left" vertical="center" wrapText="1"/>
    </xf>
    <xf numFmtId="0" fontId="4" fillId="0" borderId="1" xfId="1" applyBorder="1" applyAlignment="1">
      <alignment horizontal="left" vertical="center" wrapText="1"/>
    </xf>
    <xf numFmtId="0" fontId="4" fillId="0" borderId="4" xfId="1" applyBorder="1" applyAlignment="1">
      <alignment horizontal="left" vertical="center" wrapText="1"/>
    </xf>
    <xf numFmtId="0" fontId="7" fillId="0" borderId="0" xfId="1" applyFont="1" applyAlignment="1">
      <alignment horizontal="left" vertical="center" wrapText="1"/>
    </xf>
    <xf numFmtId="0" fontId="7" fillId="0" borderId="1" xfId="1" applyFont="1" applyBorder="1" applyAlignment="1">
      <alignment horizontal="left" vertical="center" wrapText="1"/>
    </xf>
    <xf numFmtId="0" fontId="4" fillId="0" borderId="1" xfId="1" applyBorder="1" applyAlignment="1">
      <alignment horizontal="left" wrapText="1"/>
    </xf>
    <xf numFmtId="0" fontId="4" fillId="0" borderId="4" xfId="1" applyBorder="1" applyAlignment="1">
      <alignment horizontal="left" wrapText="1"/>
    </xf>
    <xf numFmtId="0" fontId="4" fillId="0" borderId="0" xfId="1" applyAlignment="1">
      <alignment horizontal="left" vertical="center" wrapText="1"/>
    </xf>
    <xf numFmtId="0" fontId="23" fillId="0" borderId="13" xfId="3" applyBorder="1" applyAlignment="1">
      <alignment horizontal="left"/>
    </xf>
    <xf numFmtId="0" fontId="23" fillId="0" borderId="0" xfId="3" applyBorder="1" applyAlignment="1">
      <alignment horizontal="left"/>
    </xf>
    <xf numFmtId="0" fontId="23" fillId="0" borderId="7" xfId="3" applyBorder="1" applyAlignment="1">
      <alignment horizontal="left"/>
    </xf>
    <xf numFmtId="0" fontId="52" fillId="0" borderId="35" xfId="1" applyFont="1" applyBorder="1" applyAlignment="1">
      <alignment horizontal="center"/>
    </xf>
    <xf numFmtId="0" fontId="52" fillId="0" borderId="36" xfId="1" applyFont="1" applyBorder="1" applyAlignment="1">
      <alignment horizontal="center"/>
    </xf>
    <xf numFmtId="0" fontId="52" fillId="0" borderId="37" xfId="1" applyFont="1" applyBorder="1" applyAlignment="1">
      <alignment horizontal="center"/>
    </xf>
    <xf numFmtId="0" fontId="52" fillId="0" borderId="21" xfId="1" applyFont="1" applyBorder="1" applyAlignment="1">
      <alignment horizontal="center"/>
    </xf>
    <xf numFmtId="0" fontId="52" fillId="0" borderId="23" xfId="1" applyFont="1" applyBorder="1" applyAlignment="1">
      <alignment horizontal="center"/>
    </xf>
    <xf numFmtId="0" fontId="52" fillId="0" borderId="38" xfId="1" applyFont="1" applyBorder="1" applyAlignment="1">
      <alignment horizontal="center"/>
    </xf>
    <xf numFmtId="0" fontId="23" fillId="0" borderId="0" xfId="3" applyAlignment="1">
      <alignment horizontal="left"/>
    </xf>
    <xf numFmtId="0" fontId="59" fillId="14" borderId="8" xfId="1" applyFont="1" applyFill="1" applyBorder="1" applyAlignment="1">
      <alignment horizontal="center" wrapText="1"/>
    </xf>
    <xf numFmtId="0" fontId="59" fillId="14" borderId="20" xfId="1" applyFont="1" applyFill="1" applyBorder="1" applyAlignment="1">
      <alignment horizontal="center" wrapText="1"/>
    </xf>
    <xf numFmtId="0" fontId="4" fillId="8" borderId="14" xfId="1" applyFill="1" applyBorder="1" applyAlignment="1">
      <alignment horizontal="left"/>
    </xf>
    <xf numFmtId="0" fontId="4" fillId="8" borderId="16" xfId="1" applyFill="1" applyBorder="1" applyAlignment="1">
      <alignment horizontal="left"/>
    </xf>
    <xf numFmtId="0" fontId="4" fillId="8" borderId="19" xfId="1" applyFill="1" applyBorder="1" applyAlignment="1">
      <alignment horizontal="left"/>
    </xf>
    <xf numFmtId="0" fontId="4" fillId="0" borderId="10" xfId="1" applyBorder="1" applyAlignment="1">
      <alignment horizontal="left" wrapText="1"/>
    </xf>
    <xf numFmtId="0" fontId="7" fillId="0" borderId="7" xfId="1" applyFont="1" applyBorder="1" applyAlignment="1">
      <alignment horizontal="left" wrapText="1"/>
    </xf>
    <xf numFmtId="0" fontId="71" fillId="0" borderId="1" xfId="1" applyFont="1" applyBorder="1" applyAlignment="1">
      <alignment horizontal="left"/>
    </xf>
    <xf numFmtId="0" fontId="60" fillId="0" borderId="9" xfId="1" applyFont="1" applyBorder="1" applyAlignment="1">
      <alignment horizontal="left" wrapText="1"/>
    </xf>
    <xf numFmtId="0" fontId="59" fillId="0" borderId="0" xfId="1" applyFont="1" applyAlignment="1">
      <alignment horizontal="center" wrapText="1"/>
    </xf>
    <xf numFmtId="0" fontId="59" fillId="0" borderId="7" xfId="1" applyFont="1" applyBorder="1" applyAlignment="1">
      <alignment horizontal="center" wrapText="1"/>
    </xf>
    <xf numFmtId="0" fontId="59" fillId="0" borderId="10" xfId="1" applyFont="1" applyBorder="1" applyAlignment="1">
      <alignment horizontal="center"/>
    </xf>
    <xf numFmtId="0" fontId="7" fillId="0" borderId="1" xfId="1" applyFont="1" applyBorder="1" applyAlignment="1">
      <alignment horizontal="center"/>
    </xf>
    <xf numFmtId="0" fontId="7" fillId="0" borderId="4" xfId="1" applyFont="1" applyBorder="1" applyAlignment="1">
      <alignment horizontal="center"/>
    </xf>
    <xf numFmtId="0" fontId="4" fillId="0" borderId="9" xfId="1" applyBorder="1" applyAlignment="1">
      <alignment horizontal="left" wrapText="1"/>
    </xf>
    <xf numFmtId="0" fontId="88" fillId="0" borderId="9" xfId="1" applyFont="1" applyBorder="1" applyAlignment="1">
      <alignment horizontal="center"/>
    </xf>
    <xf numFmtId="0" fontId="12" fillId="0" borderId="0" xfId="1" applyFont="1" applyAlignment="1">
      <alignment horizontal="left" vertical="top" wrapText="1"/>
    </xf>
    <xf numFmtId="0" fontId="59" fillId="14" borderId="8" xfId="1" applyFont="1" applyFill="1" applyBorder="1" applyAlignment="1">
      <alignment horizontal="left" wrapText="1"/>
    </xf>
    <xf numFmtId="0" fontId="59" fillId="14" borderId="20" xfId="1" applyFont="1" applyFill="1" applyBorder="1" applyAlignment="1">
      <alignment horizontal="left" wrapText="1"/>
    </xf>
    <xf numFmtId="0" fontId="59" fillId="14" borderId="10" xfId="1" applyFont="1" applyFill="1" applyBorder="1" applyAlignment="1">
      <alignment horizontal="left" wrapText="1"/>
    </xf>
    <xf numFmtId="0" fontId="59" fillId="14" borderId="4" xfId="1" applyFont="1" applyFill="1" applyBorder="1" applyAlignment="1">
      <alignment horizontal="left" wrapText="1"/>
    </xf>
    <xf numFmtId="0" fontId="59" fillId="0" borderId="0" xfId="1" applyFont="1" applyAlignment="1">
      <alignment horizontal="left" wrapText="1"/>
    </xf>
    <xf numFmtId="0" fontId="59" fillId="0" borderId="7" xfId="1" applyFont="1" applyBorder="1" applyAlignment="1">
      <alignment horizontal="left" wrapText="1"/>
    </xf>
    <xf numFmtId="0" fontId="59" fillId="14" borderId="13" xfId="1" applyFont="1" applyFill="1" applyBorder="1" applyAlignment="1">
      <alignment horizontal="left" wrapText="1"/>
    </xf>
    <xf numFmtId="0" fontId="59" fillId="14" borderId="7" xfId="1" applyFont="1" applyFill="1" applyBorder="1" applyAlignment="1">
      <alignment horizontal="left" wrapText="1"/>
    </xf>
    <xf numFmtId="0" fontId="59" fillId="14" borderId="10" xfId="1" applyFont="1" applyFill="1" applyBorder="1" applyAlignment="1">
      <alignment horizontal="center" wrapText="1"/>
    </xf>
    <xf numFmtId="0" fontId="59" fillId="14" borderId="4" xfId="1" applyFont="1" applyFill="1" applyBorder="1" applyAlignment="1">
      <alignment horizontal="center" wrapText="1"/>
    </xf>
    <xf numFmtId="0" fontId="14" fillId="0" borderId="35" xfId="0" applyFont="1" applyBorder="1" applyAlignment="1">
      <alignment horizontal="left"/>
    </xf>
    <xf numFmtId="0" fontId="14" fillId="0" borderId="36" xfId="0" applyFont="1" applyBorder="1" applyAlignment="1">
      <alignment horizontal="left"/>
    </xf>
    <xf numFmtId="0" fontId="14" fillId="0" borderId="37" xfId="0" applyFont="1" applyBorder="1" applyAlignment="1">
      <alignment horizontal="left"/>
    </xf>
    <xf numFmtId="0" fontId="20" fillId="0" borderId="35" xfId="0" applyFont="1" applyBorder="1" applyAlignment="1">
      <alignment horizontal="center"/>
    </xf>
    <xf numFmtId="0" fontId="20" fillId="0" borderId="36" xfId="0" applyFont="1" applyBorder="1" applyAlignment="1">
      <alignment horizontal="center"/>
    </xf>
    <xf numFmtId="0" fontId="20" fillId="0" borderId="37" xfId="0" applyFont="1" applyBorder="1" applyAlignment="1">
      <alignment horizontal="center"/>
    </xf>
    <xf numFmtId="0" fontId="14" fillId="0" borderId="40" xfId="0" applyFont="1" applyBorder="1" applyAlignment="1">
      <alignment horizontal="left" wrapText="1"/>
    </xf>
    <xf numFmtId="0" fontId="14" fillId="0" borderId="0" xfId="0" applyFont="1" applyAlignment="1">
      <alignment horizontal="left" wrapText="1"/>
    </xf>
    <xf numFmtId="0" fontId="14" fillId="0" borderId="41" xfId="0" applyFont="1" applyBorder="1" applyAlignment="1">
      <alignment horizontal="left" wrapText="1"/>
    </xf>
    <xf numFmtId="0" fontId="82" fillId="0" borderId="0" xfId="3" applyFont="1" applyBorder="1" applyAlignment="1">
      <alignment horizontal="left"/>
    </xf>
    <xf numFmtId="0" fontId="83" fillId="0" borderId="0" xfId="0" applyFont="1" applyAlignment="1">
      <alignment horizontal="center"/>
    </xf>
    <xf numFmtId="0" fontId="82" fillId="0" borderId="0" xfId="0" applyFont="1" applyAlignment="1">
      <alignment horizontal="left" wrapText="1"/>
    </xf>
    <xf numFmtId="0" fontId="74" fillId="0" borderId="0" xfId="0" applyFont="1" applyAlignment="1">
      <alignment horizontal="center"/>
    </xf>
    <xf numFmtId="0" fontId="17" fillId="0" borderId="0" xfId="0" applyFont="1" applyAlignment="1">
      <alignment horizontal="left" wrapText="1"/>
    </xf>
    <xf numFmtId="0" fontId="83" fillId="0" borderId="0" xfId="0" applyFont="1" applyAlignment="1">
      <alignment horizontal="left" wrapText="1"/>
    </xf>
    <xf numFmtId="0" fontId="85" fillId="0" borderId="8" xfId="0" applyFont="1" applyBorder="1" applyAlignment="1">
      <alignment horizontal="center" vertical="center" wrapText="1"/>
    </xf>
    <xf numFmtId="0" fontId="85" fillId="0" borderId="13" xfId="0" applyFont="1" applyBorder="1" applyAlignment="1">
      <alignment horizontal="center" vertical="center" wrapText="1"/>
    </xf>
    <xf numFmtId="0" fontId="85" fillId="0" borderId="10" xfId="0" applyFont="1" applyBorder="1" applyAlignment="1">
      <alignment horizontal="center" vertical="center" wrapText="1"/>
    </xf>
    <xf numFmtId="0" fontId="43" fillId="0" borderId="18" xfId="0" applyFont="1" applyBorder="1" applyAlignment="1" applyProtection="1">
      <alignment horizontal="center" wrapText="1"/>
      <protection locked="0"/>
    </xf>
    <xf numFmtId="0" fontId="43" fillId="0" borderId="15" xfId="0" applyFont="1" applyBorder="1" applyAlignment="1" applyProtection="1">
      <alignment horizontal="center" wrapText="1"/>
      <protection locked="0"/>
    </xf>
    <xf numFmtId="44" fontId="43" fillId="0" borderId="8" xfId="0" applyNumberFormat="1" applyFont="1" applyBorder="1" applyAlignment="1">
      <alignment horizontal="center" vertical="center" wrapText="1"/>
    </xf>
    <xf numFmtId="44" fontId="43" fillId="0" borderId="20" xfId="0" applyNumberFormat="1" applyFont="1" applyBorder="1" applyAlignment="1">
      <alignment horizontal="center" vertical="center" wrapText="1"/>
    </xf>
    <xf numFmtId="44" fontId="43" fillId="0" borderId="10" xfId="0" applyNumberFormat="1" applyFont="1" applyBorder="1" applyAlignment="1">
      <alignment horizontal="center" vertical="center" wrapText="1"/>
    </xf>
    <xf numFmtId="44" fontId="43" fillId="0" borderId="4" xfId="0" applyNumberFormat="1" applyFont="1" applyBorder="1" applyAlignment="1">
      <alignment horizontal="center" vertical="center" wrapText="1"/>
    </xf>
    <xf numFmtId="0" fontId="4" fillId="0" borderId="18" xfId="0" applyFont="1" applyBorder="1" applyAlignment="1">
      <alignment horizontal="center" wrapText="1"/>
    </xf>
    <xf numFmtId="0" fontId="4" fillId="0" borderId="6" xfId="0" applyFont="1" applyBorder="1" applyAlignment="1">
      <alignment horizontal="center" wrapText="1"/>
    </xf>
    <xf numFmtId="0" fontId="4" fillId="0" borderId="15" xfId="0" applyFont="1" applyBorder="1" applyAlignment="1">
      <alignment horizontal="center" wrapText="1"/>
    </xf>
    <xf numFmtId="0" fontId="74" fillId="0" borderId="9" xfId="0" applyFont="1" applyBorder="1" applyAlignment="1">
      <alignment horizontal="center"/>
    </xf>
    <xf numFmtId="0" fontId="74" fillId="0" borderId="20" xfId="0" applyFont="1" applyBorder="1" applyAlignment="1">
      <alignment horizontal="center"/>
    </xf>
    <xf numFmtId="0" fontId="74" fillId="0" borderId="0" xfId="1" applyFont="1" applyAlignment="1">
      <alignment horizontal="center"/>
    </xf>
    <xf numFmtId="0" fontId="87" fillId="0" borderId="0" xfId="3" applyFont="1" applyBorder="1" applyAlignment="1" applyProtection="1">
      <alignment horizontal="left" wrapText="1"/>
    </xf>
    <xf numFmtId="0" fontId="78" fillId="0" borderId="0" xfId="1" applyFont="1" applyAlignment="1">
      <alignment horizontal="right"/>
    </xf>
    <xf numFmtId="0" fontId="4" fillId="0" borderId="14" xfId="0" applyFont="1" applyBorder="1" applyAlignment="1" applyProtection="1">
      <alignment horizontal="left" wrapText="1"/>
      <protection locked="0"/>
    </xf>
    <xf numFmtId="0" fontId="76" fillId="0" borderId="16" xfId="0" applyFont="1" applyBorder="1" applyAlignment="1" applyProtection="1">
      <alignment horizontal="left" wrapText="1"/>
      <protection locked="0"/>
    </xf>
    <xf numFmtId="0" fontId="76" fillId="0" borderId="19" xfId="0" applyFont="1" applyBorder="1" applyAlignment="1" applyProtection="1">
      <alignment horizontal="left" wrapText="1"/>
      <protection locked="0"/>
    </xf>
    <xf numFmtId="0" fontId="76" fillId="0" borderId="14" xfId="0" applyFont="1" applyBorder="1" applyAlignment="1">
      <alignment horizontal="left" wrapText="1"/>
    </xf>
    <xf numFmtId="0" fontId="76" fillId="0" borderId="16" xfId="0" applyFont="1" applyBorder="1" applyAlignment="1">
      <alignment horizontal="left" wrapText="1"/>
    </xf>
    <xf numFmtId="0" fontId="76" fillId="0" borderId="19" xfId="0" applyFont="1" applyBorder="1" applyAlignment="1">
      <alignment horizontal="left" wrapText="1"/>
    </xf>
    <xf numFmtId="0" fontId="74" fillId="0" borderId="0" xfId="0" applyFont="1" applyAlignment="1" applyProtection="1">
      <alignment horizontal="center"/>
      <protection locked="0"/>
    </xf>
    <xf numFmtId="0" fontId="75" fillId="0" borderId="16" xfId="0" applyFont="1" applyBorder="1" applyAlignment="1">
      <alignment horizontal="left" wrapText="1"/>
    </xf>
    <xf numFmtId="0" fontId="75" fillId="0" borderId="19" xfId="0" applyFont="1" applyBorder="1" applyAlignment="1">
      <alignment horizontal="left" wrapText="1"/>
    </xf>
    <xf numFmtId="0" fontId="4" fillId="0" borderId="14" xfId="0" applyFont="1" applyBorder="1" applyAlignment="1" applyProtection="1">
      <alignment horizontal="left"/>
      <protection locked="0"/>
    </xf>
    <xf numFmtId="0" fontId="75" fillId="0" borderId="16" xfId="0" applyFont="1" applyBorder="1" applyAlignment="1" applyProtection="1">
      <alignment horizontal="left"/>
      <protection locked="0"/>
    </xf>
    <xf numFmtId="0" fontId="75" fillId="0" borderId="19" xfId="0" applyFont="1" applyBorder="1" applyAlignment="1" applyProtection="1">
      <alignment horizontal="left"/>
      <protection locked="0"/>
    </xf>
    <xf numFmtId="0" fontId="75" fillId="0" borderId="0" xfId="0" applyFont="1" applyAlignment="1">
      <alignment horizontal="right"/>
    </xf>
    <xf numFmtId="0" fontId="76" fillId="0" borderId="14" xfId="0" applyFont="1" applyBorder="1" applyAlignment="1">
      <alignment horizontal="left"/>
    </xf>
    <xf numFmtId="0" fontId="75" fillId="0" borderId="16" xfId="0" applyFont="1" applyBorder="1" applyAlignment="1">
      <alignment horizontal="left"/>
    </xf>
    <xf numFmtId="0" fontId="75" fillId="0" borderId="19" xfId="0" applyFont="1" applyBorder="1" applyAlignment="1">
      <alignment horizontal="left"/>
    </xf>
    <xf numFmtId="0" fontId="4" fillId="0" borderId="14" xfId="0" applyFont="1" applyBorder="1" applyAlignment="1">
      <alignment horizontal="left" vertical="center" wrapText="1"/>
    </xf>
    <xf numFmtId="0" fontId="4" fillId="0" borderId="16" xfId="0" applyFont="1" applyBorder="1" applyAlignment="1">
      <alignment horizontal="left" vertical="center" wrapText="1"/>
    </xf>
    <xf numFmtId="0" fontId="4" fillId="0" borderId="19" xfId="0" applyFont="1" applyBorder="1" applyAlignment="1">
      <alignment horizontal="left" vertical="center" wrapText="1"/>
    </xf>
    <xf numFmtId="0" fontId="20" fillId="0" borderId="0" xfId="1" applyFont="1" applyAlignment="1">
      <alignment horizontal="center"/>
    </xf>
    <xf numFmtId="0" fontId="18" fillId="9" borderId="14" xfId="1" applyFont="1" applyFill="1" applyBorder="1" applyAlignment="1">
      <alignment horizontal="center" vertical="center"/>
    </xf>
    <xf numFmtId="0" fontId="18" fillId="9" borderId="19" xfId="1" applyFont="1" applyFill="1" applyBorder="1" applyAlignment="1">
      <alignment horizontal="center" vertical="center"/>
    </xf>
    <xf numFmtId="0" fontId="4" fillId="0" borderId="14" xfId="1" applyBorder="1" applyAlignment="1">
      <alignment horizontal="left"/>
    </xf>
    <xf numFmtId="0" fontId="4" fillId="0" borderId="16" xfId="1" applyBorder="1" applyAlignment="1">
      <alignment horizontal="left"/>
    </xf>
    <xf numFmtId="0" fontId="4" fillId="0" borderId="19" xfId="1" applyBorder="1" applyAlignment="1">
      <alignment horizontal="left"/>
    </xf>
    <xf numFmtId="0" fontId="4" fillId="0" borderId="14" xfId="1" applyBorder="1" applyAlignment="1">
      <alignment horizontal="left" wrapText="1"/>
    </xf>
    <xf numFmtId="0" fontId="4" fillId="0" borderId="16" xfId="1" applyBorder="1" applyAlignment="1">
      <alignment horizontal="left" wrapText="1"/>
    </xf>
    <xf numFmtId="0" fontId="4" fillId="0" borderId="19" xfId="1" applyBorder="1" applyAlignment="1">
      <alignment horizontal="left" wrapText="1"/>
    </xf>
    <xf numFmtId="0" fontId="18" fillId="9" borderId="8" xfId="1" applyFont="1" applyFill="1" applyBorder="1" applyAlignment="1">
      <alignment horizontal="center" vertical="center" wrapText="1"/>
    </xf>
    <xf numFmtId="0" fontId="18" fillId="9" borderId="20" xfId="1" applyFont="1" applyFill="1" applyBorder="1" applyAlignment="1">
      <alignment horizontal="center" vertical="center" wrapText="1"/>
    </xf>
    <xf numFmtId="0" fontId="18" fillId="9" borderId="10" xfId="1" applyFont="1" applyFill="1" applyBorder="1" applyAlignment="1">
      <alignment horizontal="center" vertical="center" wrapText="1"/>
    </xf>
    <xf numFmtId="0" fontId="18" fillId="9" borderId="4" xfId="1" applyFont="1" applyFill="1" applyBorder="1" applyAlignment="1">
      <alignment horizontal="center" vertical="center" wrapText="1"/>
    </xf>
    <xf numFmtId="0" fontId="87" fillId="0" borderId="0" xfId="3" applyFont="1" applyAlignment="1" applyProtection="1"/>
    <xf numFmtId="49" fontId="5" fillId="2" borderId="1" xfId="1" applyNumberFormat="1" applyFont="1" applyFill="1" applyBorder="1" applyAlignment="1" applyProtection="1">
      <alignment horizontal="center" wrapText="1"/>
      <protection locked="0"/>
    </xf>
    <xf numFmtId="0" fontId="5" fillId="0" borderId="0" xfId="1" applyFont="1" applyAlignment="1">
      <alignment horizontal="left"/>
    </xf>
    <xf numFmtId="0" fontId="18" fillId="2" borderId="8" xfId="1" applyFont="1" applyFill="1" applyBorder="1" applyAlignment="1">
      <alignment horizontal="center" vertical="center" wrapText="1"/>
    </xf>
    <xf numFmtId="0" fontId="18" fillId="2" borderId="20" xfId="1" applyFont="1" applyFill="1" applyBorder="1" applyAlignment="1">
      <alignment horizontal="center" vertical="center" wrapText="1"/>
    </xf>
    <xf numFmtId="0" fontId="18" fillId="9" borderId="8" xfId="1" applyFont="1" applyFill="1" applyBorder="1" applyAlignment="1">
      <alignment horizontal="center" wrapText="1"/>
    </xf>
    <xf numFmtId="0" fontId="18" fillId="9" borderId="20" xfId="1" applyFont="1" applyFill="1" applyBorder="1" applyAlignment="1">
      <alignment horizontal="center" wrapText="1"/>
    </xf>
    <xf numFmtId="165" fontId="5" fillId="2" borderId="16" xfId="1" applyNumberFormat="1" applyFont="1" applyFill="1" applyBorder="1" applyAlignment="1" applyProtection="1">
      <alignment horizontal="left" vertical="center" wrapText="1"/>
      <protection locked="0"/>
    </xf>
    <xf numFmtId="0" fontId="7" fillId="0" borderId="8" xfId="1" applyFont="1" applyBorder="1" applyAlignment="1">
      <alignment horizontal="center" vertical="center" wrapText="1"/>
    </xf>
    <xf numFmtId="0" fontId="7" fillId="0" borderId="9" xfId="1" applyFont="1" applyBorder="1" applyAlignment="1">
      <alignment horizontal="center" vertical="center" wrapText="1"/>
    </xf>
    <xf numFmtId="0" fontId="7" fillId="0" borderId="20" xfId="1" applyFont="1" applyBorder="1" applyAlignment="1">
      <alignment horizontal="center" vertical="center" wrapText="1"/>
    </xf>
    <xf numFmtId="0" fontId="7" fillId="0" borderId="10" xfId="1" applyFont="1" applyBorder="1" applyAlignment="1">
      <alignment horizontal="center" vertical="center" wrapText="1"/>
    </xf>
    <xf numFmtId="0" fontId="7" fillId="0" borderId="1" xfId="1" applyFont="1" applyBorder="1" applyAlignment="1">
      <alignment horizontal="center" vertical="center" wrapText="1"/>
    </xf>
    <xf numFmtId="0" fontId="7" fillId="0" borderId="4" xfId="1" applyFont="1" applyBorder="1" applyAlignment="1">
      <alignment horizontal="center" vertical="center" wrapText="1"/>
    </xf>
    <xf numFmtId="0" fontId="18" fillId="0" borderId="14" xfId="1" applyFont="1" applyBorder="1" applyAlignment="1">
      <alignment horizontal="right"/>
    </xf>
    <xf numFmtId="0" fontId="18" fillId="0" borderId="16" xfId="1" applyFont="1" applyBorder="1" applyAlignment="1">
      <alignment horizontal="right"/>
    </xf>
    <xf numFmtId="0" fontId="18" fillId="0" borderId="19" xfId="1" applyFont="1" applyBorder="1" applyAlignment="1">
      <alignment horizontal="right"/>
    </xf>
    <xf numFmtId="0" fontId="18" fillId="9" borderId="8" xfId="1" applyFont="1" applyFill="1" applyBorder="1" applyAlignment="1">
      <alignment horizontal="center" vertical="center"/>
    </xf>
    <xf numFmtId="0" fontId="18" fillId="9" borderId="9" xfId="1" applyFont="1" applyFill="1" applyBorder="1" applyAlignment="1">
      <alignment horizontal="center" vertical="center"/>
    </xf>
    <xf numFmtId="0" fontId="18" fillId="9" borderId="20" xfId="1" applyFont="1" applyFill="1" applyBorder="1" applyAlignment="1">
      <alignment horizontal="center" vertical="center"/>
    </xf>
    <xf numFmtId="0" fontId="18" fillId="11" borderId="14" xfId="1" applyFont="1" applyFill="1" applyBorder="1" applyAlignment="1">
      <alignment horizontal="center" vertical="center"/>
    </xf>
    <xf numFmtId="0" fontId="18" fillId="11" borderId="19" xfId="1" applyFont="1" applyFill="1" applyBorder="1" applyAlignment="1">
      <alignment horizontal="center" vertical="center"/>
    </xf>
    <xf numFmtId="0" fontId="18" fillId="10" borderId="14" xfId="1" applyFont="1" applyFill="1" applyBorder="1" applyAlignment="1">
      <alignment horizontal="center" vertical="center"/>
    </xf>
    <xf numFmtId="0" fontId="18" fillId="10" borderId="19" xfId="1" applyFont="1" applyFill="1" applyBorder="1" applyAlignment="1">
      <alignment horizontal="center" vertical="center"/>
    </xf>
    <xf numFmtId="0" fontId="18" fillId="7" borderId="14" xfId="1" applyFont="1" applyFill="1" applyBorder="1" applyAlignment="1">
      <alignment horizontal="center" vertical="center"/>
    </xf>
    <xf numFmtId="0" fontId="18" fillId="7" borderId="19" xfId="1" applyFont="1" applyFill="1" applyBorder="1" applyAlignment="1">
      <alignment horizontal="center" vertical="center"/>
    </xf>
    <xf numFmtId="0" fontId="18" fillId="9" borderId="10" xfId="1" applyFont="1" applyFill="1" applyBorder="1" applyAlignment="1">
      <alignment horizontal="center" vertical="center"/>
    </xf>
    <xf numFmtId="0" fontId="18" fillId="9" borderId="4" xfId="1" applyFont="1" applyFill="1" applyBorder="1" applyAlignment="1">
      <alignment horizontal="center" vertical="center"/>
    </xf>
    <xf numFmtId="0" fontId="18" fillId="9" borderId="15" xfId="1" applyFont="1" applyFill="1" applyBorder="1" applyAlignment="1">
      <alignment horizontal="center" vertical="center"/>
    </xf>
    <xf numFmtId="0" fontId="4" fillId="0" borderId="14" xfId="1" applyBorder="1" applyAlignment="1" applyProtection="1">
      <alignment horizontal="left" wrapText="1"/>
      <protection locked="0"/>
    </xf>
    <xf numFmtId="0" fontId="4" fillId="0" borderId="16" xfId="1" applyBorder="1" applyAlignment="1" applyProtection="1">
      <alignment horizontal="left" wrapText="1"/>
      <protection locked="0"/>
    </xf>
    <xf numFmtId="0" fontId="4" fillId="0" borderId="19" xfId="1" applyBorder="1" applyAlignment="1" applyProtection="1">
      <alignment horizontal="left" wrapText="1"/>
      <protection locked="0"/>
    </xf>
    <xf numFmtId="0" fontId="4" fillId="0" borderId="0" xfId="1" applyAlignment="1">
      <alignment horizontal="center"/>
    </xf>
    <xf numFmtId="0" fontId="8" fillId="0" borderId="0" xfId="1" applyFont="1" applyAlignment="1">
      <alignment horizontal="center"/>
    </xf>
    <xf numFmtId="0" fontId="4" fillId="0" borderId="0" xfId="1" applyAlignment="1">
      <alignment wrapText="1"/>
    </xf>
    <xf numFmtId="0" fontId="7" fillId="0" borderId="0" xfId="1" applyFont="1" applyAlignment="1">
      <alignment horizontal="center"/>
    </xf>
    <xf numFmtId="0" fontId="27" fillId="0" borderId="0" xfId="36" applyAlignment="1" applyProtection="1">
      <alignment horizontal="left"/>
    </xf>
    <xf numFmtId="0" fontId="15" fillId="0" borderId="0" xfId="1" applyFont="1" applyAlignment="1">
      <alignment horizontal="right" wrapText="1"/>
    </xf>
    <xf numFmtId="0" fontId="5" fillId="0" borderId="0" xfId="1" applyFont="1" applyAlignment="1">
      <alignment horizontal="right"/>
    </xf>
    <xf numFmtId="0" fontId="4" fillId="0" borderId="14" xfId="0" applyFont="1" applyBorder="1" applyAlignment="1">
      <alignment horizontal="left" wrapText="1"/>
    </xf>
    <xf numFmtId="0" fontId="4" fillId="0" borderId="16" xfId="0" applyFont="1" applyBorder="1" applyAlignment="1">
      <alignment horizontal="left" wrapText="1"/>
    </xf>
    <xf numFmtId="0" fontId="4" fillId="0" borderId="19" xfId="0" applyFont="1" applyBorder="1" applyAlignment="1">
      <alignment horizontal="left" wrapText="1"/>
    </xf>
    <xf numFmtId="0" fontId="0" fillId="0" borderId="16" xfId="0" applyBorder="1" applyAlignment="1">
      <alignment horizontal="left" wrapText="1"/>
    </xf>
    <xf numFmtId="0" fontId="0" fillId="0" borderId="19" xfId="0" applyBorder="1" applyAlignment="1">
      <alignment horizontal="left" wrapText="1"/>
    </xf>
    <xf numFmtId="0" fontId="4" fillId="0" borderId="14" xfId="0" applyFont="1" applyBorder="1" applyAlignment="1">
      <alignment horizontal="left"/>
    </xf>
    <xf numFmtId="0" fontId="0" fillId="0" borderId="16" xfId="0" applyBorder="1" applyAlignment="1">
      <alignment horizontal="left"/>
    </xf>
    <xf numFmtId="0" fontId="0" fillId="0" borderId="19" xfId="0" applyBorder="1" applyAlignment="1">
      <alignment horizontal="left"/>
    </xf>
    <xf numFmtId="0" fontId="0" fillId="0" borderId="0" xfId="0" applyAlignment="1">
      <alignment horizontal="right"/>
    </xf>
    <xf numFmtId="0" fontId="7" fillId="0" borderId="1" xfId="0" applyFont="1" applyBorder="1" applyAlignment="1">
      <alignment horizontal="center"/>
    </xf>
    <xf numFmtId="0" fontId="7" fillId="0" borderId="0" xfId="0" applyFont="1" applyAlignment="1">
      <alignment horizontal="center"/>
    </xf>
    <xf numFmtId="0" fontId="43" fillId="0" borderId="18" xfId="0" applyFont="1" applyBorder="1" applyAlignment="1">
      <alignment horizontal="center" wrapText="1"/>
    </xf>
    <xf numFmtId="0" fontId="43" fillId="0" borderId="15" xfId="0" applyFont="1" applyBorder="1" applyAlignment="1">
      <alignment horizontal="center" wrapText="1"/>
    </xf>
    <xf numFmtId="0" fontId="34" fillId="0" borderId="1" xfId="0" applyFont="1" applyBorder="1" applyAlignment="1">
      <alignment horizontal="left"/>
    </xf>
    <xf numFmtId="0" fontId="43" fillId="0" borderId="18" xfId="0" applyFont="1" applyBorder="1" applyAlignment="1" applyProtection="1">
      <alignment horizontal="center" vertical="center" wrapText="1"/>
      <protection locked="0"/>
    </xf>
    <xf numFmtId="0" fontId="43" fillId="0" borderId="6" xfId="0" applyFont="1" applyBorder="1" applyAlignment="1" applyProtection="1">
      <alignment horizontal="center" vertical="center" wrapText="1"/>
      <protection locked="0"/>
    </xf>
    <xf numFmtId="0" fontId="43" fillId="0" borderId="15" xfId="0" applyFont="1" applyBorder="1" applyAlignment="1" applyProtection="1">
      <alignment horizontal="center" vertical="center" wrapText="1"/>
      <protection locked="0"/>
    </xf>
    <xf numFmtId="0" fontId="4" fillId="0" borderId="0" xfId="0" applyFont="1" applyAlignment="1">
      <alignment horizontal="center"/>
    </xf>
    <xf numFmtId="0" fontId="5" fillId="0" borderId="1" xfId="1" applyFont="1" applyBorder="1" applyAlignment="1">
      <alignment horizontal="left" wrapText="1"/>
    </xf>
    <xf numFmtId="0" fontId="7" fillId="0" borderId="8" xfId="1" applyFont="1" applyBorder="1" applyAlignment="1">
      <alignment horizontal="center" vertical="center"/>
    </xf>
    <xf numFmtId="0" fontId="7" fillId="0" borderId="9" xfId="1" applyFont="1" applyBorder="1" applyAlignment="1">
      <alignment horizontal="center" vertical="center"/>
    </xf>
    <xf numFmtId="0" fontId="7" fillId="0" borderId="20" xfId="1" applyFont="1" applyBorder="1" applyAlignment="1">
      <alignment horizontal="center" vertical="center"/>
    </xf>
    <xf numFmtId="0" fontId="7" fillId="0" borderId="10" xfId="1" applyFont="1" applyBorder="1" applyAlignment="1">
      <alignment horizontal="center" vertical="center"/>
    </xf>
    <xf numFmtId="0" fontId="7" fillId="0" borderId="1" xfId="1" applyFont="1" applyBorder="1" applyAlignment="1">
      <alignment horizontal="center" vertical="center"/>
    </xf>
    <xf numFmtId="0" fontId="7" fillId="0" borderId="4" xfId="1" applyFont="1" applyBorder="1" applyAlignment="1">
      <alignment horizontal="center" vertical="center"/>
    </xf>
    <xf numFmtId="0" fontId="7" fillId="9" borderId="14" xfId="1" applyFont="1" applyFill="1" applyBorder="1" applyAlignment="1">
      <alignment horizontal="center"/>
    </xf>
    <xf numFmtId="0" fontId="7" fillId="9" borderId="19" xfId="1" applyFont="1" applyFill="1" applyBorder="1" applyAlignment="1">
      <alignment horizontal="center"/>
    </xf>
    <xf numFmtId="0" fontId="7" fillId="10" borderId="14" xfId="1" applyFont="1" applyFill="1" applyBorder="1" applyAlignment="1">
      <alignment horizontal="center"/>
    </xf>
    <xf numFmtId="0" fontId="7" fillId="10" borderId="19" xfId="1" applyFont="1" applyFill="1" applyBorder="1" applyAlignment="1">
      <alignment horizontal="center"/>
    </xf>
    <xf numFmtId="0" fontId="7" fillId="7" borderId="14" xfId="1" applyFont="1" applyFill="1" applyBorder="1" applyAlignment="1">
      <alignment horizontal="center"/>
    </xf>
    <xf numFmtId="0" fontId="7" fillId="7" borderId="19" xfId="1" applyFont="1" applyFill="1" applyBorder="1" applyAlignment="1">
      <alignment horizontal="center"/>
    </xf>
    <xf numFmtId="0" fontId="7" fillId="9" borderId="10" xfId="1" applyFont="1" applyFill="1" applyBorder="1" applyAlignment="1">
      <alignment horizontal="center"/>
    </xf>
    <xf numFmtId="0" fontId="7" fillId="9" borderId="4" xfId="1" applyFont="1" applyFill="1" applyBorder="1" applyAlignment="1">
      <alignment horizontal="center"/>
    </xf>
    <xf numFmtId="0" fontId="7" fillId="9" borderId="15" xfId="1" applyFont="1" applyFill="1" applyBorder="1" applyAlignment="1">
      <alignment horizontal="center"/>
    </xf>
    <xf numFmtId="0" fontId="7" fillId="11" borderId="14" xfId="1" applyFont="1" applyFill="1" applyBorder="1" applyAlignment="1">
      <alignment horizontal="center"/>
    </xf>
    <xf numFmtId="0" fontId="7" fillId="11" borderId="19" xfId="1" applyFont="1" applyFill="1" applyBorder="1" applyAlignment="1">
      <alignment horizontal="center"/>
    </xf>
    <xf numFmtId="0" fontId="34" fillId="0" borderId="0" xfId="3" applyFont="1" applyBorder="1" applyAlignment="1">
      <alignment horizontal="left"/>
    </xf>
    <xf numFmtId="0" fontId="0" fillId="0" borderId="14" xfId="0" applyBorder="1" applyAlignment="1">
      <alignment horizontal="left" wrapText="1"/>
    </xf>
    <xf numFmtId="0" fontId="34" fillId="0" borderId="0" xfId="0" applyFont="1" applyAlignment="1">
      <alignment horizontal="left"/>
    </xf>
    <xf numFmtId="0" fontId="43" fillId="0" borderId="18" xfId="0" applyFont="1" applyBorder="1" applyAlignment="1">
      <alignment horizontal="center" vertical="center" wrapText="1"/>
    </xf>
    <xf numFmtId="0" fontId="43" fillId="0" borderId="6" xfId="0" applyFont="1" applyBorder="1" applyAlignment="1">
      <alignment horizontal="center" vertical="center" wrapText="1"/>
    </xf>
    <xf numFmtId="0" fontId="43" fillId="0" borderId="15" xfId="0" applyFont="1" applyBorder="1" applyAlignment="1">
      <alignment horizontal="center" vertical="center" wrapText="1"/>
    </xf>
    <xf numFmtId="0" fontId="20" fillId="0" borderId="0" xfId="1" applyFont="1" applyAlignment="1">
      <alignment horizontal="left"/>
    </xf>
    <xf numFmtId="0" fontId="7" fillId="0" borderId="14" xfId="1" applyFont="1" applyBorder="1" applyAlignment="1">
      <alignment horizontal="right"/>
    </xf>
    <xf numFmtId="0" fontId="7" fillId="0" borderId="16" xfId="1" applyFont="1" applyBorder="1" applyAlignment="1">
      <alignment horizontal="right"/>
    </xf>
    <xf numFmtId="0" fontId="7" fillId="0" borderId="19" xfId="1" applyFont="1" applyBorder="1" applyAlignment="1">
      <alignment horizontal="right"/>
    </xf>
    <xf numFmtId="0" fontId="16" fillId="0" borderId="0" xfId="0" applyFont="1" applyAlignment="1">
      <alignment horizontal="left"/>
    </xf>
    <xf numFmtId="0" fontId="30" fillId="9" borderId="20" xfId="1" applyFont="1" applyFill="1" applyBorder="1" applyAlignment="1">
      <alignment horizontal="center" vertical="center" wrapText="1"/>
    </xf>
    <xf numFmtId="0" fontId="7" fillId="0" borderId="0" xfId="1" applyFont="1" applyAlignment="1">
      <alignment horizontal="center" vertical="center"/>
    </xf>
    <xf numFmtId="0" fontId="7" fillId="0" borderId="7" xfId="1" applyFont="1" applyBorder="1" applyAlignment="1">
      <alignment horizontal="center" vertical="center"/>
    </xf>
    <xf numFmtId="0" fontId="0" fillId="0" borderId="14" xfId="0" applyBorder="1" applyAlignment="1">
      <alignment horizontal="left"/>
    </xf>
    <xf numFmtId="0" fontId="23" fillId="0" borderId="0" xfId="3" applyBorder="1" applyAlignment="1">
      <alignment horizontal="center"/>
    </xf>
    <xf numFmtId="0" fontId="23" fillId="0" borderId="0" xfId="3" applyBorder="1" applyAlignment="1" applyProtection="1">
      <alignment horizontal="left" wrapText="1"/>
    </xf>
    <xf numFmtId="165" fontId="5" fillId="0" borderId="0" xfId="0" applyNumberFormat="1" applyFont="1" applyAlignment="1">
      <alignment horizontal="center"/>
    </xf>
    <xf numFmtId="0" fontId="39" fillId="0" borderId="0" xfId="0" applyFont="1" applyAlignment="1">
      <alignment horizontal="left" wrapText="1"/>
    </xf>
    <xf numFmtId="0" fontId="5" fillId="0" borderId="0" xfId="0" applyFont="1" applyAlignment="1">
      <alignment horizontal="center" vertical="center" wrapText="1"/>
    </xf>
    <xf numFmtId="0" fontId="18" fillId="9" borderId="14" xfId="0" applyFont="1" applyFill="1" applyBorder="1" applyAlignment="1">
      <alignment horizontal="left"/>
    </xf>
    <xf numFmtId="0" fontId="18" fillId="9" borderId="19" xfId="0" applyFont="1" applyFill="1" applyBorder="1" applyAlignment="1">
      <alignment horizontal="left"/>
    </xf>
    <xf numFmtId="0" fontId="7" fillId="9" borderId="16" xfId="0" applyFont="1" applyFill="1" applyBorder="1" applyAlignment="1">
      <alignment horizontal="center"/>
    </xf>
    <xf numFmtId="0" fontId="7" fillId="9" borderId="19" xfId="0" applyFont="1" applyFill="1" applyBorder="1" applyAlignment="1">
      <alignment horizontal="center"/>
    </xf>
    <xf numFmtId="0" fontId="7" fillId="9" borderId="1" xfId="0" applyFont="1" applyFill="1" applyBorder="1" applyAlignment="1">
      <alignment horizontal="center"/>
    </xf>
    <xf numFmtId="0" fontId="7" fillId="9" borderId="4" xfId="0" applyFont="1" applyFill="1" applyBorder="1" applyAlignment="1">
      <alignment horizontal="center"/>
    </xf>
    <xf numFmtId="0" fontId="40" fillId="0" borderId="0" xfId="0" applyFont="1" applyAlignment="1">
      <alignment horizontal="left"/>
    </xf>
    <xf numFmtId="0" fontId="18" fillId="9" borderId="18" xfId="0" applyFont="1" applyFill="1" applyBorder="1" applyAlignment="1">
      <alignment horizontal="center" vertical="center" wrapText="1"/>
    </xf>
    <xf numFmtId="0" fontId="30" fillId="9" borderId="6" xfId="0" applyFont="1" applyFill="1" applyBorder="1" applyAlignment="1">
      <alignment horizontal="center" vertical="center" wrapText="1"/>
    </xf>
    <xf numFmtId="0" fontId="30" fillId="9" borderId="15" xfId="0" applyFont="1" applyFill="1" applyBorder="1" applyAlignment="1">
      <alignment horizontal="center" vertical="center" wrapText="1"/>
    </xf>
    <xf numFmtId="0" fontId="4" fillId="0" borderId="0" xfId="0" applyFont="1" applyAlignment="1">
      <alignment horizontal="center" wrapText="1"/>
    </xf>
    <xf numFmtId="0" fontId="0" fillId="0" borderId="0" xfId="0" applyAlignment="1">
      <alignment horizontal="center" wrapText="1"/>
    </xf>
    <xf numFmtId="0" fontId="7" fillId="9" borderId="18" xfId="0" applyFont="1" applyFill="1" applyBorder="1" applyAlignment="1">
      <alignment horizontal="center" vertical="center" wrapText="1"/>
    </xf>
    <xf numFmtId="0" fontId="7" fillId="9" borderId="6" xfId="0" applyFont="1" applyFill="1" applyBorder="1" applyAlignment="1">
      <alignment horizontal="center" vertical="center" wrapText="1"/>
    </xf>
    <xf numFmtId="0" fontId="7" fillId="9" borderId="15" xfId="0" applyFont="1" applyFill="1" applyBorder="1" applyAlignment="1">
      <alignment horizontal="center" vertical="center" wrapText="1"/>
    </xf>
    <xf numFmtId="0" fontId="5" fillId="9" borderId="14" xfId="0" applyFont="1" applyFill="1" applyBorder="1" applyAlignment="1">
      <alignment horizontal="center"/>
    </xf>
    <xf numFmtId="0" fontId="5" fillId="9" borderId="19" xfId="0" applyFont="1" applyFill="1" applyBorder="1" applyAlignment="1">
      <alignment horizontal="center"/>
    </xf>
    <xf numFmtId="0" fontId="0" fillId="0" borderId="0" xfId="0" applyAlignment="1">
      <alignment horizontal="left"/>
    </xf>
    <xf numFmtId="0" fontId="18" fillId="0" borderId="16" xfId="0" applyFont="1" applyBorder="1" applyAlignment="1">
      <alignment horizontal="left" vertical="center"/>
    </xf>
    <xf numFmtId="0" fontId="4" fillId="0" borderId="0" xfId="0" applyFont="1" applyAlignment="1">
      <alignment horizontal="left" vertical="center" wrapText="1"/>
    </xf>
    <xf numFmtId="0" fontId="7" fillId="9" borderId="14" xfId="0" applyFont="1" applyFill="1" applyBorder="1" applyAlignment="1">
      <alignment horizontal="center" vertical="center"/>
    </xf>
    <xf numFmtId="0" fontId="7" fillId="9" borderId="16" xfId="0" applyFont="1" applyFill="1" applyBorder="1" applyAlignment="1">
      <alignment horizontal="center" vertical="center"/>
    </xf>
    <xf numFmtId="0" fontId="7" fillId="9" borderId="19" xfId="0" applyFont="1" applyFill="1" applyBorder="1" applyAlignment="1">
      <alignment horizontal="center" vertical="center"/>
    </xf>
    <xf numFmtId="0" fontId="4" fillId="9" borderId="14" xfId="0" applyFont="1" applyFill="1" applyBorder="1" applyAlignment="1">
      <alignment horizontal="center"/>
    </xf>
    <xf numFmtId="0" fontId="4" fillId="9" borderId="16" xfId="0" applyFont="1" applyFill="1" applyBorder="1" applyAlignment="1">
      <alignment horizontal="center"/>
    </xf>
    <xf numFmtId="0" fontId="4" fillId="9" borderId="19" xfId="0" applyFont="1" applyFill="1" applyBorder="1" applyAlignment="1">
      <alignment horizontal="center"/>
    </xf>
    <xf numFmtId="0" fontId="18" fillId="0" borderId="1" xfId="0" applyFont="1" applyBorder="1" applyAlignment="1">
      <alignment horizontal="left" vertical="center" wrapText="1"/>
    </xf>
    <xf numFmtId="0" fontId="18" fillId="9" borderId="14" xfId="0" applyFont="1" applyFill="1" applyBorder="1" applyAlignment="1">
      <alignment horizontal="right"/>
    </xf>
    <xf numFmtId="0" fontId="18" fillId="9" borderId="19" xfId="0" applyFont="1" applyFill="1" applyBorder="1" applyAlignment="1">
      <alignment horizontal="right"/>
    </xf>
    <xf numFmtId="0" fontId="5" fillId="9" borderId="18" xfId="0" applyFont="1" applyFill="1" applyBorder="1" applyAlignment="1">
      <alignment horizontal="center" vertical="center" wrapText="1"/>
    </xf>
    <xf numFmtId="0" fontId="5" fillId="9" borderId="6" xfId="0" applyFont="1" applyFill="1" applyBorder="1" applyAlignment="1">
      <alignment horizontal="center" vertical="center" wrapText="1"/>
    </xf>
    <xf numFmtId="0" fontId="5" fillId="9" borderId="15" xfId="0" applyFont="1" applyFill="1" applyBorder="1" applyAlignment="1">
      <alignment horizontal="center" vertical="center" wrapText="1"/>
    </xf>
    <xf numFmtId="0" fontId="42" fillId="0" borderId="14" xfId="0" applyFont="1" applyBorder="1" applyAlignment="1">
      <alignment horizontal="left"/>
    </xf>
    <xf numFmtId="0" fontId="42" fillId="0" borderId="16" xfId="0" applyFont="1" applyBorder="1" applyAlignment="1">
      <alignment horizontal="left"/>
    </xf>
    <xf numFmtId="0" fontId="42" fillId="0" borderId="19" xfId="0" applyFont="1" applyBorder="1" applyAlignment="1">
      <alignment horizontal="left"/>
    </xf>
    <xf numFmtId="0" fontId="7" fillId="9" borderId="14" xfId="0" applyFont="1" applyFill="1" applyBorder="1" applyAlignment="1">
      <alignment horizontal="left" wrapText="1"/>
    </xf>
    <xf numFmtId="0" fontId="7" fillId="9" borderId="12" xfId="0" applyFont="1" applyFill="1" applyBorder="1" applyAlignment="1">
      <alignment horizontal="left" wrapText="1"/>
    </xf>
    <xf numFmtId="0" fontId="7" fillId="9" borderId="5" xfId="0" applyFont="1" applyFill="1" applyBorder="1" applyAlignment="1">
      <alignment horizontal="left" wrapText="1"/>
    </xf>
    <xf numFmtId="0" fontId="30" fillId="0" borderId="0" xfId="0" applyFont="1" applyAlignment="1">
      <alignment horizontal="left" vertical="center" wrapText="1"/>
    </xf>
    <xf numFmtId="0" fontId="5" fillId="9" borderId="16" xfId="0" applyFont="1" applyFill="1" applyBorder="1" applyAlignment="1">
      <alignment horizontal="center"/>
    </xf>
    <xf numFmtId="0" fontId="20" fillId="9" borderId="8" xfId="0" applyFont="1" applyFill="1" applyBorder="1" applyAlignment="1">
      <alignment horizontal="center"/>
    </xf>
    <xf numFmtId="0" fontId="20" fillId="9" borderId="9" xfId="0" applyFont="1" applyFill="1" applyBorder="1" applyAlignment="1">
      <alignment horizontal="center"/>
    </xf>
    <xf numFmtId="0" fontId="20" fillId="9" borderId="20" xfId="0" applyFont="1" applyFill="1" applyBorder="1" applyAlignment="1">
      <alignment horizontal="center"/>
    </xf>
    <xf numFmtId="0" fontId="20" fillId="9" borderId="10" xfId="0" applyFont="1" applyFill="1" applyBorder="1" applyAlignment="1">
      <alignment horizontal="center"/>
    </xf>
    <xf numFmtId="0" fontId="20" fillId="9" borderId="1" xfId="0" applyFont="1" applyFill="1" applyBorder="1" applyAlignment="1">
      <alignment horizontal="center"/>
    </xf>
    <xf numFmtId="0" fontId="20" fillId="9" borderId="4" xfId="0" applyFont="1" applyFill="1" applyBorder="1" applyAlignment="1">
      <alignment horizontal="center"/>
    </xf>
    <xf numFmtId="0" fontId="7" fillId="0" borderId="14" xfId="0" applyFont="1" applyBorder="1" applyAlignment="1">
      <alignment horizontal="center"/>
    </xf>
    <xf numFmtId="0" fontId="7" fillId="0" borderId="16" xfId="0" applyFont="1" applyBorder="1" applyAlignment="1">
      <alignment horizontal="center"/>
    </xf>
    <xf numFmtId="0" fontId="7" fillId="0" borderId="19" xfId="0" applyFont="1" applyBorder="1" applyAlignment="1">
      <alignment horizontal="center"/>
    </xf>
    <xf numFmtId="0" fontId="39" fillId="9" borderId="14" xfId="0" applyFont="1" applyFill="1" applyBorder="1" applyAlignment="1">
      <alignment horizontal="center" vertical="center" wrapText="1"/>
    </xf>
    <xf numFmtId="0" fontId="39" fillId="9" borderId="16" xfId="0" applyFont="1" applyFill="1" applyBorder="1" applyAlignment="1">
      <alignment horizontal="center" vertical="center" wrapText="1"/>
    </xf>
    <xf numFmtId="0" fontId="39" fillId="9" borderId="19" xfId="0" applyFont="1" applyFill="1" applyBorder="1" applyAlignment="1">
      <alignment horizontal="center" vertical="center" wrapText="1"/>
    </xf>
    <xf numFmtId="0" fontId="5" fillId="0" borderId="18" xfId="0" applyFont="1" applyBorder="1" applyAlignment="1">
      <alignment horizontal="center"/>
    </xf>
    <xf numFmtId="0" fontId="5" fillId="0" borderId="6" xfId="0" applyFont="1" applyBorder="1" applyAlignment="1">
      <alignment horizontal="center"/>
    </xf>
    <xf numFmtId="0" fontId="5" fillId="0" borderId="15" xfId="0" applyFont="1" applyBorder="1" applyAlignment="1">
      <alignment horizontal="center"/>
    </xf>
    <xf numFmtId="0" fontId="0" fillId="0" borderId="18" xfId="0" applyBorder="1" applyAlignment="1">
      <alignment horizontal="center"/>
    </xf>
    <xf numFmtId="0" fontId="0" fillId="0" borderId="6" xfId="0" applyBorder="1" applyAlignment="1">
      <alignment horizontal="center"/>
    </xf>
    <xf numFmtId="0" fontId="0" fillId="0" borderId="15" xfId="0" applyBorder="1" applyAlignment="1">
      <alignment horizontal="center"/>
    </xf>
    <xf numFmtId="0" fontId="5" fillId="9" borderId="8" xfId="0" applyFont="1" applyFill="1" applyBorder="1" applyAlignment="1">
      <alignment horizontal="center" vertical="center"/>
    </xf>
    <xf numFmtId="0" fontId="5" fillId="9" borderId="9" xfId="0" applyFont="1" applyFill="1" applyBorder="1" applyAlignment="1">
      <alignment horizontal="center" vertical="center"/>
    </xf>
    <xf numFmtId="0" fontId="5" fillId="9" borderId="20" xfId="0" applyFont="1" applyFill="1" applyBorder="1" applyAlignment="1">
      <alignment horizontal="center" vertical="center"/>
    </xf>
    <xf numFmtId="0" fontId="5" fillId="9" borderId="10" xfId="0" applyFont="1" applyFill="1" applyBorder="1" applyAlignment="1">
      <alignment horizontal="center" vertical="center"/>
    </xf>
    <xf numFmtId="0" fontId="5" fillId="9" borderId="1" xfId="0" applyFont="1" applyFill="1" applyBorder="1" applyAlignment="1">
      <alignment horizontal="center" vertical="center"/>
    </xf>
    <xf numFmtId="0" fontId="5" fillId="9" borderId="4" xfId="0" applyFont="1" applyFill="1" applyBorder="1" applyAlignment="1">
      <alignment horizontal="center" vertical="center"/>
    </xf>
    <xf numFmtId="0" fontId="65" fillId="11" borderId="14" xfId="0" applyFont="1" applyFill="1" applyBorder="1" applyAlignment="1">
      <alignment horizontal="center"/>
    </xf>
    <xf numFmtId="0" fontId="65" fillId="11" borderId="16" xfId="0" applyFont="1" applyFill="1" applyBorder="1" applyAlignment="1">
      <alignment horizontal="center"/>
    </xf>
    <xf numFmtId="0" fontId="65" fillId="11" borderId="19" xfId="0" applyFont="1" applyFill="1" applyBorder="1" applyAlignment="1">
      <alignment horizontal="center"/>
    </xf>
    <xf numFmtId="0" fontId="5" fillId="11" borderId="14" xfId="0" applyFont="1" applyFill="1" applyBorder="1" applyAlignment="1">
      <alignment horizontal="center"/>
    </xf>
    <xf numFmtId="0" fontId="5" fillId="11" borderId="16" xfId="0" applyFont="1" applyFill="1" applyBorder="1" applyAlignment="1">
      <alignment horizontal="center"/>
    </xf>
    <xf numFmtId="0" fontId="5" fillId="11" borderId="19" xfId="0" applyFont="1" applyFill="1" applyBorder="1" applyAlignment="1">
      <alignment horizontal="center"/>
    </xf>
    <xf numFmtId="0" fontId="5" fillId="2" borderId="14" xfId="0" applyFont="1" applyFill="1" applyBorder="1" applyAlignment="1">
      <alignment horizontal="center" wrapText="1"/>
    </xf>
    <xf numFmtId="0" fontId="5" fillId="2" borderId="16" xfId="0" applyFont="1" applyFill="1" applyBorder="1" applyAlignment="1">
      <alignment horizontal="center" wrapText="1"/>
    </xf>
    <xf numFmtId="0" fontId="5" fillId="2" borderId="19" xfId="0" applyFont="1" applyFill="1" applyBorder="1" applyAlignment="1">
      <alignment horizontal="center" wrapText="1"/>
    </xf>
    <xf numFmtId="0" fontId="39" fillId="9" borderId="14" xfId="0" applyFont="1" applyFill="1" applyBorder="1" applyAlignment="1">
      <alignment horizontal="center" wrapText="1"/>
    </xf>
    <xf numFmtId="0" fontId="39" fillId="9" borderId="16" xfId="0" applyFont="1" applyFill="1" applyBorder="1" applyAlignment="1">
      <alignment horizontal="center" wrapText="1"/>
    </xf>
    <xf numFmtId="0" fontId="39" fillId="9" borderId="19" xfId="0" applyFont="1" applyFill="1" applyBorder="1" applyAlignment="1">
      <alignment horizontal="center" wrapText="1"/>
    </xf>
    <xf numFmtId="0" fontId="7" fillId="0" borderId="8" xfId="0" applyFont="1" applyBorder="1" applyAlignment="1">
      <alignment horizontal="center" wrapText="1"/>
    </xf>
    <xf numFmtId="0" fontId="7" fillId="0" borderId="9" xfId="0" applyFont="1" applyBorder="1" applyAlignment="1">
      <alignment horizontal="center" wrapText="1"/>
    </xf>
    <xf numFmtId="0" fontId="7" fillId="0" borderId="20" xfId="0" applyFont="1" applyBorder="1" applyAlignment="1">
      <alignment horizontal="center" wrapText="1"/>
    </xf>
    <xf numFmtId="0" fontId="7" fillId="0" borderId="10" xfId="0" applyFont="1" applyBorder="1" applyAlignment="1">
      <alignment horizontal="center" wrapText="1"/>
    </xf>
    <xf numFmtId="0" fontId="7" fillId="0" borderId="1" xfId="0" applyFont="1" applyBorder="1" applyAlignment="1">
      <alignment horizontal="center" wrapText="1"/>
    </xf>
    <xf numFmtId="0" fontId="7" fillId="0" borderId="4" xfId="0" applyFont="1" applyBorder="1" applyAlignment="1">
      <alignment horizontal="center" wrapText="1"/>
    </xf>
    <xf numFmtId="0" fontId="39" fillId="0" borderId="0" xfId="0" applyFont="1" applyAlignment="1">
      <alignment horizontal="center"/>
    </xf>
    <xf numFmtId="0" fontId="45" fillId="0" borderId="7" xfId="0" applyFont="1" applyBorder="1" applyAlignment="1">
      <alignment horizontal="center" textRotation="90"/>
    </xf>
    <xf numFmtId="0" fontId="45" fillId="0" borderId="4" xfId="0" applyFont="1" applyBorder="1" applyAlignment="1">
      <alignment horizontal="center" textRotation="90"/>
    </xf>
    <xf numFmtId="0" fontId="45" fillId="0" borderId="20" xfId="0" applyFont="1" applyBorder="1" applyAlignment="1">
      <alignment horizontal="center" textRotation="90"/>
    </xf>
    <xf numFmtId="0" fontId="18" fillId="0" borderId="0" xfId="0" applyFont="1" applyAlignment="1">
      <alignment horizontal="center"/>
    </xf>
    <xf numFmtId="0" fontId="5" fillId="0" borderId="0" xfId="0" applyFont="1" applyAlignment="1">
      <alignment horizontal="left"/>
    </xf>
    <xf numFmtId="0" fontId="7" fillId="0" borderId="40" xfId="0" applyFont="1" applyBorder="1" applyAlignment="1">
      <alignment horizontal="center"/>
    </xf>
    <xf numFmtId="0" fontId="7" fillId="0" borderId="42" xfId="0" applyFont="1" applyBorder="1" applyAlignment="1">
      <alignment horizontal="center"/>
    </xf>
    <xf numFmtId="0" fontId="7" fillId="0" borderId="44" xfId="0" applyFont="1" applyBorder="1" applyAlignment="1">
      <alignment horizontal="center"/>
    </xf>
    <xf numFmtId="0" fontId="7" fillId="0" borderId="43" xfId="0" applyFont="1" applyBorder="1" applyAlignment="1">
      <alignment horizontal="center"/>
    </xf>
    <xf numFmtId="0" fontId="43" fillId="0" borderId="18" xfId="0" applyFont="1" applyBorder="1" applyAlignment="1">
      <alignment horizontal="center" vertical="center"/>
    </xf>
    <xf numFmtId="0" fontId="43" fillId="0" borderId="6" xfId="0" applyFont="1" applyBorder="1" applyAlignment="1">
      <alignment horizontal="center" vertical="center"/>
    </xf>
    <xf numFmtId="0" fontId="43" fillId="0" borderId="10" xfId="0" applyFont="1" applyBorder="1" applyAlignment="1">
      <alignment horizontal="center" vertical="center"/>
    </xf>
    <xf numFmtId="0" fontId="7" fillId="0" borderId="0" xfId="0" applyFont="1" applyAlignment="1">
      <alignment horizontal="right"/>
    </xf>
    <xf numFmtId="0" fontId="19" fillId="0" borderId="0" xfId="0" applyFont="1" applyAlignment="1">
      <alignment horizontal="left" wrapText="1"/>
    </xf>
    <xf numFmtId="0" fontId="4" fillId="0" borderId="13" xfId="0" applyFont="1" applyBorder="1" applyAlignment="1">
      <alignment horizontal="left"/>
    </xf>
    <xf numFmtId="0" fontId="4" fillId="0" borderId="0" xfId="0" applyFont="1" applyAlignment="1">
      <alignment horizontal="left"/>
    </xf>
    <xf numFmtId="0" fontId="5" fillId="0" borderId="0" xfId="0" applyFont="1" applyAlignment="1">
      <alignment horizontal="center"/>
    </xf>
    <xf numFmtId="0" fontId="43" fillId="0" borderId="18" xfId="0" applyFont="1" applyBorder="1" applyAlignment="1" applyProtection="1">
      <alignment wrapText="1"/>
      <protection locked="0"/>
    </xf>
    <xf numFmtId="44" fontId="43" fillId="0" borderId="14" xfId="0" applyNumberFormat="1" applyFont="1" applyBorder="1" applyAlignment="1">
      <alignment horizontal="center" vertical="center" wrapText="1"/>
    </xf>
    <xf numFmtId="44" fontId="43" fillId="0" borderId="19" xfId="0" applyNumberFormat="1" applyFont="1" applyBorder="1" applyAlignment="1">
      <alignment horizontal="center" vertical="center" wrapText="1"/>
    </xf>
    <xf numFmtId="0" fontId="4" fillId="0" borderId="7" xfId="0" applyFont="1" applyBorder="1" applyAlignment="1">
      <alignment horizontal="left" wrapText="1"/>
    </xf>
  </cellXfs>
  <cellStyles count="1082">
    <cellStyle name="Currency [0] 2" xfId="32" xr:uid="{00000000-0005-0000-0000-000000000000}"/>
    <cellStyle name="Currency [0] 2 2" xfId="33" xr:uid="{00000000-0005-0000-0000-000001000000}"/>
    <cellStyle name="Currency 2" xfId="34" xr:uid="{00000000-0005-0000-0000-000002000000}"/>
    <cellStyle name="Currency 2 2" xfId="35" xr:uid="{00000000-0005-0000-0000-000003000000}"/>
    <cellStyle name="Hyperlink" xfId="3" builtinId="8"/>
    <cellStyle name="Hyperlink 2" xfId="36" xr:uid="{00000000-0005-0000-0000-000005000000}"/>
    <cellStyle name="Hyperlink 3" xfId="37" xr:uid="{00000000-0005-0000-0000-000006000000}"/>
    <cellStyle name="Hyperlink 4" xfId="12" xr:uid="{00000000-0005-0000-0000-000007000000}"/>
    <cellStyle name="Normal" xfId="0" builtinId="0"/>
    <cellStyle name="Normal 10" xfId="1080" xr:uid="{B79002D5-7688-4937-A1CE-198ED7B61B89}"/>
    <cellStyle name="Normal 10 2" xfId="1081" xr:uid="{7BEED860-764C-4947-9236-7BDFDB4DCB2B}"/>
    <cellStyle name="Normal 2" xfId="1" xr:uid="{00000000-0005-0000-0000-000009000000}"/>
    <cellStyle name="Normal 2 2" xfId="5" xr:uid="{00000000-0005-0000-0000-00000A000000}"/>
    <cellStyle name="Normal 2 2 2" xfId="6" xr:uid="{00000000-0005-0000-0000-00000B000000}"/>
    <cellStyle name="Normal 2 3" xfId="7" xr:uid="{00000000-0005-0000-0000-00000C000000}"/>
    <cellStyle name="Normal 2 4" xfId="25" xr:uid="{00000000-0005-0000-0000-00000D000000}"/>
    <cellStyle name="Normal 2 4 2" xfId="30" xr:uid="{00000000-0005-0000-0000-00000E000000}"/>
    <cellStyle name="Normal 2 5" xfId="38" xr:uid="{00000000-0005-0000-0000-00000F000000}"/>
    <cellStyle name="Normal 2 6" xfId="4" xr:uid="{00000000-0005-0000-0000-000010000000}"/>
    <cellStyle name="Normal 3" xfId="8" xr:uid="{00000000-0005-0000-0000-000011000000}"/>
    <cellStyle name="Normal 3 10" xfId="42" xr:uid="{00000000-0005-0000-0000-000012000000}"/>
    <cellStyle name="Normal 3 10 2" xfId="396" xr:uid="{00000000-0005-0000-0000-000013000000}"/>
    <cellStyle name="Normal 3 10 2 2" xfId="921" xr:uid="{00000000-0005-0000-0000-000014000000}"/>
    <cellStyle name="Normal 3 10 3" xfId="220" xr:uid="{00000000-0005-0000-0000-000015000000}"/>
    <cellStyle name="Normal 3 10 3 2" xfId="746" xr:uid="{00000000-0005-0000-0000-000016000000}"/>
    <cellStyle name="Normal 3 10 4" xfId="571" xr:uid="{00000000-0005-0000-0000-000017000000}"/>
    <cellStyle name="Normal 3 11" xfId="378" xr:uid="{00000000-0005-0000-0000-000018000000}"/>
    <cellStyle name="Normal 3 11 2" xfId="903" xr:uid="{00000000-0005-0000-0000-000019000000}"/>
    <cellStyle name="Normal 3 12" xfId="202" xr:uid="{00000000-0005-0000-0000-00001A000000}"/>
    <cellStyle name="Normal 3 12 2" xfId="728" xr:uid="{00000000-0005-0000-0000-00001B000000}"/>
    <cellStyle name="Normal 3 13" xfId="553" xr:uid="{00000000-0005-0000-0000-00001C000000}"/>
    <cellStyle name="Normal 3 2" xfId="14" xr:uid="{00000000-0005-0000-0000-00001D000000}"/>
    <cellStyle name="Normal 3 2 10" xfId="205" xr:uid="{00000000-0005-0000-0000-00001E000000}"/>
    <cellStyle name="Normal 3 2 10 2" xfId="731" xr:uid="{00000000-0005-0000-0000-00001F000000}"/>
    <cellStyle name="Normal 3 2 11" xfId="556" xr:uid="{00000000-0005-0000-0000-000020000000}"/>
    <cellStyle name="Normal 3 2 2" xfId="28" xr:uid="{00000000-0005-0000-0000-000021000000}"/>
    <cellStyle name="Normal 3 2 3" xfId="24" xr:uid="{00000000-0005-0000-0000-000022000000}"/>
    <cellStyle name="Normal 3 2 3 2" xfId="43" xr:uid="{00000000-0005-0000-0000-000023000000}"/>
    <cellStyle name="Normal 3 2 3 2 2" xfId="44" xr:uid="{00000000-0005-0000-0000-000024000000}"/>
    <cellStyle name="Normal 3 2 3 2 2 2" xfId="45" xr:uid="{00000000-0005-0000-0000-000025000000}"/>
    <cellStyle name="Normal 3 2 3 2 2 2 2" xfId="399" xr:uid="{00000000-0005-0000-0000-000026000000}"/>
    <cellStyle name="Normal 3 2 3 2 2 2 2 2" xfId="924" xr:uid="{00000000-0005-0000-0000-000027000000}"/>
    <cellStyle name="Normal 3 2 3 2 2 2 3" xfId="223" xr:uid="{00000000-0005-0000-0000-000028000000}"/>
    <cellStyle name="Normal 3 2 3 2 2 2 3 2" xfId="749" xr:uid="{00000000-0005-0000-0000-000029000000}"/>
    <cellStyle name="Normal 3 2 3 2 2 2 4" xfId="574" xr:uid="{00000000-0005-0000-0000-00002A000000}"/>
    <cellStyle name="Normal 3 2 3 2 2 3" xfId="398" xr:uid="{00000000-0005-0000-0000-00002B000000}"/>
    <cellStyle name="Normal 3 2 3 2 2 3 2" xfId="923" xr:uid="{00000000-0005-0000-0000-00002C000000}"/>
    <cellStyle name="Normal 3 2 3 2 2 4" xfId="222" xr:uid="{00000000-0005-0000-0000-00002D000000}"/>
    <cellStyle name="Normal 3 2 3 2 2 4 2" xfId="748" xr:uid="{00000000-0005-0000-0000-00002E000000}"/>
    <cellStyle name="Normal 3 2 3 2 2 5" xfId="573" xr:uid="{00000000-0005-0000-0000-00002F000000}"/>
    <cellStyle name="Normal 3 2 3 2 3" xfId="46" xr:uid="{00000000-0005-0000-0000-000030000000}"/>
    <cellStyle name="Normal 3 2 3 2 3 2" xfId="47" xr:uid="{00000000-0005-0000-0000-000031000000}"/>
    <cellStyle name="Normal 3 2 3 2 3 2 2" xfId="401" xr:uid="{00000000-0005-0000-0000-000032000000}"/>
    <cellStyle name="Normal 3 2 3 2 3 2 2 2" xfId="926" xr:uid="{00000000-0005-0000-0000-000033000000}"/>
    <cellStyle name="Normal 3 2 3 2 3 2 3" xfId="225" xr:uid="{00000000-0005-0000-0000-000034000000}"/>
    <cellStyle name="Normal 3 2 3 2 3 2 3 2" xfId="751" xr:uid="{00000000-0005-0000-0000-000035000000}"/>
    <cellStyle name="Normal 3 2 3 2 3 2 4" xfId="576" xr:uid="{00000000-0005-0000-0000-000036000000}"/>
    <cellStyle name="Normal 3 2 3 2 3 3" xfId="400" xr:uid="{00000000-0005-0000-0000-000037000000}"/>
    <cellStyle name="Normal 3 2 3 2 3 3 2" xfId="925" xr:uid="{00000000-0005-0000-0000-000038000000}"/>
    <cellStyle name="Normal 3 2 3 2 3 4" xfId="224" xr:uid="{00000000-0005-0000-0000-000039000000}"/>
    <cellStyle name="Normal 3 2 3 2 3 4 2" xfId="750" xr:uid="{00000000-0005-0000-0000-00003A000000}"/>
    <cellStyle name="Normal 3 2 3 2 3 5" xfId="575" xr:uid="{00000000-0005-0000-0000-00003B000000}"/>
    <cellStyle name="Normal 3 2 3 2 4" xfId="48" xr:uid="{00000000-0005-0000-0000-00003C000000}"/>
    <cellStyle name="Normal 3 2 3 2 4 2" xfId="402" xr:uid="{00000000-0005-0000-0000-00003D000000}"/>
    <cellStyle name="Normal 3 2 3 2 4 2 2" xfId="927" xr:uid="{00000000-0005-0000-0000-00003E000000}"/>
    <cellStyle name="Normal 3 2 3 2 4 3" xfId="226" xr:uid="{00000000-0005-0000-0000-00003F000000}"/>
    <cellStyle name="Normal 3 2 3 2 4 3 2" xfId="752" xr:uid="{00000000-0005-0000-0000-000040000000}"/>
    <cellStyle name="Normal 3 2 3 2 4 4" xfId="577" xr:uid="{00000000-0005-0000-0000-000041000000}"/>
    <cellStyle name="Normal 3 2 3 2 5" xfId="397" xr:uid="{00000000-0005-0000-0000-000042000000}"/>
    <cellStyle name="Normal 3 2 3 2 5 2" xfId="922" xr:uid="{00000000-0005-0000-0000-000043000000}"/>
    <cellStyle name="Normal 3 2 3 2 6" xfId="221" xr:uid="{00000000-0005-0000-0000-000044000000}"/>
    <cellStyle name="Normal 3 2 3 2 6 2" xfId="747" xr:uid="{00000000-0005-0000-0000-000045000000}"/>
    <cellStyle name="Normal 3 2 3 2 7" xfId="572" xr:uid="{00000000-0005-0000-0000-000046000000}"/>
    <cellStyle name="Normal 3 2 3 3" xfId="49" xr:uid="{00000000-0005-0000-0000-000047000000}"/>
    <cellStyle name="Normal 3 2 3 3 2" xfId="50" xr:uid="{00000000-0005-0000-0000-000048000000}"/>
    <cellStyle name="Normal 3 2 3 3 2 2" xfId="404" xr:uid="{00000000-0005-0000-0000-000049000000}"/>
    <cellStyle name="Normal 3 2 3 3 2 2 2" xfId="929" xr:uid="{00000000-0005-0000-0000-00004A000000}"/>
    <cellStyle name="Normal 3 2 3 3 2 3" xfId="228" xr:uid="{00000000-0005-0000-0000-00004B000000}"/>
    <cellStyle name="Normal 3 2 3 3 2 3 2" xfId="754" xr:uid="{00000000-0005-0000-0000-00004C000000}"/>
    <cellStyle name="Normal 3 2 3 3 2 4" xfId="579" xr:uid="{00000000-0005-0000-0000-00004D000000}"/>
    <cellStyle name="Normal 3 2 3 3 3" xfId="403" xr:uid="{00000000-0005-0000-0000-00004E000000}"/>
    <cellStyle name="Normal 3 2 3 3 3 2" xfId="928" xr:uid="{00000000-0005-0000-0000-00004F000000}"/>
    <cellStyle name="Normal 3 2 3 3 4" xfId="227" xr:uid="{00000000-0005-0000-0000-000050000000}"/>
    <cellStyle name="Normal 3 2 3 3 4 2" xfId="753" xr:uid="{00000000-0005-0000-0000-000051000000}"/>
    <cellStyle name="Normal 3 2 3 3 5" xfId="578" xr:uid="{00000000-0005-0000-0000-000052000000}"/>
    <cellStyle name="Normal 3 2 3 4" xfId="51" xr:uid="{00000000-0005-0000-0000-000053000000}"/>
    <cellStyle name="Normal 3 2 3 4 2" xfId="52" xr:uid="{00000000-0005-0000-0000-000054000000}"/>
    <cellStyle name="Normal 3 2 3 4 2 2" xfId="406" xr:uid="{00000000-0005-0000-0000-000055000000}"/>
    <cellStyle name="Normal 3 2 3 4 2 2 2" xfId="931" xr:uid="{00000000-0005-0000-0000-000056000000}"/>
    <cellStyle name="Normal 3 2 3 4 2 3" xfId="230" xr:uid="{00000000-0005-0000-0000-000057000000}"/>
    <cellStyle name="Normal 3 2 3 4 2 3 2" xfId="756" xr:uid="{00000000-0005-0000-0000-000058000000}"/>
    <cellStyle name="Normal 3 2 3 4 2 4" xfId="581" xr:uid="{00000000-0005-0000-0000-000059000000}"/>
    <cellStyle name="Normal 3 2 3 4 3" xfId="405" xr:uid="{00000000-0005-0000-0000-00005A000000}"/>
    <cellStyle name="Normal 3 2 3 4 3 2" xfId="930" xr:uid="{00000000-0005-0000-0000-00005B000000}"/>
    <cellStyle name="Normal 3 2 3 4 4" xfId="229" xr:uid="{00000000-0005-0000-0000-00005C000000}"/>
    <cellStyle name="Normal 3 2 3 4 4 2" xfId="755" xr:uid="{00000000-0005-0000-0000-00005D000000}"/>
    <cellStyle name="Normal 3 2 3 4 5" xfId="580" xr:uid="{00000000-0005-0000-0000-00005E000000}"/>
    <cellStyle name="Normal 3 2 3 5" xfId="53" xr:uid="{00000000-0005-0000-0000-00005F000000}"/>
    <cellStyle name="Normal 3 2 3 5 2" xfId="407" xr:uid="{00000000-0005-0000-0000-000060000000}"/>
    <cellStyle name="Normal 3 2 3 5 2 2" xfId="932" xr:uid="{00000000-0005-0000-0000-000061000000}"/>
    <cellStyle name="Normal 3 2 3 5 3" xfId="231" xr:uid="{00000000-0005-0000-0000-000062000000}"/>
    <cellStyle name="Normal 3 2 3 5 3 2" xfId="757" xr:uid="{00000000-0005-0000-0000-000063000000}"/>
    <cellStyle name="Normal 3 2 3 5 4" xfId="582" xr:uid="{00000000-0005-0000-0000-000064000000}"/>
    <cellStyle name="Normal 3 2 3 6" xfId="389" xr:uid="{00000000-0005-0000-0000-000065000000}"/>
    <cellStyle name="Normal 3 2 3 6 2" xfId="914" xr:uid="{00000000-0005-0000-0000-000066000000}"/>
    <cellStyle name="Normal 3 2 3 7" xfId="213" xr:uid="{00000000-0005-0000-0000-000067000000}"/>
    <cellStyle name="Normal 3 2 3 7 2" xfId="739" xr:uid="{00000000-0005-0000-0000-000068000000}"/>
    <cellStyle name="Normal 3 2 3 8" xfId="564" xr:uid="{00000000-0005-0000-0000-000069000000}"/>
    <cellStyle name="Normal 3 2 4" xfId="20" xr:uid="{00000000-0005-0000-0000-00006A000000}"/>
    <cellStyle name="Normal 3 2 4 2" xfId="54" xr:uid="{00000000-0005-0000-0000-00006B000000}"/>
    <cellStyle name="Normal 3 2 4 2 2" xfId="55" xr:uid="{00000000-0005-0000-0000-00006C000000}"/>
    <cellStyle name="Normal 3 2 4 2 2 2" xfId="56" xr:uid="{00000000-0005-0000-0000-00006D000000}"/>
    <cellStyle name="Normal 3 2 4 2 2 2 2" xfId="410" xr:uid="{00000000-0005-0000-0000-00006E000000}"/>
    <cellStyle name="Normal 3 2 4 2 2 2 2 2" xfId="935" xr:uid="{00000000-0005-0000-0000-00006F000000}"/>
    <cellStyle name="Normal 3 2 4 2 2 2 3" xfId="234" xr:uid="{00000000-0005-0000-0000-000070000000}"/>
    <cellStyle name="Normal 3 2 4 2 2 2 3 2" xfId="760" xr:uid="{00000000-0005-0000-0000-000071000000}"/>
    <cellStyle name="Normal 3 2 4 2 2 2 4" xfId="585" xr:uid="{00000000-0005-0000-0000-000072000000}"/>
    <cellStyle name="Normal 3 2 4 2 2 3" xfId="409" xr:uid="{00000000-0005-0000-0000-000073000000}"/>
    <cellStyle name="Normal 3 2 4 2 2 3 2" xfId="934" xr:uid="{00000000-0005-0000-0000-000074000000}"/>
    <cellStyle name="Normal 3 2 4 2 2 4" xfId="233" xr:uid="{00000000-0005-0000-0000-000075000000}"/>
    <cellStyle name="Normal 3 2 4 2 2 4 2" xfId="759" xr:uid="{00000000-0005-0000-0000-000076000000}"/>
    <cellStyle name="Normal 3 2 4 2 2 5" xfId="584" xr:uid="{00000000-0005-0000-0000-000077000000}"/>
    <cellStyle name="Normal 3 2 4 2 3" xfId="57" xr:uid="{00000000-0005-0000-0000-000078000000}"/>
    <cellStyle name="Normal 3 2 4 2 3 2" xfId="58" xr:uid="{00000000-0005-0000-0000-000079000000}"/>
    <cellStyle name="Normal 3 2 4 2 3 2 2" xfId="412" xr:uid="{00000000-0005-0000-0000-00007A000000}"/>
    <cellStyle name="Normal 3 2 4 2 3 2 2 2" xfId="937" xr:uid="{00000000-0005-0000-0000-00007B000000}"/>
    <cellStyle name="Normal 3 2 4 2 3 2 3" xfId="236" xr:uid="{00000000-0005-0000-0000-00007C000000}"/>
    <cellStyle name="Normal 3 2 4 2 3 2 3 2" xfId="762" xr:uid="{00000000-0005-0000-0000-00007D000000}"/>
    <cellStyle name="Normal 3 2 4 2 3 2 4" xfId="587" xr:uid="{00000000-0005-0000-0000-00007E000000}"/>
    <cellStyle name="Normal 3 2 4 2 3 3" xfId="411" xr:uid="{00000000-0005-0000-0000-00007F000000}"/>
    <cellStyle name="Normal 3 2 4 2 3 3 2" xfId="936" xr:uid="{00000000-0005-0000-0000-000080000000}"/>
    <cellStyle name="Normal 3 2 4 2 3 4" xfId="235" xr:uid="{00000000-0005-0000-0000-000081000000}"/>
    <cellStyle name="Normal 3 2 4 2 3 4 2" xfId="761" xr:uid="{00000000-0005-0000-0000-000082000000}"/>
    <cellStyle name="Normal 3 2 4 2 3 5" xfId="586" xr:uid="{00000000-0005-0000-0000-000083000000}"/>
    <cellStyle name="Normal 3 2 4 2 4" xfId="59" xr:uid="{00000000-0005-0000-0000-000084000000}"/>
    <cellStyle name="Normal 3 2 4 2 4 2" xfId="413" xr:uid="{00000000-0005-0000-0000-000085000000}"/>
    <cellStyle name="Normal 3 2 4 2 4 2 2" xfId="938" xr:uid="{00000000-0005-0000-0000-000086000000}"/>
    <cellStyle name="Normal 3 2 4 2 4 3" xfId="237" xr:uid="{00000000-0005-0000-0000-000087000000}"/>
    <cellStyle name="Normal 3 2 4 2 4 3 2" xfId="763" xr:uid="{00000000-0005-0000-0000-000088000000}"/>
    <cellStyle name="Normal 3 2 4 2 4 4" xfId="588" xr:uid="{00000000-0005-0000-0000-000089000000}"/>
    <cellStyle name="Normal 3 2 4 2 5" xfId="408" xr:uid="{00000000-0005-0000-0000-00008A000000}"/>
    <cellStyle name="Normal 3 2 4 2 5 2" xfId="933" xr:uid="{00000000-0005-0000-0000-00008B000000}"/>
    <cellStyle name="Normal 3 2 4 2 6" xfId="232" xr:uid="{00000000-0005-0000-0000-00008C000000}"/>
    <cellStyle name="Normal 3 2 4 2 6 2" xfId="758" xr:uid="{00000000-0005-0000-0000-00008D000000}"/>
    <cellStyle name="Normal 3 2 4 2 7" xfId="583" xr:uid="{00000000-0005-0000-0000-00008E000000}"/>
    <cellStyle name="Normal 3 2 4 3" xfId="60" xr:uid="{00000000-0005-0000-0000-00008F000000}"/>
    <cellStyle name="Normal 3 2 4 3 2" xfId="61" xr:uid="{00000000-0005-0000-0000-000090000000}"/>
    <cellStyle name="Normal 3 2 4 3 2 2" xfId="415" xr:uid="{00000000-0005-0000-0000-000091000000}"/>
    <cellStyle name="Normal 3 2 4 3 2 2 2" xfId="940" xr:uid="{00000000-0005-0000-0000-000092000000}"/>
    <cellStyle name="Normal 3 2 4 3 2 3" xfId="239" xr:uid="{00000000-0005-0000-0000-000093000000}"/>
    <cellStyle name="Normal 3 2 4 3 2 3 2" xfId="765" xr:uid="{00000000-0005-0000-0000-000094000000}"/>
    <cellStyle name="Normal 3 2 4 3 2 4" xfId="590" xr:uid="{00000000-0005-0000-0000-000095000000}"/>
    <cellStyle name="Normal 3 2 4 3 3" xfId="414" xr:uid="{00000000-0005-0000-0000-000096000000}"/>
    <cellStyle name="Normal 3 2 4 3 3 2" xfId="939" xr:uid="{00000000-0005-0000-0000-000097000000}"/>
    <cellStyle name="Normal 3 2 4 3 4" xfId="238" xr:uid="{00000000-0005-0000-0000-000098000000}"/>
    <cellStyle name="Normal 3 2 4 3 4 2" xfId="764" xr:uid="{00000000-0005-0000-0000-000099000000}"/>
    <cellStyle name="Normal 3 2 4 3 5" xfId="589" xr:uid="{00000000-0005-0000-0000-00009A000000}"/>
    <cellStyle name="Normal 3 2 4 4" xfId="62" xr:uid="{00000000-0005-0000-0000-00009B000000}"/>
    <cellStyle name="Normal 3 2 4 4 2" xfId="63" xr:uid="{00000000-0005-0000-0000-00009C000000}"/>
    <cellStyle name="Normal 3 2 4 4 2 2" xfId="417" xr:uid="{00000000-0005-0000-0000-00009D000000}"/>
    <cellStyle name="Normal 3 2 4 4 2 2 2" xfId="942" xr:uid="{00000000-0005-0000-0000-00009E000000}"/>
    <cellStyle name="Normal 3 2 4 4 2 3" xfId="241" xr:uid="{00000000-0005-0000-0000-00009F000000}"/>
    <cellStyle name="Normal 3 2 4 4 2 3 2" xfId="767" xr:uid="{00000000-0005-0000-0000-0000A0000000}"/>
    <cellStyle name="Normal 3 2 4 4 2 4" xfId="592" xr:uid="{00000000-0005-0000-0000-0000A1000000}"/>
    <cellStyle name="Normal 3 2 4 4 3" xfId="416" xr:uid="{00000000-0005-0000-0000-0000A2000000}"/>
    <cellStyle name="Normal 3 2 4 4 3 2" xfId="941" xr:uid="{00000000-0005-0000-0000-0000A3000000}"/>
    <cellStyle name="Normal 3 2 4 4 4" xfId="240" xr:uid="{00000000-0005-0000-0000-0000A4000000}"/>
    <cellStyle name="Normal 3 2 4 4 4 2" xfId="766" xr:uid="{00000000-0005-0000-0000-0000A5000000}"/>
    <cellStyle name="Normal 3 2 4 4 5" xfId="591" xr:uid="{00000000-0005-0000-0000-0000A6000000}"/>
    <cellStyle name="Normal 3 2 4 5" xfId="64" xr:uid="{00000000-0005-0000-0000-0000A7000000}"/>
    <cellStyle name="Normal 3 2 4 5 2" xfId="418" xr:uid="{00000000-0005-0000-0000-0000A8000000}"/>
    <cellStyle name="Normal 3 2 4 5 2 2" xfId="943" xr:uid="{00000000-0005-0000-0000-0000A9000000}"/>
    <cellStyle name="Normal 3 2 4 5 3" xfId="242" xr:uid="{00000000-0005-0000-0000-0000AA000000}"/>
    <cellStyle name="Normal 3 2 4 5 3 2" xfId="768" xr:uid="{00000000-0005-0000-0000-0000AB000000}"/>
    <cellStyle name="Normal 3 2 4 5 4" xfId="593" xr:uid="{00000000-0005-0000-0000-0000AC000000}"/>
    <cellStyle name="Normal 3 2 4 6" xfId="385" xr:uid="{00000000-0005-0000-0000-0000AD000000}"/>
    <cellStyle name="Normal 3 2 4 6 2" xfId="910" xr:uid="{00000000-0005-0000-0000-0000AE000000}"/>
    <cellStyle name="Normal 3 2 4 7" xfId="209" xr:uid="{00000000-0005-0000-0000-0000AF000000}"/>
    <cellStyle name="Normal 3 2 4 7 2" xfId="735" xr:uid="{00000000-0005-0000-0000-0000B0000000}"/>
    <cellStyle name="Normal 3 2 4 8" xfId="560" xr:uid="{00000000-0005-0000-0000-0000B1000000}"/>
    <cellStyle name="Normal 3 2 5" xfId="39" xr:uid="{00000000-0005-0000-0000-0000B2000000}"/>
    <cellStyle name="Normal 3 2 5 2" xfId="65" xr:uid="{00000000-0005-0000-0000-0000B3000000}"/>
    <cellStyle name="Normal 3 2 5 2 2" xfId="66" xr:uid="{00000000-0005-0000-0000-0000B4000000}"/>
    <cellStyle name="Normal 3 2 5 2 2 2" xfId="420" xr:uid="{00000000-0005-0000-0000-0000B5000000}"/>
    <cellStyle name="Normal 3 2 5 2 2 2 2" xfId="945" xr:uid="{00000000-0005-0000-0000-0000B6000000}"/>
    <cellStyle name="Normal 3 2 5 2 2 3" xfId="244" xr:uid="{00000000-0005-0000-0000-0000B7000000}"/>
    <cellStyle name="Normal 3 2 5 2 2 3 2" xfId="770" xr:uid="{00000000-0005-0000-0000-0000B8000000}"/>
    <cellStyle name="Normal 3 2 5 2 2 4" xfId="595" xr:uid="{00000000-0005-0000-0000-0000B9000000}"/>
    <cellStyle name="Normal 3 2 5 2 3" xfId="419" xr:uid="{00000000-0005-0000-0000-0000BA000000}"/>
    <cellStyle name="Normal 3 2 5 2 3 2" xfId="944" xr:uid="{00000000-0005-0000-0000-0000BB000000}"/>
    <cellStyle name="Normal 3 2 5 2 4" xfId="243" xr:uid="{00000000-0005-0000-0000-0000BC000000}"/>
    <cellStyle name="Normal 3 2 5 2 4 2" xfId="769" xr:uid="{00000000-0005-0000-0000-0000BD000000}"/>
    <cellStyle name="Normal 3 2 5 2 5" xfId="594" xr:uid="{00000000-0005-0000-0000-0000BE000000}"/>
    <cellStyle name="Normal 3 2 5 3" xfId="67" xr:uid="{00000000-0005-0000-0000-0000BF000000}"/>
    <cellStyle name="Normal 3 2 5 3 2" xfId="68" xr:uid="{00000000-0005-0000-0000-0000C0000000}"/>
    <cellStyle name="Normal 3 2 5 3 2 2" xfId="422" xr:uid="{00000000-0005-0000-0000-0000C1000000}"/>
    <cellStyle name="Normal 3 2 5 3 2 2 2" xfId="947" xr:uid="{00000000-0005-0000-0000-0000C2000000}"/>
    <cellStyle name="Normal 3 2 5 3 2 3" xfId="246" xr:uid="{00000000-0005-0000-0000-0000C3000000}"/>
    <cellStyle name="Normal 3 2 5 3 2 3 2" xfId="772" xr:uid="{00000000-0005-0000-0000-0000C4000000}"/>
    <cellStyle name="Normal 3 2 5 3 2 4" xfId="597" xr:uid="{00000000-0005-0000-0000-0000C5000000}"/>
    <cellStyle name="Normal 3 2 5 3 3" xfId="421" xr:uid="{00000000-0005-0000-0000-0000C6000000}"/>
    <cellStyle name="Normal 3 2 5 3 3 2" xfId="946" xr:uid="{00000000-0005-0000-0000-0000C7000000}"/>
    <cellStyle name="Normal 3 2 5 3 4" xfId="245" xr:uid="{00000000-0005-0000-0000-0000C8000000}"/>
    <cellStyle name="Normal 3 2 5 3 4 2" xfId="771" xr:uid="{00000000-0005-0000-0000-0000C9000000}"/>
    <cellStyle name="Normal 3 2 5 3 5" xfId="596" xr:uid="{00000000-0005-0000-0000-0000CA000000}"/>
    <cellStyle name="Normal 3 2 5 4" xfId="69" xr:uid="{00000000-0005-0000-0000-0000CB000000}"/>
    <cellStyle name="Normal 3 2 5 4 2" xfId="423" xr:uid="{00000000-0005-0000-0000-0000CC000000}"/>
    <cellStyle name="Normal 3 2 5 4 2 2" xfId="948" xr:uid="{00000000-0005-0000-0000-0000CD000000}"/>
    <cellStyle name="Normal 3 2 5 4 3" xfId="247" xr:uid="{00000000-0005-0000-0000-0000CE000000}"/>
    <cellStyle name="Normal 3 2 5 4 3 2" xfId="773" xr:uid="{00000000-0005-0000-0000-0000CF000000}"/>
    <cellStyle name="Normal 3 2 5 4 4" xfId="598" xr:uid="{00000000-0005-0000-0000-0000D0000000}"/>
    <cellStyle name="Normal 3 2 5 5" xfId="394" xr:uid="{00000000-0005-0000-0000-0000D1000000}"/>
    <cellStyle name="Normal 3 2 5 5 2" xfId="919" xr:uid="{00000000-0005-0000-0000-0000D2000000}"/>
    <cellStyle name="Normal 3 2 5 6" xfId="218" xr:uid="{00000000-0005-0000-0000-0000D3000000}"/>
    <cellStyle name="Normal 3 2 5 6 2" xfId="744" xr:uid="{00000000-0005-0000-0000-0000D4000000}"/>
    <cellStyle name="Normal 3 2 5 7" xfId="569" xr:uid="{00000000-0005-0000-0000-0000D5000000}"/>
    <cellStyle name="Normal 3 2 6" xfId="70" xr:uid="{00000000-0005-0000-0000-0000D6000000}"/>
    <cellStyle name="Normal 3 2 6 2" xfId="71" xr:uid="{00000000-0005-0000-0000-0000D7000000}"/>
    <cellStyle name="Normal 3 2 6 2 2" xfId="425" xr:uid="{00000000-0005-0000-0000-0000D8000000}"/>
    <cellStyle name="Normal 3 2 6 2 2 2" xfId="950" xr:uid="{00000000-0005-0000-0000-0000D9000000}"/>
    <cellStyle name="Normal 3 2 6 2 3" xfId="249" xr:uid="{00000000-0005-0000-0000-0000DA000000}"/>
    <cellStyle name="Normal 3 2 6 2 3 2" xfId="775" xr:uid="{00000000-0005-0000-0000-0000DB000000}"/>
    <cellStyle name="Normal 3 2 6 2 4" xfId="600" xr:uid="{00000000-0005-0000-0000-0000DC000000}"/>
    <cellStyle name="Normal 3 2 6 3" xfId="424" xr:uid="{00000000-0005-0000-0000-0000DD000000}"/>
    <cellStyle name="Normal 3 2 6 3 2" xfId="949" xr:uid="{00000000-0005-0000-0000-0000DE000000}"/>
    <cellStyle name="Normal 3 2 6 4" xfId="248" xr:uid="{00000000-0005-0000-0000-0000DF000000}"/>
    <cellStyle name="Normal 3 2 6 4 2" xfId="774" xr:uid="{00000000-0005-0000-0000-0000E0000000}"/>
    <cellStyle name="Normal 3 2 6 5" xfId="599" xr:uid="{00000000-0005-0000-0000-0000E1000000}"/>
    <cellStyle name="Normal 3 2 7" xfId="72" xr:uid="{00000000-0005-0000-0000-0000E2000000}"/>
    <cellStyle name="Normal 3 2 7 2" xfId="73" xr:uid="{00000000-0005-0000-0000-0000E3000000}"/>
    <cellStyle name="Normal 3 2 7 2 2" xfId="427" xr:uid="{00000000-0005-0000-0000-0000E4000000}"/>
    <cellStyle name="Normal 3 2 7 2 2 2" xfId="952" xr:uid="{00000000-0005-0000-0000-0000E5000000}"/>
    <cellStyle name="Normal 3 2 7 2 3" xfId="251" xr:uid="{00000000-0005-0000-0000-0000E6000000}"/>
    <cellStyle name="Normal 3 2 7 2 3 2" xfId="777" xr:uid="{00000000-0005-0000-0000-0000E7000000}"/>
    <cellStyle name="Normal 3 2 7 2 4" xfId="602" xr:uid="{00000000-0005-0000-0000-0000E8000000}"/>
    <cellStyle name="Normal 3 2 7 3" xfId="426" xr:uid="{00000000-0005-0000-0000-0000E9000000}"/>
    <cellStyle name="Normal 3 2 7 3 2" xfId="951" xr:uid="{00000000-0005-0000-0000-0000EA000000}"/>
    <cellStyle name="Normal 3 2 7 4" xfId="250" xr:uid="{00000000-0005-0000-0000-0000EB000000}"/>
    <cellStyle name="Normal 3 2 7 4 2" xfId="776" xr:uid="{00000000-0005-0000-0000-0000EC000000}"/>
    <cellStyle name="Normal 3 2 7 5" xfId="601" xr:uid="{00000000-0005-0000-0000-0000ED000000}"/>
    <cellStyle name="Normal 3 2 8" xfId="74" xr:uid="{00000000-0005-0000-0000-0000EE000000}"/>
    <cellStyle name="Normal 3 2 8 2" xfId="428" xr:uid="{00000000-0005-0000-0000-0000EF000000}"/>
    <cellStyle name="Normal 3 2 8 2 2" xfId="953" xr:uid="{00000000-0005-0000-0000-0000F0000000}"/>
    <cellStyle name="Normal 3 2 8 3" xfId="252" xr:uid="{00000000-0005-0000-0000-0000F1000000}"/>
    <cellStyle name="Normal 3 2 8 3 2" xfId="778" xr:uid="{00000000-0005-0000-0000-0000F2000000}"/>
    <cellStyle name="Normal 3 2 8 4" xfId="603" xr:uid="{00000000-0005-0000-0000-0000F3000000}"/>
    <cellStyle name="Normal 3 2 9" xfId="381" xr:uid="{00000000-0005-0000-0000-0000F4000000}"/>
    <cellStyle name="Normal 3 2 9 2" xfId="906" xr:uid="{00000000-0005-0000-0000-0000F5000000}"/>
    <cellStyle name="Normal 3 3" xfId="26" xr:uid="{00000000-0005-0000-0000-0000F6000000}"/>
    <cellStyle name="Normal 3 3 2" xfId="29" xr:uid="{00000000-0005-0000-0000-0000F7000000}"/>
    <cellStyle name="Normal 3 3 2 2" xfId="75" xr:uid="{00000000-0005-0000-0000-0000F8000000}"/>
    <cellStyle name="Normal 3 3 2 2 2" xfId="76" xr:uid="{00000000-0005-0000-0000-0000F9000000}"/>
    <cellStyle name="Normal 3 3 2 2 2 2" xfId="77" xr:uid="{00000000-0005-0000-0000-0000FA000000}"/>
    <cellStyle name="Normal 3 3 2 2 2 2 2" xfId="431" xr:uid="{00000000-0005-0000-0000-0000FB000000}"/>
    <cellStyle name="Normal 3 3 2 2 2 2 2 2" xfId="956" xr:uid="{00000000-0005-0000-0000-0000FC000000}"/>
    <cellStyle name="Normal 3 3 2 2 2 2 3" xfId="255" xr:uid="{00000000-0005-0000-0000-0000FD000000}"/>
    <cellStyle name="Normal 3 3 2 2 2 2 3 2" xfId="781" xr:uid="{00000000-0005-0000-0000-0000FE000000}"/>
    <cellStyle name="Normal 3 3 2 2 2 2 4" xfId="606" xr:uid="{00000000-0005-0000-0000-0000FF000000}"/>
    <cellStyle name="Normal 3 3 2 2 2 3" xfId="430" xr:uid="{00000000-0005-0000-0000-000000010000}"/>
    <cellStyle name="Normal 3 3 2 2 2 3 2" xfId="955" xr:uid="{00000000-0005-0000-0000-000001010000}"/>
    <cellStyle name="Normal 3 3 2 2 2 4" xfId="254" xr:uid="{00000000-0005-0000-0000-000002010000}"/>
    <cellStyle name="Normal 3 3 2 2 2 4 2" xfId="780" xr:uid="{00000000-0005-0000-0000-000003010000}"/>
    <cellStyle name="Normal 3 3 2 2 2 5" xfId="605" xr:uid="{00000000-0005-0000-0000-000004010000}"/>
    <cellStyle name="Normal 3 3 2 2 3" xfId="78" xr:uid="{00000000-0005-0000-0000-000005010000}"/>
    <cellStyle name="Normal 3 3 2 2 3 2" xfId="79" xr:uid="{00000000-0005-0000-0000-000006010000}"/>
    <cellStyle name="Normal 3 3 2 2 3 2 2" xfId="433" xr:uid="{00000000-0005-0000-0000-000007010000}"/>
    <cellStyle name="Normal 3 3 2 2 3 2 2 2" xfId="958" xr:uid="{00000000-0005-0000-0000-000008010000}"/>
    <cellStyle name="Normal 3 3 2 2 3 2 3" xfId="257" xr:uid="{00000000-0005-0000-0000-000009010000}"/>
    <cellStyle name="Normal 3 3 2 2 3 2 3 2" xfId="783" xr:uid="{00000000-0005-0000-0000-00000A010000}"/>
    <cellStyle name="Normal 3 3 2 2 3 2 4" xfId="608" xr:uid="{00000000-0005-0000-0000-00000B010000}"/>
    <cellStyle name="Normal 3 3 2 2 3 3" xfId="432" xr:uid="{00000000-0005-0000-0000-00000C010000}"/>
    <cellStyle name="Normal 3 3 2 2 3 3 2" xfId="957" xr:uid="{00000000-0005-0000-0000-00000D010000}"/>
    <cellStyle name="Normal 3 3 2 2 3 4" xfId="256" xr:uid="{00000000-0005-0000-0000-00000E010000}"/>
    <cellStyle name="Normal 3 3 2 2 3 4 2" xfId="782" xr:uid="{00000000-0005-0000-0000-00000F010000}"/>
    <cellStyle name="Normal 3 3 2 2 3 5" xfId="607" xr:uid="{00000000-0005-0000-0000-000010010000}"/>
    <cellStyle name="Normal 3 3 2 2 4" xfId="80" xr:uid="{00000000-0005-0000-0000-000011010000}"/>
    <cellStyle name="Normal 3 3 2 2 4 2" xfId="434" xr:uid="{00000000-0005-0000-0000-000012010000}"/>
    <cellStyle name="Normal 3 3 2 2 4 2 2" xfId="959" xr:uid="{00000000-0005-0000-0000-000013010000}"/>
    <cellStyle name="Normal 3 3 2 2 4 3" xfId="258" xr:uid="{00000000-0005-0000-0000-000014010000}"/>
    <cellStyle name="Normal 3 3 2 2 4 3 2" xfId="784" xr:uid="{00000000-0005-0000-0000-000015010000}"/>
    <cellStyle name="Normal 3 3 2 2 4 4" xfId="609" xr:uid="{00000000-0005-0000-0000-000016010000}"/>
    <cellStyle name="Normal 3 3 2 2 5" xfId="429" xr:uid="{00000000-0005-0000-0000-000017010000}"/>
    <cellStyle name="Normal 3 3 2 2 5 2" xfId="954" xr:uid="{00000000-0005-0000-0000-000018010000}"/>
    <cellStyle name="Normal 3 3 2 2 6" xfId="253" xr:uid="{00000000-0005-0000-0000-000019010000}"/>
    <cellStyle name="Normal 3 3 2 2 6 2" xfId="779" xr:uid="{00000000-0005-0000-0000-00001A010000}"/>
    <cellStyle name="Normal 3 3 2 2 7" xfId="604" xr:uid="{00000000-0005-0000-0000-00001B010000}"/>
    <cellStyle name="Normal 3 3 2 3" xfId="81" xr:uid="{00000000-0005-0000-0000-00001C010000}"/>
    <cellStyle name="Normal 3 3 2 3 2" xfId="82" xr:uid="{00000000-0005-0000-0000-00001D010000}"/>
    <cellStyle name="Normal 3 3 2 3 2 2" xfId="436" xr:uid="{00000000-0005-0000-0000-00001E010000}"/>
    <cellStyle name="Normal 3 3 2 3 2 2 2" xfId="961" xr:uid="{00000000-0005-0000-0000-00001F010000}"/>
    <cellStyle name="Normal 3 3 2 3 2 3" xfId="260" xr:uid="{00000000-0005-0000-0000-000020010000}"/>
    <cellStyle name="Normal 3 3 2 3 2 3 2" xfId="786" xr:uid="{00000000-0005-0000-0000-000021010000}"/>
    <cellStyle name="Normal 3 3 2 3 2 4" xfId="611" xr:uid="{00000000-0005-0000-0000-000022010000}"/>
    <cellStyle name="Normal 3 3 2 3 3" xfId="435" xr:uid="{00000000-0005-0000-0000-000023010000}"/>
    <cellStyle name="Normal 3 3 2 3 3 2" xfId="960" xr:uid="{00000000-0005-0000-0000-000024010000}"/>
    <cellStyle name="Normal 3 3 2 3 4" xfId="259" xr:uid="{00000000-0005-0000-0000-000025010000}"/>
    <cellStyle name="Normal 3 3 2 3 4 2" xfId="785" xr:uid="{00000000-0005-0000-0000-000026010000}"/>
    <cellStyle name="Normal 3 3 2 3 5" xfId="610" xr:uid="{00000000-0005-0000-0000-000027010000}"/>
    <cellStyle name="Normal 3 3 2 4" xfId="83" xr:uid="{00000000-0005-0000-0000-000028010000}"/>
    <cellStyle name="Normal 3 3 2 4 2" xfId="84" xr:uid="{00000000-0005-0000-0000-000029010000}"/>
    <cellStyle name="Normal 3 3 2 4 2 2" xfId="438" xr:uid="{00000000-0005-0000-0000-00002A010000}"/>
    <cellStyle name="Normal 3 3 2 4 2 2 2" xfId="963" xr:uid="{00000000-0005-0000-0000-00002B010000}"/>
    <cellStyle name="Normal 3 3 2 4 2 3" xfId="262" xr:uid="{00000000-0005-0000-0000-00002C010000}"/>
    <cellStyle name="Normal 3 3 2 4 2 3 2" xfId="788" xr:uid="{00000000-0005-0000-0000-00002D010000}"/>
    <cellStyle name="Normal 3 3 2 4 2 4" xfId="613" xr:uid="{00000000-0005-0000-0000-00002E010000}"/>
    <cellStyle name="Normal 3 3 2 4 3" xfId="437" xr:uid="{00000000-0005-0000-0000-00002F010000}"/>
    <cellStyle name="Normal 3 3 2 4 3 2" xfId="962" xr:uid="{00000000-0005-0000-0000-000030010000}"/>
    <cellStyle name="Normal 3 3 2 4 4" xfId="261" xr:uid="{00000000-0005-0000-0000-000031010000}"/>
    <cellStyle name="Normal 3 3 2 4 4 2" xfId="787" xr:uid="{00000000-0005-0000-0000-000032010000}"/>
    <cellStyle name="Normal 3 3 2 4 5" xfId="612" xr:uid="{00000000-0005-0000-0000-000033010000}"/>
    <cellStyle name="Normal 3 3 2 5" xfId="85" xr:uid="{00000000-0005-0000-0000-000034010000}"/>
    <cellStyle name="Normal 3 3 2 5 2" xfId="439" xr:uid="{00000000-0005-0000-0000-000035010000}"/>
    <cellStyle name="Normal 3 3 2 5 2 2" xfId="964" xr:uid="{00000000-0005-0000-0000-000036010000}"/>
    <cellStyle name="Normal 3 3 2 5 3" xfId="263" xr:uid="{00000000-0005-0000-0000-000037010000}"/>
    <cellStyle name="Normal 3 3 2 5 3 2" xfId="789" xr:uid="{00000000-0005-0000-0000-000038010000}"/>
    <cellStyle name="Normal 3 3 2 5 4" xfId="614" xr:uid="{00000000-0005-0000-0000-000039010000}"/>
    <cellStyle name="Normal 3 3 2 6" xfId="392" xr:uid="{00000000-0005-0000-0000-00003A010000}"/>
    <cellStyle name="Normal 3 3 2 6 2" xfId="917" xr:uid="{00000000-0005-0000-0000-00003B010000}"/>
    <cellStyle name="Normal 3 3 2 7" xfId="216" xr:uid="{00000000-0005-0000-0000-00003C010000}"/>
    <cellStyle name="Normal 3 3 2 7 2" xfId="742" xr:uid="{00000000-0005-0000-0000-00003D010000}"/>
    <cellStyle name="Normal 3 3 2 8" xfId="567" xr:uid="{00000000-0005-0000-0000-00003E010000}"/>
    <cellStyle name="Normal 3 3 3" xfId="86" xr:uid="{00000000-0005-0000-0000-00003F010000}"/>
    <cellStyle name="Normal 3 3 3 2" xfId="87" xr:uid="{00000000-0005-0000-0000-000040010000}"/>
    <cellStyle name="Normal 3 3 3 2 2" xfId="88" xr:uid="{00000000-0005-0000-0000-000041010000}"/>
    <cellStyle name="Normal 3 3 3 2 2 2" xfId="442" xr:uid="{00000000-0005-0000-0000-000042010000}"/>
    <cellStyle name="Normal 3 3 3 2 2 2 2" xfId="967" xr:uid="{00000000-0005-0000-0000-000043010000}"/>
    <cellStyle name="Normal 3 3 3 2 2 3" xfId="266" xr:uid="{00000000-0005-0000-0000-000044010000}"/>
    <cellStyle name="Normal 3 3 3 2 2 3 2" xfId="792" xr:uid="{00000000-0005-0000-0000-000045010000}"/>
    <cellStyle name="Normal 3 3 3 2 2 4" xfId="617" xr:uid="{00000000-0005-0000-0000-000046010000}"/>
    <cellStyle name="Normal 3 3 3 2 3" xfId="441" xr:uid="{00000000-0005-0000-0000-000047010000}"/>
    <cellStyle name="Normal 3 3 3 2 3 2" xfId="966" xr:uid="{00000000-0005-0000-0000-000048010000}"/>
    <cellStyle name="Normal 3 3 3 2 4" xfId="265" xr:uid="{00000000-0005-0000-0000-000049010000}"/>
    <cellStyle name="Normal 3 3 3 2 4 2" xfId="791" xr:uid="{00000000-0005-0000-0000-00004A010000}"/>
    <cellStyle name="Normal 3 3 3 2 5" xfId="616" xr:uid="{00000000-0005-0000-0000-00004B010000}"/>
    <cellStyle name="Normal 3 3 3 3" xfId="89" xr:uid="{00000000-0005-0000-0000-00004C010000}"/>
    <cellStyle name="Normal 3 3 3 3 2" xfId="90" xr:uid="{00000000-0005-0000-0000-00004D010000}"/>
    <cellStyle name="Normal 3 3 3 3 2 2" xfId="444" xr:uid="{00000000-0005-0000-0000-00004E010000}"/>
    <cellStyle name="Normal 3 3 3 3 2 2 2" xfId="969" xr:uid="{00000000-0005-0000-0000-00004F010000}"/>
    <cellStyle name="Normal 3 3 3 3 2 3" xfId="268" xr:uid="{00000000-0005-0000-0000-000050010000}"/>
    <cellStyle name="Normal 3 3 3 3 2 3 2" xfId="794" xr:uid="{00000000-0005-0000-0000-000051010000}"/>
    <cellStyle name="Normal 3 3 3 3 2 4" xfId="619" xr:uid="{00000000-0005-0000-0000-000052010000}"/>
    <cellStyle name="Normal 3 3 3 3 3" xfId="443" xr:uid="{00000000-0005-0000-0000-000053010000}"/>
    <cellStyle name="Normal 3 3 3 3 3 2" xfId="968" xr:uid="{00000000-0005-0000-0000-000054010000}"/>
    <cellStyle name="Normal 3 3 3 3 4" xfId="267" xr:uid="{00000000-0005-0000-0000-000055010000}"/>
    <cellStyle name="Normal 3 3 3 3 4 2" xfId="793" xr:uid="{00000000-0005-0000-0000-000056010000}"/>
    <cellStyle name="Normal 3 3 3 3 5" xfId="618" xr:uid="{00000000-0005-0000-0000-000057010000}"/>
    <cellStyle name="Normal 3 3 3 4" xfId="91" xr:uid="{00000000-0005-0000-0000-000058010000}"/>
    <cellStyle name="Normal 3 3 3 4 2" xfId="445" xr:uid="{00000000-0005-0000-0000-000059010000}"/>
    <cellStyle name="Normal 3 3 3 4 2 2" xfId="970" xr:uid="{00000000-0005-0000-0000-00005A010000}"/>
    <cellStyle name="Normal 3 3 3 4 3" xfId="269" xr:uid="{00000000-0005-0000-0000-00005B010000}"/>
    <cellStyle name="Normal 3 3 3 4 3 2" xfId="795" xr:uid="{00000000-0005-0000-0000-00005C010000}"/>
    <cellStyle name="Normal 3 3 3 4 4" xfId="620" xr:uid="{00000000-0005-0000-0000-00005D010000}"/>
    <cellStyle name="Normal 3 3 3 5" xfId="440" xr:uid="{00000000-0005-0000-0000-00005E010000}"/>
    <cellStyle name="Normal 3 3 3 5 2" xfId="965" xr:uid="{00000000-0005-0000-0000-00005F010000}"/>
    <cellStyle name="Normal 3 3 3 6" xfId="264" xr:uid="{00000000-0005-0000-0000-000060010000}"/>
    <cellStyle name="Normal 3 3 3 6 2" xfId="790" xr:uid="{00000000-0005-0000-0000-000061010000}"/>
    <cellStyle name="Normal 3 3 3 7" xfId="615" xr:uid="{00000000-0005-0000-0000-000062010000}"/>
    <cellStyle name="Normal 3 3 4" xfId="92" xr:uid="{00000000-0005-0000-0000-000063010000}"/>
    <cellStyle name="Normal 3 3 4 2" xfId="93" xr:uid="{00000000-0005-0000-0000-000064010000}"/>
    <cellStyle name="Normal 3 3 4 2 2" xfId="447" xr:uid="{00000000-0005-0000-0000-000065010000}"/>
    <cellStyle name="Normal 3 3 4 2 2 2" xfId="972" xr:uid="{00000000-0005-0000-0000-000066010000}"/>
    <cellStyle name="Normal 3 3 4 2 3" xfId="271" xr:uid="{00000000-0005-0000-0000-000067010000}"/>
    <cellStyle name="Normal 3 3 4 2 3 2" xfId="797" xr:uid="{00000000-0005-0000-0000-000068010000}"/>
    <cellStyle name="Normal 3 3 4 2 4" xfId="622" xr:uid="{00000000-0005-0000-0000-000069010000}"/>
    <cellStyle name="Normal 3 3 4 3" xfId="446" xr:uid="{00000000-0005-0000-0000-00006A010000}"/>
    <cellStyle name="Normal 3 3 4 3 2" xfId="971" xr:uid="{00000000-0005-0000-0000-00006B010000}"/>
    <cellStyle name="Normal 3 3 4 4" xfId="270" xr:uid="{00000000-0005-0000-0000-00006C010000}"/>
    <cellStyle name="Normal 3 3 4 4 2" xfId="796" xr:uid="{00000000-0005-0000-0000-00006D010000}"/>
    <cellStyle name="Normal 3 3 4 5" xfId="621" xr:uid="{00000000-0005-0000-0000-00006E010000}"/>
    <cellStyle name="Normal 3 3 5" xfId="94" xr:uid="{00000000-0005-0000-0000-00006F010000}"/>
    <cellStyle name="Normal 3 3 5 2" xfId="95" xr:uid="{00000000-0005-0000-0000-000070010000}"/>
    <cellStyle name="Normal 3 3 5 2 2" xfId="449" xr:uid="{00000000-0005-0000-0000-000071010000}"/>
    <cellStyle name="Normal 3 3 5 2 2 2" xfId="974" xr:uid="{00000000-0005-0000-0000-000072010000}"/>
    <cellStyle name="Normal 3 3 5 2 3" xfId="273" xr:uid="{00000000-0005-0000-0000-000073010000}"/>
    <cellStyle name="Normal 3 3 5 2 3 2" xfId="799" xr:uid="{00000000-0005-0000-0000-000074010000}"/>
    <cellStyle name="Normal 3 3 5 2 4" xfId="624" xr:uid="{00000000-0005-0000-0000-000075010000}"/>
    <cellStyle name="Normal 3 3 5 3" xfId="448" xr:uid="{00000000-0005-0000-0000-000076010000}"/>
    <cellStyle name="Normal 3 3 5 3 2" xfId="973" xr:uid="{00000000-0005-0000-0000-000077010000}"/>
    <cellStyle name="Normal 3 3 5 4" xfId="272" xr:uid="{00000000-0005-0000-0000-000078010000}"/>
    <cellStyle name="Normal 3 3 5 4 2" xfId="798" xr:uid="{00000000-0005-0000-0000-000079010000}"/>
    <cellStyle name="Normal 3 3 5 5" xfId="623" xr:uid="{00000000-0005-0000-0000-00007A010000}"/>
    <cellStyle name="Normal 3 3 6" xfId="96" xr:uid="{00000000-0005-0000-0000-00007B010000}"/>
    <cellStyle name="Normal 3 3 6 2" xfId="450" xr:uid="{00000000-0005-0000-0000-00007C010000}"/>
    <cellStyle name="Normal 3 3 6 2 2" xfId="975" xr:uid="{00000000-0005-0000-0000-00007D010000}"/>
    <cellStyle name="Normal 3 3 6 3" xfId="274" xr:uid="{00000000-0005-0000-0000-00007E010000}"/>
    <cellStyle name="Normal 3 3 6 3 2" xfId="800" xr:uid="{00000000-0005-0000-0000-00007F010000}"/>
    <cellStyle name="Normal 3 3 6 4" xfId="625" xr:uid="{00000000-0005-0000-0000-000080010000}"/>
    <cellStyle name="Normal 3 3 7" xfId="390" xr:uid="{00000000-0005-0000-0000-000081010000}"/>
    <cellStyle name="Normal 3 3 7 2" xfId="915" xr:uid="{00000000-0005-0000-0000-000082010000}"/>
    <cellStyle name="Normal 3 3 8" xfId="214" xr:uid="{00000000-0005-0000-0000-000083010000}"/>
    <cellStyle name="Normal 3 3 8 2" xfId="740" xr:uid="{00000000-0005-0000-0000-000084010000}"/>
    <cellStyle name="Normal 3 3 9" xfId="565" xr:uid="{00000000-0005-0000-0000-000085010000}"/>
    <cellStyle name="Normal 3 4" xfId="27" xr:uid="{00000000-0005-0000-0000-000086010000}"/>
    <cellStyle name="Normal 3 4 2" xfId="97" xr:uid="{00000000-0005-0000-0000-000087010000}"/>
    <cellStyle name="Normal 3 4 2 2" xfId="98" xr:uid="{00000000-0005-0000-0000-000088010000}"/>
    <cellStyle name="Normal 3 4 2 2 2" xfId="99" xr:uid="{00000000-0005-0000-0000-000089010000}"/>
    <cellStyle name="Normal 3 4 2 2 2 2" xfId="453" xr:uid="{00000000-0005-0000-0000-00008A010000}"/>
    <cellStyle name="Normal 3 4 2 2 2 2 2" xfId="978" xr:uid="{00000000-0005-0000-0000-00008B010000}"/>
    <cellStyle name="Normal 3 4 2 2 2 3" xfId="277" xr:uid="{00000000-0005-0000-0000-00008C010000}"/>
    <cellStyle name="Normal 3 4 2 2 2 3 2" xfId="803" xr:uid="{00000000-0005-0000-0000-00008D010000}"/>
    <cellStyle name="Normal 3 4 2 2 2 4" xfId="628" xr:uid="{00000000-0005-0000-0000-00008E010000}"/>
    <cellStyle name="Normal 3 4 2 2 3" xfId="452" xr:uid="{00000000-0005-0000-0000-00008F010000}"/>
    <cellStyle name="Normal 3 4 2 2 3 2" xfId="977" xr:uid="{00000000-0005-0000-0000-000090010000}"/>
    <cellStyle name="Normal 3 4 2 2 4" xfId="276" xr:uid="{00000000-0005-0000-0000-000091010000}"/>
    <cellStyle name="Normal 3 4 2 2 4 2" xfId="802" xr:uid="{00000000-0005-0000-0000-000092010000}"/>
    <cellStyle name="Normal 3 4 2 2 5" xfId="627" xr:uid="{00000000-0005-0000-0000-000093010000}"/>
    <cellStyle name="Normal 3 4 2 3" xfId="100" xr:uid="{00000000-0005-0000-0000-000094010000}"/>
    <cellStyle name="Normal 3 4 2 3 2" xfId="101" xr:uid="{00000000-0005-0000-0000-000095010000}"/>
    <cellStyle name="Normal 3 4 2 3 2 2" xfId="455" xr:uid="{00000000-0005-0000-0000-000096010000}"/>
    <cellStyle name="Normal 3 4 2 3 2 2 2" xfId="980" xr:uid="{00000000-0005-0000-0000-000097010000}"/>
    <cellStyle name="Normal 3 4 2 3 2 3" xfId="279" xr:uid="{00000000-0005-0000-0000-000098010000}"/>
    <cellStyle name="Normal 3 4 2 3 2 3 2" xfId="805" xr:uid="{00000000-0005-0000-0000-000099010000}"/>
    <cellStyle name="Normal 3 4 2 3 2 4" xfId="630" xr:uid="{00000000-0005-0000-0000-00009A010000}"/>
    <cellStyle name="Normal 3 4 2 3 3" xfId="454" xr:uid="{00000000-0005-0000-0000-00009B010000}"/>
    <cellStyle name="Normal 3 4 2 3 3 2" xfId="979" xr:uid="{00000000-0005-0000-0000-00009C010000}"/>
    <cellStyle name="Normal 3 4 2 3 4" xfId="278" xr:uid="{00000000-0005-0000-0000-00009D010000}"/>
    <cellStyle name="Normal 3 4 2 3 4 2" xfId="804" xr:uid="{00000000-0005-0000-0000-00009E010000}"/>
    <cellStyle name="Normal 3 4 2 3 5" xfId="629" xr:uid="{00000000-0005-0000-0000-00009F010000}"/>
    <cellStyle name="Normal 3 4 2 4" xfId="102" xr:uid="{00000000-0005-0000-0000-0000A0010000}"/>
    <cellStyle name="Normal 3 4 2 4 2" xfId="456" xr:uid="{00000000-0005-0000-0000-0000A1010000}"/>
    <cellStyle name="Normal 3 4 2 4 2 2" xfId="981" xr:uid="{00000000-0005-0000-0000-0000A2010000}"/>
    <cellStyle name="Normal 3 4 2 4 3" xfId="280" xr:uid="{00000000-0005-0000-0000-0000A3010000}"/>
    <cellStyle name="Normal 3 4 2 4 3 2" xfId="806" xr:uid="{00000000-0005-0000-0000-0000A4010000}"/>
    <cellStyle name="Normal 3 4 2 4 4" xfId="631" xr:uid="{00000000-0005-0000-0000-0000A5010000}"/>
    <cellStyle name="Normal 3 4 2 5" xfId="451" xr:uid="{00000000-0005-0000-0000-0000A6010000}"/>
    <cellStyle name="Normal 3 4 2 5 2" xfId="976" xr:uid="{00000000-0005-0000-0000-0000A7010000}"/>
    <cellStyle name="Normal 3 4 2 6" xfId="275" xr:uid="{00000000-0005-0000-0000-0000A8010000}"/>
    <cellStyle name="Normal 3 4 2 6 2" xfId="801" xr:uid="{00000000-0005-0000-0000-0000A9010000}"/>
    <cellStyle name="Normal 3 4 2 7" xfId="626" xr:uid="{00000000-0005-0000-0000-0000AA010000}"/>
    <cellStyle name="Normal 3 4 3" xfId="103" xr:uid="{00000000-0005-0000-0000-0000AB010000}"/>
    <cellStyle name="Normal 3 4 3 2" xfId="104" xr:uid="{00000000-0005-0000-0000-0000AC010000}"/>
    <cellStyle name="Normal 3 4 3 2 2" xfId="458" xr:uid="{00000000-0005-0000-0000-0000AD010000}"/>
    <cellStyle name="Normal 3 4 3 2 2 2" xfId="983" xr:uid="{00000000-0005-0000-0000-0000AE010000}"/>
    <cellStyle name="Normal 3 4 3 2 3" xfId="282" xr:uid="{00000000-0005-0000-0000-0000AF010000}"/>
    <cellStyle name="Normal 3 4 3 2 3 2" xfId="808" xr:uid="{00000000-0005-0000-0000-0000B0010000}"/>
    <cellStyle name="Normal 3 4 3 2 4" xfId="633" xr:uid="{00000000-0005-0000-0000-0000B1010000}"/>
    <cellStyle name="Normal 3 4 3 3" xfId="457" xr:uid="{00000000-0005-0000-0000-0000B2010000}"/>
    <cellStyle name="Normal 3 4 3 3 2" xfId="982" xr:uid="{00000000-0005-0000-0000-0000B3010000}"/>
    <cellStyle name="Normal 3 4 3 4" xfId="281" xr:uid="{00000000-0005-0000-0000-0000B4010000}"/>
    <cellStyle name="Normal 3 4 3 4 2" xfId="807" xr:uid="{00000000-0005-0000-0000-0000B5010000}"/>
    <cellStyle name="Normal 3 4 3 5" xfId="632" xr:uid="{00000000-0005-0000-0000-0000B6010000}"/>
    <cellStyle name="Normal 3 4 4" xfId="105" xr:uid="{00000000-0005-0000-0000-0000B7010000}"/>
    <cellStyle name="Normal 3 4 4 2" xfId="106" xr:uid="{00000000-0005-0000-0000-0000B8010000}"/>
    <cellStyle name="Normal 3 4 4 2 2" xfId="460" xr:uid="{00000000-0005-0000-0000-0000B9010000}"/>
    <cellStyle name="Normal 3 4 4 2 2 2" xfId="985" xr:uid="{00000000-0005-0000-0000-0000BA010000}"/>
    <cellStyle name="Normal 3 4 4 2 3" xfId="284" xr:uid="{00000000-0005-0000-0000-0000BB010000}"/>
    <cellStyle name="Normal 3 4 4 2 3 2" xfId="810" xr:uid="{00000000-0005-0000-0000-0000BC010000}"/>
    <cellStyle name="Normal 3 4 4 2 4" xfId="635" xr:uid="{00000000-0005-0000-0000-0000BD010000}"/>
    <cellStyle name="Normal 3 4 4 3" xfId="459" xr:uid="{00000000-0005-0000-0000-0000BE010000}"/>
    <cellStyle name="Normal 3 4 4 3 2" xfId="984" xr:uid="{00000000-0005-0000-0000-0000BF010000}"/>
    <cellStyle name="Normal 3 4 4 4" xfId="283" xr:uid="{00000000-0005-0000-0000-0000C0010000}"/>
    <cellStyle name="Normal 3 4 4 4 2" xfId="809" xr:uid="{00000000-0005-0000-0000-0000C1010000}"/>
    <cellStyle name="Normal 3 4 4 5" xfId="634" xr:uid="{00000000-0005-0000-0000-0000C2010000}"/>
    <cellStyle name="Normal 3 4 5" xfId="107" xr:uid="{00000000-0005-0000-0000-0000C3010000}"/>
    <cellStyle name="Normal 3 4 5 2" xfId="461" xr:uid="{00000000-0005-0000-0000-0000C4010000}"/>
    <cellStyle name="Normal 3 4 5 2 2" xfId="986" xr:uid="{00000000-0005-0000-0000-0000C5010000}"/>
    <cellStyle name="Normal 3 4 5 3" xfId="285" xr:uid="{00000000-0005-0000-0000-0000C6010000}"/>
    <cellStyle name="Normal 3 4 5 3 2" xfId="811" xr:uid="{00000000-0005-0000-0000-0000C7010000}"/>
    <cellStyle name="Normal 3 4 5 4" xfId="636" xr:uid="{00000000-0005-0000-0000-0000C8010000}"/>
    <cellStyle name="Normal 3 4 6" xfId="391" xr:uid="{00000000-0005-0000-0000-0000C9010000}"/>
    <cellStyle name="Normal 3 4 6 2" xfId="916" xr:uid="{00000000-0005-0000-0000-0000CA010000}"/>
    <cellStyle name="Normal 3 4 7" xfId="215" xr:uid="{00000000-0005-0000-0000-0000CB010000}"/>
    <cellStyle name="Normal 3 4 7 2" xfId="741" xr:uid="{00000000-0005-0000-0000-0000CC010000}"/>
    <cellStyle name="Normal 3 4 8" xfId="566" xr:uid="{00000000-0005-0000-0000-0000CD010000}"/>
    <cellStyle name="Normal 3 5" xfId="21" xr:uid="{00000000-0005-0000-0000-0000CE010000}"/>
    <cellStyle name="Normal 3 5 2" xfId="108" xr:uid="{00000000-0005-0000-0000-0000CF010000}"/>
    <cellStyle name="Normal 3 5 2 2" xfId="109" xr:uid="{00000000-0005-0000-0000-0000D0010000}"/>
    <cellStyle name="Normal 3 5 2 2 2" xfId="110" xr:uid="{00000000-0005-0000-0000-0000D1010000}"/>
    <cellStyle name="Normal 3 5 2 2 2 2" xfId="464" xr:uid="{00000000-0005-0000-0000-0000D2010000}"/>
    <cellStyle name="Normal 3 5 2 2 2 2 2" xfId="989" xr:uid="{00000000-0005-0000-0000-0000D3010000}"/>
    <cellStyle name="Normal 3 5 2 2 2 3" xfId="288" xr:uid="{00000000-0005-0000-0000-0000D4010000}"/>
    <cellStyle name="Normal 3 5 2 2 2 3 2" xfId="814" xr:uid="{00000000-0005-0000-0000-0000D5010000}"/>
    <cellStyle name="Normal 3 5 2 2 2 4" xfId="639" xr:uid="{00000000-0005-0000-0000-0000D6010000}"/>
    <cellStyle name="Normal 3 5 2 2 3" xfId="463" xr:uid="{00000000-0005-0000-0000-0000D7010000}"/>
    <cellStyle name="Normal 3 5 2 2 3 2" xfId="988" xr:uid="{00000000-0005-0000-0000-0000D8010000}"/>
    <cellStyle name="Normal 3 5 2 2 4" xfId="287" xr:uid="{00000000-0005-0000-0000-0000D9010000}"/>
    <cellStyle name="Normal 3 5 2 2 4 2" xfId="813" xr:uid="{00000000-0005-0000-0000-0000DA010000}"/>
    <cellStyle name="Normal 3 5 2 2 5" xfId="638" xr:uid="{00000000-0005-0000-0000-0000DB010000}"/>
    <cellStyle name="Normal 3 5 2 3" xfId="111" xr:uid="{00000000-0005-0000-0000-0000DC010000}"/>
    <cellStyle name="Normal 3 5 2 3 2" xfId="112" xr:uid="{00000000-0005-0000-0000-0000DD010000}"/>
    <cellStyle name="Normal 3 5 2 3 2 2" xfId="466" xr:uid="{00000000-0005-0000-0000-0000DE010000}"/>
    <cellStyle name="Normal 3 5 2 3 2 2 2" xfId="991" xr:uid="{00000000-0005-0000-0000-0000DF010000}"/>
    <cellStyle name="Normal 3 5 2 3 2 3" xfId="290" xr:uid="{00000000-0005-0000-0000-0000E0010000}"/>
    <cellStyle name="Normal 3 5 2 3 2 3 2" xfId="816" xr:uid="{00000000-0005-0000-0000-0000E1010000}"/>
    <cellStyle name="Normal 3 5 2 3 2 4" xfId="641" xr:uid="{00000000-0005-0000-0000-0000E2010000}"/>
    <cellStyle name="Normal 3 5 2 3 3" xfId="465" xr:uid="{00000000-0005-0000-0000-0000E3010000}"/>
    <cellStyle name="Normal 3 5 2 3 3 2" xfId="990" xr:uid="{00000000-0005-0000-0000-0000E4010000}"/>
    <cellStyle name="Normal 3 5 2 3 4" xfId="289" xr:uid="{00000000-0005-0000-0000-0000E5010000}"/>
    <cellStyle name="Normal 3 5 2 3 4 2" xfId="815" xr:uid="{00000000-0005-0000-0000-0000E6010000}"/>
    <cellStyle name="Normal 3 5 2 3 5" xfId="640" xr:uid="{00000000-0005-0000-0000-0000E7010000}"/>
    <cellStyle name="Normal 3 5 2 4" xfId="113" xr:uid="{00000000-0005-0000-0000-0000E8010000}"/>
    <cellStyle name="Normal 3 5 2 4 2" xfId="467" xr:uid="{00000000-0005-0000-0000-0000E9010000}"/>
    <cellStyle name="Normal 3 5 2 4 2 2" xfId="992" xr:uid="{00000000-0005-0000-0000-0000EA010000}"/>
    <cellStyle name="Normal 3 5 2 4 3" xfId="291" xr:uid="{00000000-0005-0000-0000-0000EB010000}"/>
    <cellStyle name="Normal 3 5 2 4 3 2" xfId="817" xr:uid="{00000000-0005-0000-0000-0000EC010000}"/>
    <cellStyle name="Normal 3 5 2 4 4" xfId="642" xr:uid="{00000000-0005-0000-0000-0000ED010000}"/>
    <cellStyle name="Normal 3 5 2 5" xfId="462" xr:uid="{00000000-0005-0000-0000-0000EE010000}"/>
    <cellStyle name="Normal 3 5 2 5 2" xfId="987" xr:uid="{00000000-0005-0000-0000-0000EF010000}"/>
    <cellStyle name="Normal 3 5 2 6" xfId="286" xr:uid="{00000000-0005-0000-0000-0000F0010000}"/>
    <cellStyle name="Normal 3 5 2 6 2" xfId="812" xr:uid="{00000000-0005-0000-0000-0000F1010000}"/>
    <cellStyle name="Normal 3 5 2 7" xfId="637" xr:uid="{00000000-0005-0000-0000-0000F2010000}"/>
    <cellStyle name="Normal 3 5 3" xfId="114" xr:uid="{00000000-0005-0000-0000-0000F3010000}"/>
    <cellStyle name="Normal 3 5 3 2" xfId="115" xr:uid="{00000000-0005-0000-0000-0000F4010000}"/>
    <cellStyle name="Normal 3 5 3 2 2" xfId="469" xr:uid="{00000000-0005-0000-0000-0000F5010000}"/>
    <cellStyle name="Normal 3 5 3 2 2 2" xfId="994" xr:uid="{00000000-0005-0000-0000-0000F6010000}"/>
    <cellStyle name="Normal 3 5 3 2 3" xfId="293" xr:uid="{00000000-0005-0000-0000-0000F7010000}"/>
    <cellStyle name="Normal 3 5 3 2 3 2" xfId="819" xr:uid="{00000000-0005-0000-0000-0000F8010000}"/>
    <cellStyle name="Normal 3 5 3 2 4" xfId="644" xr:uid="{00000000-0005-0000-0000-0000F9010000}"/>
    <cellStyle name="Normal 3 5 3 3" xfId="468" xr:uid="{00000000-0005-0000-0000-0000FA010000}"/>
    <cellStyle name="Normal 3 5 3 3 2" xfId="993" xr:uid="{00000000-0005-0000-0000-0000FB010000}"/>
    <cellStyle name="Normal 3 5 3 4" xfId="292" xr:uid="{00000000-0005-0000-0000-0000FC010000}"/>
    <cellStyle name="Normal 3 5 3 4 2" xfId="818" xr:uid="{00000000-0005-0000-0000-0000FD010000}"/>
    <cellStyle name="Normal 3 5 3 5" xfId="643" xr:uid="{00000000-0005-0000-0000-0000FE010000}"/>
    <cellStyle name="Normal 3 5 4" xfId="116" xr:uid="{00000000-0005-0000-0000-0000FF010000}"/>
    <cellStyle name="Normal 3 5 4 2" xfId="117" xr:uid="{00000000-0005-0000-0000-000000020000}"/>
    <cellStyle name="Normal 3 5 4 2 2" xfId="471" xr:uid="{00000000-0005-0000-0000-000001020000}"/>
    <cellStyle name="Normal 3 5 4 2 2 2" xfId="996" xr:uid="{00000000-0005-0000-0000-000002020000}"/>
    <cellStyle name="Normal 3 5 4 2 3" xfId="295" xr:uid="{00000000-0005-0000-0000-000003020000}"/>
    <cellStyle name="Normal 3 5 4 2 3 2" xfId="821" xr:uid="{00000000-0005-0000-0000-000004020000}"/>
    <cellStyle name="Normal 3 5 4 2 4" xfId="646" xr:uid="{00000000-0005-0000-0000-000005020000}"/>
    <cellStyle name="Normal 3 5 4 3" xfId="470" xr:uid="{00000000-0005-0000-0000-000006020000}"/>
    <cellStyle name="Normal 3 5 4 3 2" xfId="995" xr:uid="{00000000-0005-0000-0000-000007020000}"/>
    <cellStyle name="Normal 3 5 4 4" xfId="294" xr:uid="{00000000-0005-0000-0000-000008020000}"/>
    <cellStyle name="Normal 3 5 4 4 2" xfId="820" xr:uid="{00000000-0005-0000-0000-000009020000}"/>
    <cellStyle name="Normal 3 5 4 5" xfId="645" xr:uid="{00000000-0005-0000-0000-00000A020000}"/>
    <cellStyle name="Normal 3 5 5" xfId="118" xr:uid="{00000000-0005-0000-0000-00000B020000}"/>
    <cellStyle name="Normal 3 5 5 2" xfId="472" xr:uid="{00000000-0005-0000-0000-00000C020000}"/>
    <cellStyle name="Normal 3 5 5 2 2" xfId="997" xr:uid="{00000000-0005-0000-0000-00000D020000}"/>
    <cellStyle name="Normal 3 5 5 3" xfId="296" xr:uid="{00000000-0005-0000-0000-00000E020000}"/>
    <cellStyle name="Normal 3 5 5 3 2" xfId="822" xr:uid="{00000000-0005-0000-0000-00000F020000}"/>
    <cellStyle name="Normal 3 5 5 4" xfId="647" xr:uid="{00000000-0005-0000-0000-000010020000}"/>
    <cellStyle name="Normal 3 5 6" xfId="386" xr:uid="{00000000-0005-0000-0000-000011020000}"/>
    <cellStyle name="Normal 3 5 6 2" xfId="911" xr:uid="{00000000-0005-0000-0000-000012020000}"/>
    <cellStyle name="Normal 3 5 7" xfId="210" xr:uid="{00000000-0005-0000-0000-000013020000}"/>
    <cellStyle name="Normal 3 5 7 2" xfId="736" xr:uid="{00000000-0005-0000-0000-000014020000}"/>
    <cellStyle name="Normal 3 5 8" xfId="561" xr:uid="{00000000-0005-0000-0000-000015020000}"/>
    <cellStyle name="Normal 3 6" xfId="17" xr:uid="{00000000-0005-0000-0000-000016020000}"/>
    <cellStyle name="Normal 3 6 2" xfId="119" xr:uid="{00000000-0005-0000-0000-000017020000}"/>
    <cellStyle name="Normal 3 6 2 2" xfId="120" xr:uid="{00000000-0005-0000-0000-000018020000}"/>
    <cellStyle name="Normal 3 6 2 2 2" xfId="121" xr:uid="{00000000-0005-0000-0000-000019020000}"/>
    <cellStyle name="Normal 3 6 2 2 2 2" xfId="475" xr:uid="{00000000-0005-0000-0000-00001A020000}"/>
    <cellStyle name="Normal 3 6 2 2 2 2 2" xfId="1000" xr:uid="{00000000-0005-0000-0000-00001B020000}"/>
    <cellStyle name="Normal 3 6 2 2 2 3" xfId="299" xr:uid="{00000000-0005-0000-0000-00001C020000}"/>
    <cellStyle name="Normal 3 6 2 2 2 3 2" xfId="825" xr:uid="{00000000-0005-0000-0000-00001D020000}"/>
    <cellStyle name="Normal 3 6 2 2 2 4" xfId="650" xr:uid="{00000000-0005-0000-0000-00001E020000}"/>
    <cellStyle name="Normal 3 6 2 2 3" xfId="474" xr:uid="{00000000-0005-0000-0000-00001F020000}"/>
    <cellStyle name="Normal 3 6 2 2 3 2" xfId="999" xr:uid="{00000000-0005-0000-0000-000020020000}"/>
    <cellStyle name="Normal 3 6 2 2 4" xfId="298" xr:uid="{00000000-0005-0000-0000-000021020000}"/>
    <cellStyle name="Normal 3 6 2 2 4 2" xfId="824" xr:uid="{00000000-0005-0000-0000-000022020000}"/>
    <cellStyle name="Normal 3 6 2 2 5" xfId="649" xr:uid="{00000000-0005-0000-0000-000023020000}"/>
    <cellStyle name="Normal 3 6 2 3" xfId="122" xr:uid="{00000000-0005-0000-0000-000024020000}"/>
    <cellStyle name="Normal 3 6 2 3 2" xfId="123" xr:uid="{00000000-0005-0000-0000-000025020000}"/>
    <cellStyle name="Normal 3 6 2 3 2 2" xfId="477" xr:uid="{00000000-0005-0000-0000-000026020000}"/>
    <cellStyle name="Normal 3 6 2 3 2 2 2" xfId="1002" xr:uid="{00000000-0005-0000-0000-000027020000}"/>
    <cellStyle name="Normal 3 6 2 3 2 3" xfId="301" xr:uid="{00000000-0005-0000-0000-000028020000}"/>
    <cellStyle name="Normal 3 6 2 3 2 3 2" xfId="827" xr:uid="{00000000-0005-0000-0000-000029020000}"/>
    <cellStyle name="Normal 3 6 2 3 2 4" xfId="652" xr:uid="{00000000-0005-0000-0000-00002A020000}"/>
    <cellStyle name="Normal 3 6 2 3 3" xfId="476" xr:uid="{00000000-0005-0000-0000-00002B020000}"/>
    <cellStyle name="Normal 3 6 2 3 3 2" xfId="1001" xr:uid="{00000000-0005-0000-0000-00002C020000}"/>
    <cellStyle name="Normal 3 6 2 3 4" xfId="300" xr:uid="{00000000-0005-0000-0000-00002D020000}"/>
    <cellStyle name="Normal 3 6 2 3 4 2" xfId="826" xr:uid="{00000000-0005-0000-0000-00002E020000}"/>
    <cellStyle name="Normal 3 6 2 3 5" xfId="651" xr:uid="{00000000-0005-0000-0000-00002F020000}"/>
    <cellStyle name="Normal 3 6 2 4" xfId="124" xr:uid="{00000000-0005-0000-0000-000030020000}"/>
    <cellStyle name="Normal 3 6 2 4 2" xfId="478" xr:uid="{00000000-0005-0000-0000-000031020000}"/>
    <cellStyle name="Normal 3 6 2 4 2 2" xfId="1003" xr:uid="{00000000-0005-0000-0000-000032020000}"/>
    <cellStyle name="Normal 3 6 2 4 3" xfId="302" xr:uid="{00000000-0005-0000-0000-000033020000}"/>
    <cellStyle name="Normal 3 6 2 4 3 2" xfId="828" xr:uid="{00000000-0005-0000-0000-000034020000}"/>
    <cellStyle name="Normal 3 6 2 4 4" xfId="653" xr:uid="{00000000-0005-0000-0000-000035020000}"/>
    <cellStyle name="Normal 3 6 2 5" xfId="473" xr:uid="{00000000-0005-0000-0000-000036020000}"/>
    <cellStyle name="Normal 3 6 2 5 2" xfId="998" xr:uid="{00000000-0005-0000-0000-000037020000}"/>
    <cellStyle name="Normal 3 6 2 6" xfId="297" xr:uid="{00000000-0005-0000-0000-000038020000}"/>
    <cellStyle name="Normal 3 6 2 6 2" xfId="823" xr:uid="{00000000-0005-0000-0000-000039020000}"/>
    <cellStyle name="Normal 3 6 2 7" xfId="648" xr:uid="{00000000-0005-0000-0000-00003A020000}"/>
    <cellStyle name="Normal 3 6 3" xfId="125" xr:uid="{00000000-0005-0000-0000-00003B020000}"/>
    <cellStyle name="Normal 3 6 3 2" xfId="126" xr:uid="{00000000-0005-0000-0000-00003C020000}"/>
    <cellStyle name="Normal 3 6 3 2 2" xfId="480" xr:uid="{00000000-0005-0000-0000-00003D020000}"/>
    <cellStyle name="Normal 3 6 3 2 2 2" xfId="1005" xr:uid="{00000000-0005-0000-0000-00003E020000}"/>
    <cellStyle name="Normal 3 6 3 2 3" xfId="304" xr:uid="{00000000-0005-0000-0000-00003F020000}"/>
    <cellStyle name="Normal 3 6 3 2 3 2" xfId="830" xr:uid="{00000000-0005-0000-0000-000040020000}"/>
    <cellStyle name="Normal 3 6 3 2 4" xfId="655" xr:uid="{00000000-0005-0000-0000-000041020000}"/>
    <cellStyle name="Normal 3 6 3 3" xfId="479" xr:uid="{00000000-0005-0000-0000-000042020000}"/>
    <cellStyle name="Normal 3 6 3 3 2" xfId="1004" xr:uid="{00000000-0005-0000-0000-000043020000}"/>
    <cellStyle name="Normal 3 6 3 4" xfId="303" xr:uid="{00000000-0005-0000-0000-000044020000}"/>
    <cellStyle name="Normal 3 6 3 4 2" xfId="829" xr:uid="{00000000-0005-0000-0000-000045020000}"/>
    <cellStyle name="Normal 3 6 3 5" xfId="654" xr:uid="{00000000-0005-0000-0000-000046020000}"/>
    <cellStyle name="Normal 3 6 4" xfId="127" xr:uid="{00000000-0005-0000-0000-000047020000}"/>
    <cellStyle name="Normal 3 6 4 2" xfId="128" xr:uid="{00000000-0005-0000-0000-000048020000}"/>
    <cellStyle name="Normal 3 6 4 2 2" xfId="482" xr:uid="{00000000-0005-0000-0000-000049020000}"/>
    <cellStyle name="Normal 3 6 4 2 2 2" xfId="1007" xr:uid="{00000000-0005-0000-0000-00004A020000}"/>
    <cellStyle name="Normal 3 6 4 2 3" xfId="306" xr:uid="{00000000-0005-0000-0000-00004B020000}"/>
    <cellStyle name="Normal 3 6 4 2 3 2" xfId="832" xr:uid="{00000000-0005-0000-0000-00004C020000}"/>
    <cellStyle name="Normal 3 6 4 2 4" xfId="657" xr:uid="{00000000-0005-0000-0000-00004D020000}"/>
    <cellStyle name="Normal 3 6 4 3" xfId="481" xr:uid="{00000000-0005-0000-0000-00004E020000}"/>
    <cellStyle name="Normal 3 6 4 3 2" xfId="1006" xr:uid="{00000000-0005-0000-0000-00004F020000}"/>
    <cellStyle name="Normal 3 6 4 4" xfId="305" xr:uid="{00000000-0005-0000-0000-000050020000}"/>
    <cellStyle name="Normal 3 6 4 4 2" xfId="831" xr:uid="{00000000-0005-0000-0000-000051020000}"/>
    <cellStyle name="Normal 3 6 4 5" xfId="656" xr:uid="{00000000-0005-0000-0000-000052020000}"/>
    <cellStyle name="Normal 3 6 5" xfId="129" xr:uid="{00000000-0005-0000-0000-000053020000}"/>
    <cellStyle name="Normal 3 6 5 2" xfId="483" xr:uid="{00000000-0005-0000-0000-000054020000}"/>
    <cellStyle name="Normal 3 6 5 2 2" xfId="1008" xr:uid="{00000000-0005-0000-0000-000055020000}"/>
    <cellStyle name="Normal 3 6 5 3" xfId="307" xr:uid="{00000000-0005-0000-0000-000056020000}"/>
    <cellStyle name="Normal 3 6 5 3 2" xfId="833" xr:uid="{00000000-0005-0000-0000-000057020000}"/>
    <cellStyle name="Normal 3 6 5 4" xfId="658" xr:uid="{00000000-0005-0000-0000-000058020000}"/>
    <cellStyle name="Normal 3 6 6" xfId="382" xr:uid="{00000000-0005-0000-0000-000059020000}"/>
    <cellStyle name="Normal 3 6 6 2" xfId="907" xr:uid="{00000000-0005-0000-0000-00005A020000}"/>
    <cellStyle name="Normal 3 6 7" xfId="206" xr:uid="{00000000-0005-0000-0000-00005B020000}"/>
    <cellStyle name="Normal 3 6 7 2" xfId="732" xr:uid="{00000000-0005-0000-0000-00005C020000}"/>
    <cellStyle name="Normal 3 6 8" xfId="557" xr:uid="{00000000-0005-0000-0000-00005D020000}"/>
    <cellStyle name="Normal 3 7" xfId="31" xr:uid="{00000000-0005-0000-0000-00005E020000}"/>
    <cellStyle name="Normal 3 7 2" xfId="130" xr:uid="{00000000-0005-0000-0000-00005F020000}"/>
    <cellStyle name="Normal 3 7 2 2" xfId="131" xr:uid="{00000000-0005-0000-0000-000060020000}"/>
    <cellStyle name="Normal 3 7 2 2 2" xfId="485" xr:uid="{00000000-0005-0000-0000-000061020000}"/>
    <cellStyle name="Normal 3 7 2 2 2 2" xfId="1010" xr:uid="{00000000-0005-0000-0000-000062020000}"/>
    <cellStyle name="Normal 3 7 2 2 3" xfId="309" xr:uid="{00000000-0005-0000-0000-000063020000}"/>
    <cellStyle name="Normal 3 7 2 2 3 2" xfId="835" xr:uid="{00000000-0005-0000-0000-000064020000}"/>
    <cellStyle name="Normal 3 7 2 2 4" xfId="660" xr:uid="{00000000-0005-0000-0000-000065020000}"/>
    <cellStyle name="Normal 3 7 2 3" xfId="484" xr:uid="{00000000-0005-0000-0000-000066020000}"/>
    <cellStyle name="Normal 3 7 2 3 2" xfId="1009" xr:uid="{00000000-0005-0000-0000-000067020000}"/>
    <cellStyle name="Normal 3 7 2 4" xfId="308" xr:uid="{00000000-0005-0000-0000-000068020000}"/>
    <cellStyle name="Normal 3 7 2 4 2" xfId="834" xr:uid="{00000000-0005-0000-0000-000069020000}"/>
    <cellStyle name="Normal 3 7 2 5" xfId="659" xr:uid="{00000000-0005-0000-0000-00006A020000}"/>
    <cellStyle name="Normal 3 7 3" xfId="132" xr:uid="{00000000-0005-0000-0000-00006B020000}"/>
    <cellStyle name="Normal 3 7 3 2" xfId="133" xr:uid="{00000000-0005-0000-0000-00006C020000}"/>
    <cellStyle name="Normal 3 7 3 2 2" xfId="487" xr:uid="{00000000-0005-0000-0000-00006D020000}"/>
    <cellStyle name="Normal 3 7 3 2 2 2" xfId="1012" xr:uid="{00000000-0005-0000-0000-00006E020000}"/>
    <cellStyle name="Normal 3 7 3 2 3" xfId="311" xr:uid="{00000000-0005-0000-0000-00006F020000}"/>
    <cellStyle name="Normal 3 7 3 2 3 2" xfId="837" xr:uid="{00000000-0005-0000-0000-000070020000}"/>
    <cellStyle name="Normal 3 7 3 2 4" xfId="662" xr:uid="{00000000-0005-0000-0000-000071020000}"/>
    <cellStyle name="Normal 3 7 3 3" xfId="486" xr:uid="{00000000-0005-0000-0000-000072020000}"/>
    <cellStyle name="Normal 3 7 3 3 2" xfId="1011" xr:uid="{00000000-0005-0000-0000-000073020000}"/>
    <cellStyle name="Normal 3 7 3 4" xfId="310" xr:uid="{00000000-0005-0000-0000-000074020000}"/>
    <cellStyle name="Normal 3 7 3 4 2" xfId="836" xr:uid="{00000000-0005-0000-0000-000075020000}"/>
    <cellStyle name="Normal 3 7 3 5" xfId="661" xr:uid="{00000000-0005-0000-0000-000076020000}"/>
    <cellStyle name="Normal 3 7 4" xfId="134" xr:uid="{00000000-0005-0000-0000-000077020000}"/>
    <cellStyle name="Normal 3 7 4 2" xfId="488" xr:uid="{00000000-0005-0000-0000-000078020000}"/>
    <cellStyle name="Normal 3 7 4 2 2" xfId="1013" xr:uid="{00000000-0005-0000-0000-000079020000}"/>
    <cellStyle name="Normal 3 7 4 3" xfId="312" xr:uid="{00000000-0005-0000-0000-00007A020000}"/>
    <cellStyle name="Normal 3 7 4 3 2" xfId="838" xr:uid="{00000000-0005-0000-0000-00007B020000}"/>
    <cellStyle name="Normal 3 7 4 4" xfId="663" xr:uid="{00000000-0005-0000-0000-00007C020000}"/>
    <cellStyle name="Normal 3 7 5" xfId="393" xr:uid="{00000000-0005-0000-0000-00007D020000}"/>
    <cellStyle name="Normal 3 7 5 2" xfId="918" xr:uid="{00000000-0005-0000-0000-00007E020000}"/>
    <cellStyle name="Normal 3 7 6" xfId="217" xr:uid="{00000000-0005-0000-0000-00007F020000}"/>
    <cellStyle name="Normal 3 7 6 2" xfId="743" xr:uid="{00000000-0005-0000-0000-000080020000}"/>
    <cellStyle name="Normal 3 7 7" xfId="568" xr:uid="{00000000-0005-0000-0000-000081020000}"/>
    <cellStyle name="Normal 3 8" xfId="135" xr:uid="{00000000-0005-0000-0000-000082020000}"/>
    <cellStyle name="Normal 3 8 2" xfId="136" xr:uid="{00000000-0005-0000-0000-000083020000}"/>
    <cellStyle name="Normal 3 8 2 2" xfId="490" xr:uid="{00000000-0005-0000-0000-000084020000}"/>
    <cellStyle name="Normal 3 8 2 2 2" xfId="1015" xr:uid="{00000000-0005-0000-0000-000085020000}"/>
    <cellStyle name="Normal 3 8 2 3" xfId="314" xr:uid="{00000000-0005-0000-0000-000086020000}"/>
    <cellStyle name="Normal 3 8 2 3 2" xfId="840" xr:uid="{00000000-0005-0000-0000-000087020000}"/>
    <cellStyle name="Normal 3 8 2 4" xfId="665" xr:uid="{00000000-0005-0000-0000-000088020000}"/>
    <cellStyle name="Normal 3 8 3" xfId="489" xr:uid="{00000000-0005-0000-0000-000089020000}"/>
    <cellStyle name="Normal 3 8 3 2" xfId="1014" xr:uid="{00000000-0005-0000-0000-00008A020000}"/>
    <cellStyle name="Normal 3 8 4" xfId="313" xr:uid="{00000000-0005-0000-0000-00008B020000}"/>
    <cellStyle name="Normal 3 8 4 2" xfId="839" xr:uid="{00000000-0005-0000-0000-00008C020000}"/>
    <cellStyle name="Normal 3 8 5" xfId="664" xr:uid="{00000000-0005-0000-0000-00008D020000}"/>
    <cellStyle name="Normal 3 9" xfId="137" xr:uid="{00000000-0005-0000-0000-00008E020000}"/>
    <cellStyle name="Normal 3 9 2" xfId="138" xr:uid="{00000000-0005-0000-0000-00008F020000}"/>
    <cellStyle name="Normal 3 9 2 2" xfId="492" xr:uid="{00000000-0005-0000-0000-000090020000}"/>
    <cellStyle name="Normal 3 9 2 2 2" xfId="1017" xr:uid="{00000000-0005-0000-0000-000091020000}"/>
    <cellStyle name="Normal 3 9 2 3" xfId="316" xr:uid="{00000000-0005-0000-0000-000092020000}"/>
    <cellStyle name="Normal 3 9 2 3 2" xfId="842" xr:uid="{00000000-0005-0000-0000-000093020000}"/>
    <cellStyle name="Normal 3 9 2 4" xfId="667" xr:uid="{00000000-0005-0000-0000-000094020000}"/>
    <cellStyle name="Normal 3 9 3" xfId="491" xr:uid="{00000000-0005-0000-0000-000095020000}"/>
    <cellStyle name="Normal 3 9 3 2" xfId="1016" xr:uid="{00000000-0005-0000-0000-000096020000}"/>
    <cellStyle name="Normal 3 9 4" xfId="315" xr:uid="{00000000-0005-0000-0000-000097020000}"/>
    <cellStyle name="Normal 3 9 4 2" xfId="841" xr:uid="{00000000-0005-0000-0000-000098020000}"/>
    <cellStyle name="Normal 3 9 5" xfId="666" xr:uid="{00000000-0005-0000-0000-000099020000}"/>
    <cellStyle name="Normal 4" xfId="9" xr:uid="{00000000-0005-0000-0000-00009A020000}"/>
    <cellStyle name="Normal 5" xfId="10" xr:uid="{00000000-0005-0000-0000-00009B020000}"/>
    <cellStyle name="Normal 5 10" xfId="203" xr:uid="{00000000-0005-0000-0000-00009C020000}"/>
    <cellStyle name="Normal 5 10 2" xfId="729" xr:uid="{00000000-0005-0000-0000-00009D020000}"/>
    <cellStyle name="Normal 5 11" xfId="554" xr:uid="{00000000-0005-0000-0000-00009E020000}"/>
    <cellStyle name="Normal 5 2" xfId="11" xr:uid="{00000000-0005-0000-0000-00009F020000}"/>
    <cellStyle name="Normal 5 3" xfId="22" xr:uid="{00000000-0005-0000-0000-0000A0020000}"/>
    <cellStyle name="Normal 5 3 2" xfId="139" xr:uid="{00000000-0005-0000-0000-0000A1020000}"/>
    <cellStyle name="Normal 5 3 2 2" xfId="140" xr:uid="{00000000-0005-0000-0000-0000A2020000}"/>
    <cellStyle name="Normal 5 3 2 2 2" xfId="141" xr:uid="{00000000-0005-0000-0000-0000A3020000}"/>
    <cellStyle name="Normal 5 3 2 2 2 2" xfId="495" xr:uid="{00000000-0005-0000-0000-0000A4020000}"/>
    <cellStyle name="Normal 5 3 2 2 2 2 2" xfId="1020" xr:uid="{00000000-0005-0000-0000-0000A5020000}"/>
    <cellStyle name="Normal 5 3 2 2 2 3" xfId="319" xr:uid="{00000000-0005-0000-0000-0000A6020000}"/>
    <cellStyle name="Normal 5 3 2 2 2 3 2" xfId="845" xr:uid="{00000000-0005-0000-0000-0000A7020000}"/>
    <cellStyle name="Normal 5 3 2 2 2 4" xfId="670" xr:uid="{00000000-0005-0000-0000-0000A8020000}"/>
    <cellStyle name="Normal 5 3 2 2 3" xfId="494" xr:uid="{00000000-0005-0000-0000-0000A9020000}"/>
    <cellStyle name="Normal 5 3 2 2 3 2" xfId="1019" xr:uid="{00000000-0005-0000-0000-0000AA020000}"/>
    <cellStyle name="Normal 5 3 2 2 4" xfId="318" xr:uid="{00000000-0005-0000-0000-0000AB020000}"/>
    <cellStyle name="Normal 5 3 2 2 4 2" xfId="844" xr:uid="{00000000-0005-0000-0000-0000AC020000}"/>
    <cellStyle name="Normal 5 3 2 2 5" xfId="669" xr:uid="{00000000-0005-0000-0000-0000AD020000}"/>
    <cellStyle name="Normal 5 3 2 3" xfId="142" xr:uid="{00000000-0005-0000-0000-0000AE020000}"/>
    <cellStyle name="Normal 5 3 2 3 2" xfId="143" xr:uid="{00000000-0005-0000-0000-0000AF020000}"/>
    <cellStyle name="Normal 5 3 2 3 2 2" xfId="497" xr:uid="{00000000-0005-0000-0000-0000B0020000}"/>
    <cellStyle name="Normal 5 3 2 3 2 2 2" xfId="1022" xr:uid="{00000000-0005-0000-0000-0000B1020000}"/>
    <cellStyle name="Normal 5 3 2 3 2 3" xfId="321" xr:uid="{00000000-0005-0000-0000-0000B2020000}"/>
    <cellStyle name="Normal 5 3 2 3 2 3 2" xfId="847" xr:uid="{00000000-0005-0000-0000-0000B3020000}"/>
    <cellStyle name="Normal 5 3 2 3 2 4" xfId="672" xr:uid="{00000000-0005-0000-0000-0000B4020000}"/>
    <cellStyle name="Normal 5 3 2 3 3" xfId="496" xr:uid="{00000000-0005-0000-0000-0000B5020000}"/>
    <cellStyle name="Normal 5 3 2 3 3 2" xfId="1021" xr:uid="{00000000-0005-0000-0000-0000B6020000}"/>
    <cellStyle name="Normal 5 3 2 3 4" xfId="320" xr:uid="{00000000-0005-0000-0000-0000B7020000}"/>
    <cellStyle name="Normal 5 3 2 3 4 2" xfId="846" xr:uid="{00000000-0005-0000-0000-0000B8020000}"/>
    <cellStyle name="Normal 5 3 2 3 5" xfId="671" xr:uid="{00000000-0005-0000-0000-0000B9020000}"/>
    <cellStyle name="Normal 5 3 2 4" xfId="144" xr:uid="{00000000-0005-0000-0000-0000BA020000}"/>
    <cellStyle name="Normal 5 3 2 4 2" xfId="498" xr:uid="{00000000-0005-0000-0000-0000BB020000}"/>
    <cellStyle name="Normal 5 3 2 4 2 2" xfId="1023" xr:uid="{00000000-0005-0000-0000-0000BC020000}"/>
    <cellStyle name="Normal 5 3 2 4 3" xfId="322" xr:uid="{00000000-0005-0000-0000-0000BD020000}"/>
    <cellStyle name="Normal 5 3 2 4 3 2" xfId="848" xr:uid="{00000000-0005-0000-0000-0000BE020000}"/>
    <cellStyle name="Normal 5 3 2 4 4" xfId="673" xr:uid="{00000000-0005-0000-0000-0000BF020000}"/>
    <cellStyle name="Normal 5 3 2 5" xfId="493" xr:uid="{00000000-0005-0000-0000-0000C0020000}"/>
    <cellStyle name="Normal 5 3 2 5 2" xfId="1018" xr:uid="{00000000-0005-0000-0000-0000C1020000}"/>
    <cellStyle name="Normal 5 3 2 6" xfId="317" xr:uid="{00000000-0005-0000-0000-0000C2020000}"/>
    <cellStyle name="Normal 5 3 2 6 2" xfId="843" xr:uid="{00000000-0005-0000-0000-0000C3020000}"/>
    <cellStyle name="Normal 5 3 2 7" xfId="668" xr:uid="{00000000-0005-0000-0000-0000C4020000}"/>
    <cellStyle name="Normal 5 3 3" xfId="145" xr:uid="{00000000-0005-0000-0000-0000C5020000}"/>
    <cellStyle name="Normal 5 3 3 2" xfId="146" xr:uid="{00000000-0005-0000-0000-0000C6020000}"/>
    <cellStyle name="Normal 5 3 3 2 2" xfId="500" xr:uid="{00000000-0005-0000-0000-0000C7020000}"/>
    <cellStyle name="Normal 5 3 3 2 2 2" xfId="1025" xr:uid="{00000000-0005-0000-0000-0000C8020000}"/>
    <cellStyle name="Normal 5 3 3 2 3" xfId="324" xr:uid="{00000000-0005-0000-0000-0000C9020000}"/>
    <cellStyle name="Normal 5 3 3 2 3 2" xfId="850" xr:uid="{00000000-0005-0000-0000-0000CA020000}"/>
    <cellStyle name="Normal 5 3 3 2 4" xfId="675" xr:uid="{00000000-0005-0000-0000-0000CB020000}"/>
    <cellStyle name="Normal 5 3 3 3" xfId="499" xr:uid="{00000000-0005-0000-0000-0000CC020000}"/>
    <cellStyle name="Normal 5 3 3 3 2" xfId="1024" xr:uid="{00000000-0005-0000-0000-0000CD020000}"/>
    <cellStyle name="Normal 5 3 3 4" xfId="323" xr:uid="{00000000-0005-0000-0000-0000CE020000}"/>
    <cellStyle name="Normal 5 3 3 4 2" xfId="849" xr:uid="{00000000-0005-0000-0000-0000CF020000}"/>
    <cellStyle name="Normal 5 3 3 5" xfId="674" xr:uid="{00000000-0005-0000-0000-0000D0020000}"/>
    <cellStyle name="Normal 5 3 4" xfId="147" xr:uid="{00000000-0005-0000-0000-0000D1020000}"/>
    <cellStyle name="Normal 5 3 4 2" xfId="148" xr:uid="{00000000-0005-0000-0000-0000D2020000}"/>
    <cellStyle name="Normal 5 3 4 2 2" xfId="502" xr:uid="{00000000-0005-0000-0000-0000D3020000}"/>
    <cellStyle name="Normal 5 3 4 2 2 2" xfId="1027" xr:uid="{00000000-0005-0000-0000-0000D4020000}"/>
    <cellStyle name="Normal 5 3 4 2 3" xfId="326" xr:uid="{00000000-0005-0000-0000-0000D5020000}"/>
    <cellStyle name="Normal 5 3 4 2 3 2" xfId="852" xr:uid="{00000000-0005-0000-0000-0000D6020000}"/>
    <cellStyle name="Normal 5 3 4 2 4" xfId="677" xr:uid="{00000000-0005-0000-0000-0000D7020000}"/>
    <cellStyle name="Normal 5 3 4 3" xfId="501" xr:uid="{00000000-0005-0000-0000-0000D8020000}"/>
    <cellStyle name="Normal 5 3 4 3 2" xfId="1026" xr:uid="{00000000-0005-0000-0000-0000D9020000}"/>
    <cellStyle name="Normal 5 3 4 4" xfId="325" xr:uid="{00000000-0005-0000-0000-0000DA020000}"/>
    <cellStyle name="Normal 5 3 4 4 2" xfId="851" xr:uid="{00000000-0005-0000-0000-0000DB020000}"/>
    <cellStyle name="Normal 5 3 4 5" xfId="676" xr:uid="{00000000-0005-0000-0000-0000DC020000}"/>
    <cellStyle name="Normal 5 3 5" xfId="149" xr:uid="{00000000-0005-0000-0000-0000DD020000}"/>
    <cellStyle name="Normal 5 3 5 2" xfId="503" xr:uid="{00000000-0005-0000-0000-0000DE020000}"/>
    <cellStyle name="Normal 5 3 5 2 2" xfId="1028" xr:uid="{00000000-0005-0000-0000-0000DF020000}"/>
    <cellStyle name="Normal 5 3 5 3" xfId="327" xr:uid="{00000000-0005-0000-0000-0000E0020000}"/>
    <cellStyle name="Normal 5 3 5 3 2" xfId="853" xr:uid="{00000000-0005-0000-0000-0000E1020000}"/>
    <cellStyle name="Normal 5 3 5 4" xfId="678" xr:uid="{00000000-0005-0000-0000-0000E2020000}"/>
    <cellStyle name="Normal 5 3 6" xfId="387" xr:uid="{00000000-0005-0000-0000-0000E3020000}"/>
    <cellStyle name="Normal 5 3 6 2" xfId="912" xr:uid="{00000000-0005-0000-0000-0000E4020000}"/>
    <cellStyle name="Normal 5 3 7" xfId="211" xr:uid="{00000000-0005-0000-0000-0000E5020000}"/>
    <cellStyle name="Normal 5 3 7 2" xfId="737" xr:uid="{00000000-0005-0000-0000-0000E6020000}"/>
    <cellStyle name="Normal 5 3 8" xfId="562" xr:uid="{00000000-0005-0000-0000-0000E7020000}"/>
    <cellStyle name="Normal 5 4" xfId="18" xr:uid="{00000000-0005-0000-0000-0000E8020000}"/>
    <cellStyle name="Normal 5 4 2" xfId="150" xr:uid="{00000000-0005-0000-0000-0000E9020000}"/>
    <cellStyle name="Normal 5 4 2 2" xfId="151" xr:uid="{00000000-0005-0000-0000-0000EA020000}"/>
    <cellStyle name="Normal 5 4 2 2 2" xfId="152" xr:uid="{00000000-0005-0000-0000-0000EB020000}"/>
    <cellStyle name="Normal 5 4 2 2 2 2" xfId="506" xr:uid="{00000000-0005-0000-0000-0000EC020000}"/>
    <cellStyle name="Normal 5 4 2 2 2 2 2" xfId="1031" xr:uid="{00000000-0005-0000-0000-0000ED020000}"/>
    <cellStyle name="Normal 5 4 2 2 2 3" xfId="330" xr:uid="{00000000-0005-0000-0000-0000EE020000}"/>
    <cellStyle name="Normal 5 4 2 2 2 3 2" xfId="856" xr:uid="{00000000-0005-0000-0000-0000EF020000}"/>
    <cellStyle name="Normal 5 4 2 2 2 4" xfId="681" xr:uid="{00000000-0005-0000-0000-0000F0020000}"/>
    <cellStyle name="Normal 5 4 2 2 3" xfId="505" xr:uid="{00000000-0005-0000-0000-0000F1020000}"/>
    <cellStyle name="Normal 5 4 2 2 3 2" xfId="1030" xr:uid="{00000000-0005-0000-0000-0000F2020000}"/>
    <cellStyle name="Normal 5 4 2 2 4" xfId="329" xr:uid="{00000000-0005-0000-0000-0000F3020000}"/>
    <cellStyle name="Normal 5 4 2 2 4 2" xfId="855" xr:uid="{00000000-0005-0000-0000-0000F4020000}"/>
    <cellStyle name="Normal 5 4 2 2 5" xfId="680" xr:uid="{00000000-0005-0000-0000-0000F5020000}"/>
    <cellStyle name="Normal 5 4 2 3" xfId="153" xr:uid="{00000000-0005-0000-0000-0000F6020000}"/>
    <cellStyle name="Normal 5 4 2 3 2" xfId="154" xr:uid="{00000000-0005-0000-0000-0000F7020000}"/>
    <cellStyle name="Normal 5 4 2 3 2 2" xfId="508" xr:uid="{00000000-0005-0000-0000-0000F8020000}"/>
    <cellStyle name="Normal 5 4 2 3 2 2 2" xfId="1033" xr:uid="{00000000-0005-0000-0000-0000F9020000}"/>
    <cellStyle name="Normal 5 4 2 3 2 3" xfId="332" xr:uid="{00000000-0005-0000-0000-0000FA020000}"/>
    <cellStyle name="Normal 5 4 2 3 2 3 2" xfId="858" xr:uid="{00000000-0005-0000-0000-0000FB020000}"/>
    <cellStyle name="Normal 5 4 2 3 2 4" xfId="683" xr:uid="{00000000-0005-0000-0000-0000FC020000}"/>
    <cellStyle name="Normal 5 4 2 3 3" xfId="507" xr:uid="{00000000-0005-0000-0000-0000FD020000}"/>
    <cellStyle name="Normal 5 4 2 3 3 2" xfId="1032" xr:uid="{00000000-0005-0000-0000-0000FE020000}"/>
    <cellStyle name="Normal 5 4 2 3 4" xfId="331" xr:uid="{00000000-0005-0000-0000-0000FF020000}"/>
    <cellStyle name="Normal 5 4 2 3 4 2" xfId="857" xr:uid="{00000000-0005-0000-0000-000000030000}"/>
    <cellStyle name="Normal 5 4 2 3 5" xfId="682" xr:uid="{00000000-0005-0000-0000-000001030000}"/>
    <cellStyle name="Normal 5 4 2 4" xfId="155" xr:uid="{00000000-0005-0000-0000-000002030000}"/>
    <cellStyle name="Normal 5 4 2 4 2" xfId="509" xr:uid="{00000000-0005-0000-0000-000003030000}"/>
    <cellStyle name="Normal 5 4 2 4 2 2" xfId="1034" xr:uid="{00000000-0005-0000-0000-000004030000}"/>
    <cellStyle name="Normal 5 4 2 4 3" xfId="333" xr:uid="{00000000-0005-0000-0000-000005030000}"/>
    <cellStyle name="Normal 5 4 2 4 3 2" xfId="859" xr:uid="{00000000-0005-0000-0000-000006030000}"/>
    <cellStyle name="Normal 5 4 2 4 4" xfId="684" xr:uid="{00000000-0005-0000-0000-000007030000}"/>
    <cellStyle name="Normal 5 4 2 5" xfId="504" xr:uid="{00000000-0005-0000-0000-000008030000}"/>
    <cellStyle name="Normal 5 4 2 5 2" xfId="1029" xr:uid="{00000000-0005-0000-0000-000009030000}"/>
    <cellStyle name="Normal 5 4 2 6" xfId="328" xr:uid="{00000000-0005-0000-0000-00000A030000}"/>
    <cellStyle name="Normal 5 4 2 6 2" xfId="854" xr:uid="{00000000-0005-0000-0000-00000B030000}"/>
    <cellStyle name="Normal 5 4 2 7" xfId="679" xr:uid="{00000000-0005-0000-0000-00000C030000}"/>
    <cellStyle name="Normal 5 4 3" xfId="156" xr:uid="{00000000-0005-0000-0000-00000D030000}"/>
    <cellStyle name="Normal 5 4 3 2" xfId="157" xr:uid="{00000000-0005-0000-0000-00000E030000}"/>
    <cellStyle name="Normal 5 4 3 2 2" xfId="511" xr:uid="{00000000-0005-0000-0000-00000F030000}"/>
    <cellStyle name="Normal 5 4 3 2 2 2" xfId="1036" xr:uid="{00000000-0005-0000-0000-000010030000}"/>
    <cellStyle name="Normal 5 4 3 2 3" xfId="335" xr:uid="{00000000-0005-0000-0000-000011030000}"/>
    <cellStyle name="Normal 5 4 3 2 3 2" xfId="861" xr:uid="{00000000-0005-0000-0000-000012030000}"/>
    <cellStyle name="Normal 5 4 3 2 4" xfId="686" xr:uid="{00000000-0005-0000-0000-000013030000}"/>
    <cellStyle name="Normal 5 4 3 3" xfId="510" xr:uid="{00000000-0005-0000-0000-000014030000}"/>
    <cellStyle name="Normal 5 4 3 3 2" xfId="1035" xr:uid="{00000000-0005-0000-0000-000015030000}"/>
    <cellStyle name="Normal 5 4 3 4" xfId="334" xr:uid="{00000000-0005-0000-0000-000016030000}"/>
    <cellStyle name="Normal 5 4 3 4 2" xfId="860" xr:uid="{00000000-0005-0000-0000-000017030000}"/>
    <cellStyle name="Normal 5 4 3 5" xfId="685" xr:uid="{00000000-0005-0000-0000-000018030000}"/>
    <cellStyle name="Normal 5 4 4" xfId="158" xr:uid="{00000000-0005-0000-0000-000019030000}"/>
    <cellStyle name="Normal 5 4 4 2" xfId="159" xr:uid="{00000000-0005-0000-0000-00001A030000}"/>
    <cellStyle name="Normal 5 4 4 2 2" xfId="513" xr:uid="{00000000-0005-0000-0000-00001B030000}"/>
    <cellStyle name="Normal 5 4 4 2 2 2" xfId="1038" xr:uid="{00000000-0005-0000-0000-00001C030000}"/>
    <cellStyle name="Normal 5 4 4 2 3" xfId="337" xr:uid="{00000000-0005-0000-0000-00001D030000}"/>
    <cellStyle name="Normal 5 4 4 2 3 2" xfId="863" xr:uid="{00000000-0005-0000-0000-00001E030000}"/>
    <cellStyle name="Normal 5 4 4 2 4" xfId="688" xr:uid="{00000000-0005-0000-0000-00001F030000}"/>
    <cellStyle name="Normal 5 4 4 3" xfId="512" xr:uid="{00000000-0005-0000-0000-000020030000}"/>
    <cellStyle name="Normal 5 4 4 3 2" xfId="1037" xr:uid="{00000000-0005-0000-0000-000021030000}"/>
    <cellStyle name="Normal 5 4 4 4" xfId="336" xr:uid="{00000000-0005-0000-0000-000022030000}"/>
    <cellStyle name="Normal 5 4 4 4 2" xfId="862" xr:uid="{00000000-0005-0000-0000-000023030000}"/>
    <cellStyle name="Normal 5 4 4 5" xfId="687" xr:uid="{00000000-0005-0000-0000-000024030000}"/>
    <cellStyle name="Normal 5 4 5" xfId="160" xr:uid="{00000000-0005-0000-0000-000025030000}"/>
    <cellStyle name="Normal 5 4 5 2" xfId="514" xr:uid="{00000000-0005-0000-0000-000026030000}"/>
    <cellStyle name="Normal 5 4 5 2 2" xfId="1039" xr:uid="{00000000-0005-0000-0000-000027030000}"/>
    <cellStyle name="Normal 5 4 5 3" xfId="338" xr:uid="{00000000-0005-0000-0000-000028030000}"/>
    <cellStyle name="Normal 5 4 5 3 2" xfId="864" xr:uid="{00000000-0005-0000-0000-000029030000}"/>
    <cellStyle name="Normal 5 4 5 4" xfId="689" xr:uid="{00000000-0005-0000-0000-00002A030000}"/>
    <cellStyle name="Normal 5 4 6" xfId="383" xr:uid="{00000000-0005-0000-0000-00002B030000}"/>
    <cellStyle name="Normal 5 4 6 2" xfId="908" xr:uid="{00000000-0005-0000-0000-00002C030000}"/>
    <cellStyle name="Normal 5 4 7" xfId="207" xr:uid="{00000000-0005-0000-0000-00002D030000}"/>
    <cellStyle name="Normal 5 4 7 2" xfId="733" xr:uid="{00000000-0005-0000-0000-00002E030000}"/>
    <cellStyle name="Normal 5 4 8" xfId="558" xr:uid="{00000000-0005-0000-0000-00002F030000}"/>
    <cellStyle name="Normal 5 5" xfId="40" xr:uid="{00000000-0005-0000-0000-000030030000}"/>
    <cellStyle name="Normal 5 5 2" xfId="161" xr:uid="{00000000-0005-0000-0000-000031030000}"/>
    <cellStyle name="Normal 5 5 2 2" xfId="162" xr:uid="{00000000-0005-0000-0000-000032030000}"/>
    <cellStyle name="Normal 5 5 2 2 2" xfId="516" xr:uid="{00000000-0005-0000-0000-000033030000}"/>
    <cellStyle name="Normal 5 5 2 2 2 2" xfId="1041" xr:uid="{00000000-0005-0000-0000-000034030000}"/>
    <cellStyle name="Normal 5 5 2 2 3" xfId="340" xr:uid="{00000000-0005-0000-0000-000035030000}"/>
    <cellStyle name="Normal 5 5 2 2 3 2" xfId="866" xr:uid="{00000000-0005-0000-0000-000036030000}"/>
    <cellStyle name="Normal 5 5 2 2 4" xfId="691" xr:uid="{00000000-0005-0000-0000-000037030000}"/>
    <cellStyle name="Normal 5 5 2 3" xfId="515" xr:uid="{00000000-0005-0000-0000-000038030000}"/>
    <cellStyle name="Normal 5 5 2 3 2" xfId="1040" xr:uid="{00000000-0005-0000-0000-000039030000}"/>
    <cellStyle name="Normal 5 5 2 4" xfId="339" xr:uid="{00000000-0005-0000-0000-00003A030000}"/>
    <cellStyle name="Normal 5 5 2 4 2" xfId="865" xr:uid="{00000000-0005-0000-0000-00003B030000}"/>
    <cellStyle name="Normal 5 5 2 5" xfId="690" xr:uid="{00000000-0005-0000-0000-00003C030000}"/>
    <cellStyle name="Normal 5 5 3" xfId="163" xr:uid="{00000000-0005-0000-0000-00003D030000}"/>
    <cellStyle name="Normal 5 5 3 2" xfId="164" xr:uid="{00000000-0005-0000-0000-00003E030000}"/>
    <cellStyle name="Normal 5 5 3 2 2" xfId="518" xr:uid="{00000000-0005-0000-0000-00003F030000}"/>
    <cellStyle name="Normal 5 5 3 2 2 2" xfId="1043" xr:uid="{00000000-0005-0000-0000-000040030000}"/>
    <cellStyle name="Normal 5 5 3 2 3" xfId="342" xr:uid="{00000000-0005-0000-0000-000041030000}"/>
    <cellStyle name="Normal 5 5 3 2 3 2" xfId="868" xr:uid="{00000000-0005-0000-0000-000042030000}"/>
    <cellStyle name="Normal 5 5 3 2 4" xfId="693" xr:uid="{00000000-0005-0000-0000-000043030000}"/>
    <cellStyle name="Normal 5 5 3 3" xfId="517" xr:uid="{00000000-0005-0000-0000-000044030000}"/>
    <cellStyle name="Normal 5 5 3 3 2" xfId="1042" xr:uid="{00000000-0005-0000-0000-000045030000}"/>
    <cellStyle name="Normal 5 5 3 4" xfId="341" xr:uid="{00000000-0005-0000-0000-000046030000}"/>
    <cellStyle name="Normal 5 5 3 4 2" xfId="867" xr:uid="{00000000-0005-0000-0000-000047030000}"/>
    <cellStyle name="Normal 5 5 3 5" xfId="692" xr:uid="{00000000-0005-0000-0000-000048030000}"/>
    <cellStyle name="Normal 5 5 4" xfId="165" xr:uid="{00000000-0005-0000-0000-000049030000}"/>
    <cellStyle name="Normal 5 5 4 2" xfId="519" xr:uid="{00000000-0005-0000-0000-00004A030000}"/>
    <cellStyle name="Normal 5 5 4 2 2" xfId="1044" xr:uid="{00000000-0005-0000-0000-00004B030000}"/>
    <cellStyle name="Normal 5 5 4 3" xfId="343" xr:uid="{00000000-0005-0000-0000-00004C030000}"/>
    <cellStyle name="Normal 5 5 4 3 2" xfId="869" xr:uid="{00000000-0005-0000-0000-00004D030000}"/>
    <cellStyle name="Normal 5 5 4 4" xfId="694" xr:uid="{00000000-0005-0000-0000-00004E030000}"/>
    <cellStyle name="Normal 5 5 5" xfId="395" xr:uid="{00000000-0005-0000-0000-00004F030000}"/>
    <cellStyle name="Normal 5 5 5 2" xfId="920" xr:uid="{00000000-0005-0000-0000-000050030000}"/>
    <cellStyle name="Normal 5 5 6" xfId="219" xr:uid="{00000000-0005-0000-0000-000051030000}"/>
    <cellStyle name="Normal 5 5 6 2" xfId="745" xr:uid="{00000000-0005-0000-0000-000052030000}"/>
    <cellStyle name="Normal 5 5 7" xfId="570" xr:uid="{00000000-0005-0000-0000-000053030000}"/>
    <cellStyle name="Normal 5 6" xfId="166" xr:uid="{00000000-0005-0000-0000-000054030000}"/>
    <cellStyle name="Normal 5 6 2" xfId="167" xr:uid="{00000000-0005-0000-0000-000055030000}"/>
    <cellStyle name="Normal 5 6 2 2" xfId="521" xr:uid="{00000000-0005-0000-0000-000056030000}"/>
    <cellStyle name="Normal 5 6 2 2 2" xfId="1046" xr:uid="{00000000-0005-0000-0000-000057030000}"/>
    <cellStyle name="Normal 5 6 2 3" xfId="345" xr:uid="{00000000-0005-0000-0000-000058030000}"/>
    <cellStyle name="Normal 5 6 2 3 2" xfId="871" xr:uid="{00000000-0005-0000-0000-000059030000}"/>
    <cellStyle name="Normal 5 6 2 4" xfId="696" xr:uid="{00000000-0005-0000-0000-00005A030000}"/>
    <cellStyle name="Normal 5 6 3" xfId="520" xr:uid="{00000000-0005-0000-0000-00005B030000}"/>
    <cellStyle name="Normal 5 6 3 2" xfId="1045" xr:uid="{00000000-0005-0000-0000-00005C030000}"/>
    <cellStyle name="Normal 5 6 4" xfId="344" xr:uid="{00000000-0005-0000-0000-00005D030000}"/>
    <cellStyle name="Normal 5 6 4 2" xfId="870" xr:uid="{00000000-0005-0000-0000-00005E030000}"/>
    <cellStyle name="Normal 5 6 5" xfId="695" xr:uid="{00000000-0005-0000-0000-00005F030000}"/>
    <cellStyle name="Normal 5 7" xfId="168" xr:uid="{00000000-0005-0000-0000-000060030000}"/>
    <cellStyle name="Normal 5 7 2" xfId="169" xr:uid="{00000000-0005-0000-0000-000061030000}"/>
    <cellStyle name="Normal 5 7 2 2" xfId="523" xr:uid="{00000000-0005-0000-0000-000062030000}"/>
    <cellStyle name="Normal 5 7 2 2 2" xfId="1048" xr:uid="{00000000-0005-0000-0000-000063030000}"/>
    <cellStyle name="Normal 5 7 2 3" xfId="347" xr:uid="{00000000-0005-0000-0000-000064030000}"/>
    <cellStyle name="Normal 5 7 2 3 2" xfId="873" xr:uid="{00000000-0005-0000-0000-000065030000}"/>
    <cellStyle name="Normal 5 7 2 4" xfId="698" xr:uid="{00000000-0005-0000-0000-000066030000}"/>
    <cellStyle name="Normal 5 7 3" xfId="522" xr:uid="{00000000-0005-0000-0000-000067030000}"/>
    <cellStyle name="Normal 5 7 3 2" xfId="1047" xr:uid="{00000000-0005-0000-0000-000068030000}"/>
    <cellStyle name="Normal 5 7 4" xfId="346" xr:uid="{00000000-0005-0000-0000-000069030000}"/>
    <cellStyle name="Normal 5 7 4 2" xfId="872" xr:uid="{00000000-0005-0000-0000-00006A030000}"/>
    <cellStyle name="Normal 5 7 5" xfId="697" xr:uid="{00000000-0005-0000-0000-00006B030000}"/>
    <cellStyle name="Normal 5 8" xfId="170" xr:uid="{00000000-0005-0000-0000-00006C030000}"/>
    <cellStyle name="Normal 5 8 2" xfId="524" xr:uid="{00000000-0005-0000-0000-00006D030000}"/>
    <cellStyle name="Normal 5 8 2 2" xfId="1049" xr:uid="{00000000-0005-0000-0000-00006E030000}"/>
    <cellStyle name="Normal 5 8 3" xfId="348" xr:uid="{00000000-0005-0000-0000-00006F030000}"/>
    <cellStyle name="Normal 5 8 3 2" xfId="874" xr:uid="{00000000-0005-0000-0000-000070030000}"/>
    <cellStyle name="Normal 5 8 4" xfId="699" xr:uid="{00000000-0005-0000-0000-000071030000}"/>
    <cellStyle name="Normal 5 9" xfId="379" xr:uid="{00000000-0005-0000-0000-000072030000}"/>
    <cellStyle name="Normal 5 9 2" xfId="904" xr:uid="{00000000-0005-0000-0000-000073030000}"/>
    <cellStyle name="Normal 6" xfId="13" xr:uid="{00000000-0005-0000-0000-000074030000}"/>
    <cellStyle name="Normal 6 2" xfId="23" xr:uid="{00000000-0005-0000-0000-000075030000}"/>
    <cellStyle name="Normal 6 2 2" xfId="171" xr:uid="{00000000-0005-0000-0000-000076030000}"/>
    <cellStyle name="Normal 6 2 2 2" xfId="172" xr:uid="{00000000-0005-0000-0000-000077030000}"/>
    <cellStyle name="Normal 6 2 2 2 2" xfId="173" xr:uid="{00000000-0005-0000-0000-000078030000}"/>
    <cellStyle name="Normal 6 2 2 2 2 2" xfId="527" xr:uid="{00000000-0005-0000-0000-000079030000}"/>
    <cellStyle name="Normal 6 2 2 2 2 2 2" xfId="1052" xr:uid="{00000000-0005-0000-0000-00007A030000}"/>
    <cellStyle name="Normal 6 2 2 2 2 3" xfId="351" xr:uid="{00000000-0005-0000-0000-00007B030000}"/>
    <cellStyle name="Normal 6 2 2 2 2 3 2" xfId="877" xr:uid="{00000000-0005-0000-0000-00007C030000}"/>
    <cellStyle name="Normal 6 2 2 2 2 4" xfId="702" xr:uid="{00000000-0005-0000-0000-00007D030000}"/>
    <cellStyle name="Normal 6 2 2 2 3" xfId="526" xr:uid="{00000000-0005-0000-0000-00007E030000}"/>
    <cellStyle name="Normal 6 2 2 2 3 2" xfId="1051" xr:uid="{00000000-0005-0000-0000-00007F030000}"/>
    <cellStyle name="Normal 6 2 2 2 4" xfId="350" xr:uid="{00000000-0005-0000-0000-000080030000}"/>
    <cellStyle name="Normal 6 2 2 2 4 2" xfId="876" xr:uid="{00000000-0005-0000-0000-000081030000}"/>
    <cellStyle name="Normal 6 2 2 2 5" xfId="701" xr:uid="{00000000-0005-0000-0000-000082030000}"/>
    <cellStyle name="Normal 6 2 2 3" xfId="174" xr:uid="{00000000-0005-0000-0000-000083030000}"/>
    <cellStyle name="Normal 6 2 2 3 2" xfId="175" xr:uid="{00000000-0005-0000-0000-000084030000}"/>
    <cellStyle name="Normal 6 2 2 3 2 2" xfId="529" xr:uid="{00000000-0005-0000-0000-000085030000}"/>
    <cellStyle name="Normal 6 2 2 3 2 2 2" xfId="1054" xr:uid="{00000000-0005-0000-0000-000086030000}"/>
    <cellStyle name="Normal 6 2 2 3 2 3" xfId="353" xr:uid="{00000000-0005-0000-0000-000087030000}"/>
    <cellStyle name="Normal 6 2 2 3 2 3 2" xfId="879" xr:uid="{00000000-0005-0000-0000-000088030000}"/>
    <cellStyle name="Normal 6 2 2 3 2 4" xfId="704" xr:uid="{00000000-0005-0000-0000-000089030000}"/>
    <cellStyle name="Normal 6 2 2 3 3" xfId="528" xr:uid="{00000000-0005-0000-0000-00008A030000}"/>
    <cellStyle name="Normal 6 2 2 3 3 2" xfId="1053" xr:uid="{00000000-0005-0000-0000-00008B030000}"/>
    <cellStyle name="Normal 6 2 2 3 4" xfId="352" xr:uid="{00000000-0005-0000-0000-00008C030000}"/>
    <cellStyle name="Normal 6 2 2 3 4 2" xfId="878" xr:uid="{00000000-0005-0000-0000-00008D030000}"/>
    <cellStyle name="Normal 6 2 2 3 5" xfId="703" xr:uid="{00000000-0005-0000-0000-00008E030000}"/>
    <cellStyle name="Normal 6 2 2 4" xfId="176" xr:uid="{00000000-0005-0000-0000-00008F030000}"/>
    <cellStyle name="Normal 6 2 2 4 2" xfId="530" xr:uid="{00000000-0005-0000-0000-000090030000}"/>
    <cellStyle name="Normal 6 2 2 4 2 2" xfId="1055" xr:uid="{00000000-0005-0000-0000-000091030000}"/>
    <cellStyle name="Normal 6 2 2 4 3" xfId="354" xr:uid="{00000000-0005-0000-0000-000092030000}"/>
    <cellStyle name="Normal 6 2 2 4 3 2" xfId="880" xr:uid="{00000000-0005-0000-0000-000093030000}"/>
    <cellStyle name="Normal 6 2 2 4 4" xfId="705" xr:uid="{00000000-0005-0000-0000-000094030000}"/>
    <cellStyle name="Normal 6 2 2 5" xfId="525" xr:uid="{00000000-0005-0000-0000-000095030000}"/>
    <cellStyle name="Normal 6 2 2 5 2" xfId="1050" xr:uid="{00000000-0005-0000-0000-000096030000}"/>
    <cellStyle name="Normal 6 2 2 6" xfId="349" xr:uid="{00000000-0005-0000-0000-000097030000}"/>
    <cellStyle name="Normal 6 2 2 6 2" xfId="875" xr:uid="{00000000-0005-0000-0000-000098030000}"/>
    <cellStyle name="Normal 6 2 2 7" xfId="700" xr:uid="{00000000-0005-0000-0000-000099030000}"/>
    <cellStyle name="Normal 6 2 3" xfId="177" xr:uid="{00000000-0005-0000-0000-00009A030000}"/>
    <cellStyle name="Normal 6 2 3 2" xfId="178" xr:uid="{00000000-0005-0000-0000-00009B030000}"/>
    <cellStyle name="Normal 6 2 3 2 2" xfId="532" xr:uid="{00000000-0005-0000-0000-00009C030000}"/>
    <cellStyle name="Normal 6 2 3 2 2 2" xfId="1057" xr:uid="{00000000-0005-0000-0000-00009D030000}"/>
    <cellStyle name="Normal 6 2 3 2 3" xfId="356" xr:uid="{00000000-0005-0000-0000-00009E030000}"/>
    <cellStyle name="Normal 6 2 3 2 3 2" xfId="882" xr:uid="{00000000-0005-0000-0000-00009F030000}"/>
    <cellStyle name="Normal 6 2 3 2 4" xfId="707" xr:uid="{00000000-0005-0000-0000-0000A0030000}"/>
    <cellStyle name="Normal 6 2 3 3" xfId="531" xr:uid="{00000000-0005-0000-0000-0000A1030000}"/>
    <cellStyle name="Normal 6 2 3 3 2" xfId="1056" xr:uid="{00000000-0005-0000-0000-0000A2030000}"/>
    <cellStyle name="Normal 6 2 3 4" xfId="355" xr:uid="{00000000-0005-0000-0000-0000A3030000}"/>
    <cellStyle name="Normal 6 2 3 4 2" xfId="881" xr:uid="{00000000-0005-0000-0000-0000A4030000}"/>
    <cellStyle name="Normal 6 2 3 5" xfId="706" xr:uid="{00000000-0005-0000-0000-0000A5030000}"/>
    <cellStyle name="Normal 6 2 4" xfId="179" xr:uid="{00000000-0005-0000-0000-0000A6030000}"/>
    <cellStyle name="Normal 6 2 4 2" xfId="180" xr:uid="{00000000-0005-0000-0000-0000A7030000}"/>
    <cellStyle name="Normal 6 2 4 2 2" xfId="534" xr:uid="{00000000-0005-0000-0000-0000A8030000}"/>
    <cellStyle name="Normal 6 2 4 2 2 2" xfId="1059" xr:uid="{00000000-0005-0000-0000-0000A9030000}"/>
    <cellStyle name="Normal 6 2 4 2 3" xfId="358" xr:uid="{00000000-0005-0000-0000-0000AA030000}"/>
    <cellStyle name="Normal 6 2 4 2 3 2" xfId="884" xr:uid="{00000000-0005-0000-0000-0000AB030000}"/>
    <cellStyle name="Normal 6 2 4 2 4" xfId="709" xr:uid="{00000000-0005-0000-0000-0000AC030000}"/>
    <cellStyle name="Normal 6 2 4 3" xfId="533" xr:uid="{00000000-0005-0000-0000-0000AD030000}"/>
    <cellStyle name="Normal 6 2 4 3 2" xfId="1058" xr:uid="{00000000-0005-0000-0000-0000AE030000}"/>
    <cellStyle name="Normal 6 2 4 4" xfId="357" xr:uid="{00000000-0005-0000-0000-0000AF030000}"/>
    <cellStyle name="Normal 6 2 4 4 2" xfId="883" xr:uid="{00000000-0005-0000-0000-0000B0030000}"/>
    <cellStyle name="Normal 6 2 4 5" xfId="708" xr:uid="{00000000-0005-0000-0000-0000B1030000}"/>
    <cellStyle name="Normal 6 2 5" xfId="181" xr:uid="{00000000-0005-0000-0000-0000B2030000}"/>
    <cellStyle name="Normal 6 2 5 2" xfId="535" xr:uid="{00000000-0005-0000-0000-0000B3030000}"/>
    <cellStyle name="Normal 6 2 5 2 2" xfId="1060" xr:uid="{00000000-0005-0000-0000-0000B4030000}"/>
    <cellStyle name="Normal 6 2 5 3" xfId="359" xr:uid="{00000000-0005-0000-0000-0000B5030000}"/>
    <cellStyle name="Normal 6 2 5 3 2" xfId="885" xr:uid="{00000000-0005-0000-0000-0000B6030000}"/>
    <cellStyle name="Normal 6 2 5 4" xfId="710" xr:uid="{00000000-0005-0000-0000-0000B7030000}"/>
    <cellStyle name="Normal 6 2 6" xfId="388" xr:uid="{00000000-0005-0000-0000-0000B8030000}"/>
    <cellStyle name="Normal 6 2 6 2" xfId="913" xr:uid="{00000000-0005-0000-0000-0000B9030000}"/>
    <cellStyle name="Normal 6 2 7" xfId="212" xr:uid="{00000000-0005-0000-0000-0000BA030000}"/>
    <cellStyle name="Normal 6 2 7 2" xfId="738" xr:uid="{00000000-0005-0000-0000-0000BB030000}"/>
    <cellStyle name="Normal 6 2 8" xfId="563" xr:uid="{00000000-0005-0000-0000-0000BC030000}"/>
    <cellStyle name="Normal 6 3" xfId="19" xr:uid="{00000000-0005-0000-0000-0000BD030000}"/>
    <cellStyle name="Normal 6 3 2" xfId="182" xr:uid="{00000000-0005-0000-0000-0000BE030000}"/>
    <cellStyle name="Normal 6 3 2 2" xfId="183" xr:uid="{00000000-0005-0000-0000-0000BF030000}"/>
    <cellStyle name="Normal 6 3 2 2 2" xfId="184" xr:uid="{00000000-0005-0000-0000-0000C0030000}"/>
    <cellStyle name="Normal 6 3 2 2 2 2" xfId="538" xr:uid="{00000000-0005-0000-0000-0000C1030000}"/>
    <cellStyle name="Normal 6 3 2 2 2 2 2" xfId="1063" xr:uid="{00000000-0005-0000-0000-0000C2030000}"/>
    <cellStyle name="Normal 6 3 2 2 2 3" xfId="362" xr:uid="{00000000-0005-0000-0000-0000C3030000}"/>
    <cellStyle name="Normal 6 3 2 2 2 3 2" xfId="888" xr:uid="{00000000-0005-0000-0000-0000C4030000}"/>
    <cellStyle name="Normal 6 3 2 2 2 4" xfId="713" xr:uid="{00000000-0005-0000-0000-0000C5030000}"/>
    <cellStyle name="Normal 6 3 2 2 3" xfId="537" xr:uid="{00000000-0005-0000-0000-0000C6030000}"/>
    <cellStyle name="Normal 6 3 2 2 3 2" xfId="1062" xr:uid="{00000000-0005-0000-0000-0000C7030000}"/>
    <cellStyle name="Normal 6 3 2 2 4" xfId="361" xr:uid="{00000000-0005-0000-0000-0000C8030000}"/>
    <cellStyle name="Normal 6 3 2 2 4 2" xfId="887" xr:uid="{00000000-0005-0000-0000-0000C9030000}"/>
    <cellStyle name="Normal 6 3 2 2 5" xfId="712" xr:uid="{00000000-0005-0000-0000-0000CA030000}"/>
    <cellStyle name="Normal 6 3 2 3" xfId="185" xr:uid="{00000000-0005-0000-0000-0000CB030000}"/>
    <cellStyle name="Normal 6 3 2 3 2" xfId="186" xr:uid="{00000000-0005-0000-0000-0000CC030000}"/>
    <cellStyle name="Normal 6 3 2 3 2 2" xfId="540" xr:uid="{00000000-0005-0000-0000-0000CD030000}"/>
    <cellStyle name="Normal 6 3 2 3 2 2 2" xfId="1065" xr:uid="{00000000-0005-0000-0000-0000CE030000}"/>
    <cellStyle name="Normal 6 3 2 3 2 3" xfId="364" xr:uid="{00000000-0005-0000-0000-0000CF030000}"/>
    <cellStyle name="Normal 6 3 2 3 2 3 2" xfId="890" xr:uid="{00000000-0005-0000-0000-0000D0030000}"/>
    <cellStyle name="Normal 6 3 2 3 2 4" xfId="715" xr:uid="{00000000-0005-0000-0000-0000D1030000}"/>
    <cellStyle name="Normal 6 3 2 3 3" xfId="539" xr:uid="{00000000-0005-0000-0000-0000D2030000}"/>
    <cellStyle name="Normal 6 3 2 3 3 2" xfId="1064" xr:uid="{00000000-0005-0000-0000-0000D3030000}"/>
    <cellStyle name="Normal 6 3 2 3 4" xfId="363" xr:uid="{00000000-0005-0000-0000-0000D4030000}"/>
    <cellStyle name="Normal 6 3 2 3 4 2" xfId="889" xr:uid="{00000000-0005-0000-0000-0000D5030000}"/>
    <cellStyle name="Normal 6 3 2 3 5" xfId="714" xr:uid="{00000000-0005-0000-0000-0000D6030000}"/>
    <cellStyle name="Normal 6 3 2 4" xfId="187" xr:uid="{00000000-0005-0000-0000-0000D7030000}"/>
    <cellStyle name="Normal 6 3 2 4 2" xfId="541" xr:uid="{00000000-0005-0000-0000-0000D8030000}"/>
    <cellStyle name="Normal 6 3 2 4 2 2" xfId="1066" xr:uid="{00000000-0005-0000-0000-0000D9030000}"/>
    <cellStyle name="Normal 6 3 2 4 3" xfId="365" xr:uid="{00000000-0005-0000-0000-0000DA030000}"/>
    <cellStyle name="Normal 6 3 2 4 3 2" xfId="891" xr:uid="{00000000-0005-0000-0000-0000DB030000}"/>
    <cellStyle name="Normal 6 3 2 4 4" xfId="716" xr:uid="{00000000-0005-0000-0000-0000DC030000}"/>
    <cellStyle name="Normal 6 3 2 5" xfId="536" xr:uid="{00000000-0005-0000-0000-0000DD030000}"/>
    <cellStyle name="Normal 6 3 2 5 2" xfId="1061" xr:uid="{00000000-0005-0000-0000-0000DE030000}"/>
    <cellStyle name="Normal 6 3 2 6" xfId="360" xr:uid="{00000000-0005-0000-0000-0000DF030000}"/>
    <cellStyle name="Normal 6 3 2 6 2" xfId="886" xr:uid="{00000000-0005-0000-0000-0000E0030000}"/>
    <cellStyle name="Normal 6 3 2 7" xfId="711" xr:uid="{00000000-0005-0000-0000-0000E1030000}"/>
    <cellStyle name="Normal 6 3 3" xfId="188" xr:uid="{00000000-0005-0000-0000-0000E2030000}"/>
    <cellStyle name="Normal 6 3 3 2" xfId="189" xr:uid="{00000000-0005-0000-0000-0000E3030000}"/>
    <cellStyle name="Normal 6 3 3 2 2" xfId="543" xr:uid="{00000000-0005-0000-0000-0000E4030000}"/>
    <cellStyle name="Normal 6 3 3 2 2 2" xfId="1068" xr:uid="{00000000-0005-0000-0000-0000E5030000}"/>
    <cellStyle name="Normal 6 3 3 2 3" xfId="367" xr:uid="{00000000-0005-0000-0000-0000E6030000}"/>
    <cellStyle name="Normal 6 3 3 2 3 2" xfId="893" xr:uid="{00000000-0005-0000-0000-0000E7030000}"/>
    <cellStyle name="Normal 6 3 3 2 4" xfId="718" xr:uid="{00000000-0005-0000-0000-0000E8030000}"/>
    <cellStyle name="Normal 6 3 3 3" xfId="542" xr:uid="{00000000-0005-0000-0000-0000E9030000}"/>
    <cellStyle name="Normal 6 3 3 3 2" xfId="1067" xr:uid="{00000000-0005-0000-0000-0000EA030000}"/>
    <cellStyle name="Normal 6 3 3 4" xfId="366" xr:uid="{00000000-0005-0000-0000-0000EB030000}"/>
    <cellStyle name="Normal 6 3 3 4 2" xfId="892" xr:uid="{00000000-0005-0000-0000-0000EC030000}"/>
    <cellStyle name="Normal 6 3 3 5" xfId="717" xr:uid="{00000000-0005-0000-0000-0000ED030000}"/>
    <cellStyle name="Normal 6 3 4" xfId="190" xr:uid="{00000000-0005-0000-0000-0000EE030000}"/>
    <cellStyle name="Normal 6 3 4 2" xfId="191" xr:uid="{00000000-0005-0000-0000-0000EF030000}"/>
    <cellStyle name="Normal 6 3 4 2 2" xfId="545" xr:uid="{00000000-0005-0000-0000-0000F0030000}"/>
    <cellStyle name="Normal 6 3 4 2 2 2" xfId="1070" xr:uid="{00000000-0005-0000-0000-0000F1030000}"/>
    <cellStyle name="Normal 6 3 4 2 3" xfId="369" xr:uid="{00000000-0005-0000-0000-0000F2030000}"/>
    <cellStyle name="Normal 6 3 4 2 3 2" xfId="895" xr:uid="{00000000-0005-0000-0000-0000F3030000}"/>
    <cellStyle name="Normal 6 3 4 2 4" xfId="720" xr:uid="{00000000-0005-0000-0000-0000F4030000}"/>
    <cellStyle name="Normal 6 3 4 3" xfId="544" xr:uid="{00000000-0005-0000-0000-0000F5030000}"/>
    <cellStyle name="Normal 6 3 4 3 2" xfId="1069" xr:uid="{00000000-0005-0000-0000-0000F6030000}"/>
    <cellStyle name="Normal 6 3 4 4" xfId="368" xr:uid="{00000000-0005-0000-0000-0000F7030000}"/>
    <cellStyle name="Normal 6 3 4 4 2" xfId="894" xr:uid="{00000000-0005-0000-0000-0000F8030000}"/>
    <cellStyle name="Normal 6 3 4 5" xfId="719" xr:uid="{00000000-0005-0000-0000-0000F9030000}"/>
    <cellStyle name="Normal 6 3 5" xfId="192" xr:uid="{00000000-0005-0000-0000-0000FA030000}"/>
    <cellStyle name="Normal 6 3 5 2" xfId="546" xr:uid="{00000000-0005-0000-0000-0000FB030000}"/>
    <cellStyle name="Normal 6 3 5 2 2" xfId="1071" xr:uid="{00000000-0005-0000-0000-0000FC030000}"/>
    <cellStyle name="Normal 6 3 5 3" xfId="370" xr:uid="{00000000-0005-0000-0000-0000FD030000}"/>
    <cellStyle name="Normal 6 3 5 3 2" xfId="896" xr:uid="{00000000-0005-0000-0000-0000FE030000}"/>
    <cellStyle name="Normal 6 3 5 4" xfId="721" xr:uid="{00000000-0005-0000-0000-0000FF030000}"/>
    <cellStyle name="Normal 6 3 6" xfId="384" xr:uid="{00000000-0005-0000-0000-000000040000}"/>
    <cellStyle name="Normal 6 3 6 2" xfId="909" xr:uid="{00000000-0005-0000-0000-000001040000}"/>
    <cellStyle name="Normal 6 3 7" xfId="208" xr:uid="{00000000-0005-0000-0000-000002040000}"/>
    <cellStyle name="Normal 6 3 7 2" xfId="734" xr:uid="{00000000-0005-0000-0000-000003040000}"/>
    <cellStyle name="Normal 6 3 8" xfId="559" xr:uid="{00000000-0005-0000-0000-000004040000}"/>
    <cellStyle name="Normal 6 4" xfId="41" xr:uid="{00000000-0005-0000-0000-000005040000}"/>
    <cellStyle name="Normal 6 5" xfId="193" xr:uid="{00000000-0005-0000-0000-000006040000}"/>
    <cellStyle name="Normal 6 5 2" xfId="194" xr:uid="{00000000-0005-0000-0000-000007040000}"/>
    <cellStyle name="Normal 6 5 2 2" xfId="195" xr:uid="{00000000-0005-0000-0000-000008040000}"/>
    <cellStyle name="Normal 6 5 2 2 2" xfId="549" xr:uid="{00000000-0005-0000-0000-000009040000}"/>
    <cellStyle name="Normal 6 5 2 2 2 2" xfId="1074" xr:uid="{00000000-0005-0000-0000-00000A040000}"/>
    <cellStyle name="Normal 6 5 2 2 3" xfId="373" xr:uid="{00000000-0005-0000-0000-00000B040000}"/>
    <cellStyle name="Normal 6 5 2 2 3 2" xfId="899" xr:uid="{00000000-0005-0000-0000-00000C040000}"/>
    <cellStyle name="Normal 6 5 2 2 4" xfId="724" xr:uid="{00000000-0005-0000-0000-00000D040000}"/>
    <cellStyle name="Normal 6 5 2 3" xfId="548" xr:uid="{00000000-0005-0000-0000-00000E040000}"/>
    <cellStyle name="Normal 6 5 2 3 2" xfId="1073" xr:uid="{00000000-0005-0000-0000-00000F040000}"/>
    <cellStyle name="Normal 6 5 2 4" xfId="372" xr:uid="{00000000-0005-0000-0000-000010040000}"/>
    <cellStyle name="Normal 6 5 2 4 2" xfId="898" xr:uid="{00000000-0005-0000-0000-000011040000}"/>
    <cellStyle name="Normal 6 5 2 5" xfId="723" xr:uid="{00000000-0005-0000-0000-000012040000}"/>
    <cellStyle name="Normal 6 5 3" xfId="196" xr:uid="{00000000-0005-0000-0000-000013040000}"/>
    <cellStyle name="Normal 6 5 3 2" xfId="197" xr:uid="{00000000-0005-0000-0000-000014040000}"/>
    <cellStyle name="Normal 6 5 3 2 2" xfId="551" xr:uid="{00000000-0005-0000-0000-000015040000}"/>
    <cellStyle name="Normal 6 5 3 2 2 2" xfId="1076" xr:uid="{00000000-0005-0000-0000-000016040000}"/>
    <cellStyle name="Normal 6 5 3 2 3" xfId="375" xr:uid="{00000000-0005-0000-0000-000017040000}"/>
    <cellStyle name="Normal 6 5 3 2 3 2" xfId="901" xr:uid="{00000000-0005-0000-0000-000018040000}"/>
    <cellStyle name="Normal 6 5 3 2 4" xfId="726" xr:uid="{00000000-0005-0000-0000-000019040000}"/>
    <cellStyle name="Normal 6 5 3 3" xfId="550" xr:uid="{00000000-0005-0000-0000-00001A040000}"/>
    <cellStyle name="Normal 6 5 3 3 2" xfId="1075" xr:uid="{00000000-0005-0000-0000-00001B040000}"/>
    <cellStyle name="Normal 6 5 3 4" xfId="374" xr:uid="{00000000-0005-0000-0000-00001C040000}"/>
    <cellStyle name="Normal 6 5 3 4 2" xfId="900" xr:uid="{00000000-0005-0000-0000-00001D040000}"/>
    <cellStyle name="Normal 6 5 3 5" xfId="725" xr:uid="{00000000-0005-0000-0000-00001E040000}"/>
    <cellStyle name="Normal 6 5 4" xfId="198" xr:uid="{00000000-0005-0000-0000-00001F040000}"/>
    <cellStyle name="Normal 6 5 4 2" xfId="552" xr:uid="{00000000-0005-0000-0000-000020040000}"/>
    <cellStyle name="Normal 6 5 4 2 2" xfId="1077" xr:uid="{00000000-0005-0000-0000-000021040000}"/>
    <cellStyle name="Normal 6 5 4 3" xfId="376" xr:uid="{00000000-0005-0000-0000-000022040000}"/>
    <cellStyle name="Normal 6 5 4 3 2" xfId="902" xr:uid="{00000000-0005-0000-0000-000023040000}"/>
    <cellStyle name="Normal 6 5 4 4" xfId="727" xr:uid="{00000000-0005-0000-0000-000024040000}"/>
    <cellStyle name="Normal 6 5 5" xfId="547" xr:uid="{00000000-0005-0000-0000-000025040000}"/>
    <cellStyle name="Normal 6 5 5 2" xfId="1072" xr:uid="{00000000-0005-0000-0000-000026040000}"/>
    <cellStyle name="Normal 6 5 6" xfId="371" xr:uid="{00000000-0005-0000-0000-000027040000}"/>
    <cellStyle name="Normal 6 5 6 2" xfId="897" xr:uid="{00000000-0005-0000-0000-000028040000}"/>
    <cellStyle name="Normal 6 5 7" xfId="722" xr:uid="{00000000-0005-0000-0000-000029040000}"/>
    <cellStyle name="Normal 6 6" xfId="380" xr:uid="{00000000-0005-0000-0000-00002A040000}"/>
    <cellStyle name="Normal 6 6 2" xfId="905" xr:uid="{00000000-0005-0000-0000-00002B040000}"/>
    <cellStyle name="Normal 6 7" xfId="204" xr:uid="{00000000-0005-0000-0000-00002C040000}"/>
    <cellStyle name="Normal 6 7 2" xfId="730" xr:uid="{00000000-0005-0000-0000-00002D040000}"/>
    <cellStyle name="Normal 6 8" xfId="555" xr:uid="{00000000-0005-0000-0000-00002E040000}"/>
    <cellStyle name="Normal 7" xfId="15" xr:uid="{00000000-0005-0000-0000-00002F040000}"/>
    <cellStyle name="Normal 8" xfId="16" xr:uid="{00000000-0005-0000-0000-000030040000}"/>
    <cellStyle name="Normal 9" xfId="199" xr:uid="{00000000-0005-0000-0000-000031040000}"/>
    <cellStyle name="Normal 9 2" xfId="200" xr:uid="{00000000-0005-0000-0000-000032040000}"/>
    <cellStyle name="Percent 2" xfId="1079" xr:uid="{ADD59AA5-FCF7-425E-8255-1FEE3B997318}"/>
    <cellStyle name="Style 1" xfId="2" xr:uid="{00000000-0005-0000-0000-000033040000}"/>
    <cellStyle name="Style 1 2" xfId="377" xr:uid="{00000000-0005-0000-0000-000034040000}"/>
    <cellStyle name="Style 1 3" xfId="201" xr:uid="{00000000-0005-0000-0000-000035040000}"/>
    <cellStyle name="Style 1 4" xfId="1078" xr:uid="{00000000-0005-0000-0000-000036040000}"/>
  </cellStyles>
  <dxfs count="0"/>
  <tableStyles count="0" defaultTableStyle="TableStyleMedium9" defaultPivotStyle="PivotStyleLight16"/>
  <colors>
    <mruColors>
      <color rgb="FFFFFFCC"/>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18" Type="http://schemas.openxmlformats.org/officeDocument/2006/relationships/image" Target="../media/image19.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17" Type="http://schemas.openxmlformats.org/officeDocument/2006/relationships/image" Target="../media/image18.png"/><Relationship Id="rId2" Type="http://schemas.openxmlformats.org/officeDocument/2006/relationships/image" Target="../media/image3.png"/><Relationship Id="rId16" Type="http://schemas.openxmlformats.org/officeDocument/2006/relationships/image" Target="../media/image17.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5" Type="http://schemas.openxmlformats.org/officeDocument/2006/relationships/image" Target="../media/image1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s>
</file>

<file path=xl/drawings/_rels/drawing3.xml.rels><?xml version="1.0" encoding="UTF-8" standalone="yes"?>
<Relationships xmlns="http://schemas.openxmlformats.org/package/2006/relationships"><Relationship Id="rId1" Type="http://schemas.openxmlformats.org/officeDocument/2006/relationships/image" Target="../media/image20.png"/></Relationships>
</file>

<file path=xl/drawings/_rels/drawing6.xml.rels><?xml version="1.0" encoding="UTF-8" standalone="yes"?>
<Relationships xmlns="http://schemas.openxmlformats.org/package/2006/relationships"><Relationship Id="rId1" Type="http://schemas.openxmlformats.org/officeDocument/2006/relationships/image" Target="../media/image21.pn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0</xdr:row>
      <xdr:rowOff>152400</xdr:rowOff>
    </xdr:from>
    <xdr:to>
      <xdr:col>2</xdr:col>
      <xdr:colOff>85725</xdr:colOff>
      <xdr:row>5</xdr:row>
      <xdr:rowOff>28575</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0" y="152400"/>
          <a:ext cx="857250" cy="800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409575</xdr:colOff>
      <xdr:row>22</xdr:row>
      <xdr:rowOff>219076</xdr:rowOff>
    </xdr:from>
    <xdr:to>
      <xdr:col>6</xdr:col>
      <xdr:colOff>156394</xdr:colOff>
      <xdr:row>26</xdr:row>
      <xdr:rowOff>114301</xdr:rowOff>
    </xdr:to>
    <xdr:pic>
      <xdr:nvPicPr>
        <xdr:cNvPr id="64" name="Picture 63">
          <a:extLst>
            <a:ext uri="{FF2B5EF4-FFF2-40B4-BE49-F238E27FC236}">
              <a16:creationId xmlns:a16="http://schemas.microsoft.com/office/drawing/2014/main" id="{349319F7-9829-479D-BC76-77F0EAB46F62}"/>
            </a:ext>
          </a:extLst>
        </xdr:cNvPr>
        <xdr:cNvPicPr>
          <a:picLocks noChangeAspect="1"/>
        </xdr:cNvPicPr>
      </xdr:nvPicPr>
      <xdr:blipFill>
        <a:blip xmlns:r="http://schemas.openxmlformats.org/officeDocument/2006/relationships" r:embed="rId1"/>
        <a:stretch>
          <a:fillRect/>
        </a:stretch>
      </xdr:blipFill>
      <xdr:spPr>
        <a:xfrm>
          <a:off x="409575" y="5600701"/>
          <a:ext cx="3452044" cy="1219200"/>
        </a:xfrm>
        <a:prstGeom prst="rect">
          <a:avLst/>
        </a:prstGeom>
      </xdr:spPr>
    </xdr:pic>
    <xdr:clientData/>
  </xdr:twoCellAnchor>
  <xdr:twoCellAnchor editAs="oneCell">
    <xdr:from>
      <xdr:col>0</xdr:col>
      <xdr:colOff>238125</xdr:colOff>
      <xdr:row>30</xdr:row>
      <xdr:rowOff>200025</xdr:rowOff>
    </xdr:from>
    <xdr:to>
      <xdr:col>7</xdr:col>
      <xdr:colOff>466725</xdr:colOff>
      <xdr:row>33</xdr:row>
      <xdr:rowOff>95250</xdr:rowOff>
    </xdr:to>
    <xdr:pic>
      <xdr:nvPicPr>
        <xdr:cNvPr id="80" name="Picture 79">
          <a:extLst>
            <a:ext uri="{FF2B5EF4-FFF2-40B4-BE49-F238E27FC236}">
              <a16:creationId xmlns:a16="http://schemas.microsoft.com/office/drawing/2014/main" id="{EDD388B7-38AE-4935-B10B-6049E32B4AD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8125" y="8267700"/>
          <a:ext cx="4543425" cy="1390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49111</xdr:colOff>
      <xdr:row>14</xdr:row>
      <xdr:rowOff>38100</xdr:rowOff>
    </xdr:from>
    <xdr:to>
      <xdr:col>7</xdr:col>
      <xdr:colOff>533400</xdr:colOff>
      <xdr:row>19</xdr:row>
      <xdr:rowOff>714375</xdr:rowOff>
    </xdr:to>
    <xdr:pic>
      <xdr:nvPicPr>
        <xdr:cNvPr id="20" name="Picture 19">
          <a:extLst>
            <a:ext uri="{FF2B5EF4-FFF2-40B4-BE49-F238E27FC236}">
              <a16:creationId xmlns:a16="http://schemas.microsoft.com/office/drawing/2014/main" id="{A31479FB-4D61-4BA3-9AFC-4110644860D5}"/>
            </a:ext>
          </a:extLst>
        </xdr:cNvPr>
        <xdr:cNvPicPr>
          <a:picLocks noChangeAspect="1"/>
        </xdr:cNvPicPr>
      </xdr:nvPicPr>
      <xdr:blipFill>
        <a:blip xmlns:r="http://schemas.openxmlformats.org/officeDocument/2006/relationships" r:embed="rId3"/>
        <a:stretch>
          <a:fillRect/>
        </a:stretch>
      </xdr:blipFill>
      <xdr:spPr>
        <a:xfrm>
          <a:off x="49111" y="3400425"/>
          <a:ext cx="4799114" cy="1552575"/>
        </a:xfrm>
        <a:prstGeom prst="rect">
          <a:avLst/>
        </a:prstGeom>
      </xdr:spPr>
    </xdr:pic>
    <xdr:clientData/>
  </xdr:twoCellAnchor>
  <xdr:twoCellAnchor editAs="oneCell">
    <xdr:from>
      <xdr:col>0</xdr:col>
      <xdr:colOff>171449</xdr:colOff>
      <xdr:row>257</xdr:row>
      <xdr:rowOff>38890</xdr:rowOff>
    </xdr:from>
    <xdr:to>
      <xdr:col>8</xdr:col>
      <xdr:colOff>342900</xdr:colOff>
      <xdr:row>263</xdr:row>
      <xdr:rowOff>57150</xdr:rowOff>
    </xdr:to>
    <xdr:pic>
      <xdr:nvPicPr>
        <xdr:cNvPr id="81" name="Picture 80">
          <a:extLst>
            <a:ext uri="{FF2B5EF4-FFF2-40B4-BE49-F238E27FC236}">
              <a16:creationId xmlns:a16="http://schemas.microsoft.com/office/drawing/2014/main" id="{00000000-0008-0000-0100-000051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1449" y="52435915"/>
          <a:ext cx="5095876" cy="11422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76200</xdr:colOff>
      <xdr:row>218</xdr:row>
      <xdr:rowOff>190500</xdr:rowOff>
    </xdr:from>
    <xdr:to>
      <xdr:col>7</xdr:col>
      <xdr:colOff>457200</xdr:colOff>
      <xdr:row>228</xdr:row>
      <xdr:rowOff>19050</xdr:rowOff>
    </xdr:to>
    <xdr:pic>
      <xdr:nvPicPr>
        <xdr:cNvPr id="107" name="Picture 106">
          <a:extLst>
            <a:ext uri="{FF2B5EF4-FFF2-40B4-BE49-F238E27FC236}">
              <a16:creationId xmlns:a16="http://schemas.microsoft.com/office/drawing/2014/main" id="{00000000-0008-0000-0100-00006B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6200" y="44691300"/>
          <a:ext cx="4695825" cy="1828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123825</xdr:colOff>
      <xdr:row>228</xdr:row>
      <xdr:rowOff>114300</xdr:rowOff>
    </xdr:from>
    <xdr:to>
      <xdr:col>8</xdr:col>
      <xdr:colOff>257175</xdr:colOff>
      <xdr:row>234</xdr:row>
      <xdr:rowOff>78186</xdr:rowOff>
    </xdr:to>
    <xdr:pic>
      <xdr:nvPicPr>
        <xdr:cNvPr id="106" name="Picture 105">
          <a:extLst>
            <a:ext uri="{FF2B5EF4-FFF2-40B4-BE49-F238E27FC236}">
              <a16:creationId xmlns:a16="http://schemas.microsoft.com/office/drawing/2014/main" id="{00000000-0008-0000-0100-00006A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23825" y="46615350"/>
          <a:ext cx="5057775" cy="11640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123824</xdr:colOff>
      <xdr:row>299</xdr:row>
      <xdr:rowOff>76200</xdr:rowOff>
    </xdr:from>
    <xdr:to>
      <xdr:col>6</xdr:col>
      <xdr:colOff>390524</xdr:colOff>
      <xdr:row>311</xdr:row>
      <xdr:rowOff>114299</xdr:rowOff>
    </xdr:to>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23824" y="39624000"/>
          <a:ext cx="3971925" cy="2038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600075</xdr:colOff>
      <xdr:row>304</xdr:row>
      <xdr:rowOff>57150</xdr:rowOff>
    </xdr:from>
    <xdr:to>
      <xdr:col>7</xdr:col>
      <xdr:colOff>542925</xdr:colOff>
      <xdr:row>309</xdr:row>
      <xdr:rowOff>114300</xdr:rowOff>
    </xdr:to>
    <xdr:cxnSp macro="">
      <xdr:nvCxnSpPr>
        <xdr:cNvPr id="6" name="Straight Arrow Connector 5">
          <a:extLst>
            <a:ext uri="{FF2B5EF4-FFF2-40B4-BE49-F238E27FC236}">
              <a16:creationId xmlns:a16="http://schemas.microsoft.com/office/drawing/2014/main" id="{00000000-0008-0000-0100-000006000000}"/>
            </a:ext>
          </a:extLst>
        </xdr:cNvPr>
        <xdr:cNvCxnSpPr/>
      </xdr:nvCxnSpPr>
      <xdr:spPr>
        <a:xfrm flipH="1">
          <a:off x="2476500" y="40538400"/>
          <a:ext cx="2381250" cy="8953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581025</xdr:colOff>
      <xdr:row>304</xdr:row>
      <xdr:rowOff>47625</xdr:rowOff>
    </xdr:from>
    <xdr:to>
      <xdr:col>7</xdr:col>
      <xdr:colOff>571501</xdr:colOff>
      <xdr:row>306</xdr:row>
      <xdr:rowOff>38100</xdr:rowOff>
    </xdr:to>
    <xdr:cxnSp macro="">
      <xdr:nvCxnSpPr>
        <xdr:cNvPr id="7" name="Straight Arrow Connector 6">
          <a:extLst>
            <a:ext uri="{FF2B5EF4-FFF2-40B4-BE49-F238E27FC236}">
              <a16:creationId xmlns:a16="http://schemas.microsoft.com/office/drawing/2014/main" id="{00000000-0008-0000-0100-000007000000}"/>
            </a:ext>
          </a:extLst>
        </xdr:cNvPr>
        <xdr:cNvCxnSpPr/>
      </xdr:nvCxnSpPr>
      <xdr:spPr>
        <a:xfrm flipH="1">
          <a:off x="2457450" y="40528875"/>
          <a:ext cx="2428876" cy="33337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323850</xdr:colOff>
      <xdr:row>18</xdr:row>
      <xdr:rowOff>66675</xdr:rowOff>
    </xdr:from>
    <xdr:to>
      <xdr:col>7</xdr:col>
      <xdr:colOff>542931</xdr:colOff>
      <xdr:row>19</xdr:row>
      <xdr:rowOff>133350</xdr:rowOff>
    </xdr:to>
    <xdr:cxnSp macro="">
      <xdr:nvCxnSpPr>
        <xdr:cNvPr id="8" name="Straight Arrow Connector 7">
          <a:extLst>
            <a:ext uri="{FF2B5EF4-FFF2-40B4-BE49-F238E27FC236}">
              <a16:creationId xmlns:a16="http://schemas.microsoft.com/office/drawing/2014/main" id="{00000000-0008-0000-0100-000008000000}"/>
            </a:ext>
          </a:extLst>
        </xdr:cNvPr>
        <xdr:cNvCxnSpPr/>
      </xdr:nvCxnSpPr>
      <xdr:spPr>
        <a:xfrm flipH="1">
          <a:off x="4029075" y="4105275"/>
          <a:ext cx="828681" cy="26670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257175</xdr:colOff>
      <xdr:row>24</xdr:row>
      <xdr:rowOff>123825</xdr:rowOff>
    </xdr:from>
    <xdr:to>
      <xdr:col>7</xdr:col>
      <xdr:colOff>514351</xdr:colOff>
      <xdr:row>25</xdr:row>
      <xdr:rowOff>47625</xdr:rowOff>
    </xdr:to>
    <xdr:cxnSp macro="">
      <xdr:nvCxnSpPr>
        <xdr:cNvPr id="9" name="Straight Arrow Connector 8">
          <a:extLst>
            <a:ext uri="{FF2B5EF4-FFF2-40B4-BE49-F238E27FC236}">
              <a16:creationId xmlns:a16="http://schemas.microsoft.com/office/drawing/2014/main" id="{00000000-0008-0000-0100-000009000000}"/>
            </a:ext>
          </a:extLst>
        </xdr:cNvPr>
        <xdr:cNvCxnSpPr/>
      </xdr:nvCxnSpPr>
      <xdr:spPr>
        <a:xfrm flipH="1" flipV="1">
          <a:off x="1524000" y="6038850"/>
          <a:ext cx="3305176" cy="19050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9525</xdr:colOff>
      <xdr:row>32</xdr:row>
      <xdr:rowOff>85725</xdr:rowOff>
    </xdr:from>
    <xdr:to>
      <xdr:col>8</xdr:col>
      <xdr:colOff>0</xdr:colOff>
      <xdr:row>32</xdr:row>
      <xdr:rowOff>333375</xdr:rowOff>
    </xdr:to>
    <xdr:cxnSp macro="">
      <xdr:nvCxnSpPr>
        <xdr:cNvPr id="11" name="Straight Arrow Connector 10">
          <a:extLst>
            <a:ext uri="{FF2B5EF4-FFF2-40B4-BE49-F238E27FC236}">
              <a16:creationId xmlns:a16="http://schemas.microsoft.com/office/drawing/2014/main" id="{00000000-0008-0000-0100-00000B000000}"/>
            </a:ext>
          </a:extLst>
        </xdr:cNvPr>
        <xdr:cNvCxnSpPr/>
      </xdr:nvCxnSpPr>
      <xdr:spPr>
        <a:xfrm flipH="1">
          <a:off x="2495550" y="8791575"/>
          <a:ext cx="2428875" cy="2476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314325</xdr:colOff>
      <xdr:row>19</xdr:row>
      <xdr:rowOff>9525</xdr:rowOff>
    </xdr:from>
    <xdr:to>
      <xdr:col>6</xdr:col>
      <xdr:colOff>285751</xdr:colOff>
      <xdr:row>19</xdr:row>
      <xdr:rowOff>257175</xdr:rowOff>
    </xdr:to>
    <xdr:sp macro="" textlink="">
      <xdr:nvSpPr>
        <xdr:cNvPr id="13" name="Rectangle: Rounded Corners 12">
          <a:extLst>
            <a:ext uri="{FF2B5EF4-FFF2-40B4-BE49-F238E27FC236}">
              <a16:creationId xmlns:a16="http://schemas.microsoft.com/office/drawing/2014/main" id="{00000000-0008-0000-0100-00000D000000}"/>
            </a:ext>
          </a:extLst>
        </xdr:cNvPr>
        <xdr:cNvSpPr/>
      </xdr:nvSpPr>
      <xdr:spPr>
        <a:xfrm>
          <a:off x="3409950" y="4248150"/>
          <a:ext cx="581026" cy="24765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133350</xdr:colOff>
      <xdr:row>32</xdr:row>
      <xdr:rowOff>228600</xdr:rowOff>
    </xdr:from>
    <xdr:to>
      <xdr:col>6</xdr:col>
      <xdr:colOff>495300</xdr:colOff>
      <xdr:row>32</xdr:row>
      <xdr:rowOff>514350</xdr:rowOff>
    </xdr:to>
    <xdr:sp macro="" textlink="">
      <xdr:nvSpPr>
        <xdr:cNvPr id="15" name="Rectangle: Rounded Corners 14">
          <a:extLst>
            <a:ext uri="{FF2B5EF4-FFF2-40B4-BE49-F238E27FC236}">
              <a16:creationId xmlns:a16="http://schemas.microsoft.com/office/drawing/2014/main" id="{00000000-0008-0000-0100-00000F000000}"/>
            </a:ext>
          </a:extLst>
        </xdr:cNvPr>
        <xdr:cNvSpPr/>
      </xdr:nvSpPr>
      <xdr:spPr>
        <a:xfrm>
          <a:off x="133350" y="9267825"/>
          <a:ext cx="4067175" cy="28575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180975</xdr:colOff>
      <xdr:row>67</xdr:row>
      <xdr:rowOff>76201</xdr:rowOff>
    </xdr:from>
    <xdr:to>
      <xdr:col>7</xdr:col>
      <xdr:colOff>314325</xdr:colOff>
      <xdr:row>79</xdr:row>
      <xdr:rowOff>0</xdr:rowOff>
    </xdr:to>
    <xdr:pic>
      <xdr:nvPicPr>
        <xdr:cNvPr id="17" name="Picture 16">
          <a:extLst>
            <a:ext uri="{FF2B5EF4-FFF2-40B4-BE49-F238E27FC236}">
              <a16:creationId xmlns:a16="http://schemas.microsoft.com/office/drawing/2014/main" id="{00000000-0008-0000-0100-000011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80975" y="12515851"/>
          <a:ext cx="4448175" cy="23050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260352</xdr:colOff>
      <xdr:row>77</xdr:row>
      <xdr:rowOff>65089</xdr:rowOff>
    </xdr:from>
    <xdr:to>
      <xdr:col>7</xdr:col>
      <xdr:colOff>581025</xdr:colOff>
      <xdr:row>78</xdr:row>
      <xdr:rowOff>85725</xdr:rowOff>
    </xdr:to>
    <xdr:cxnSp macro="">
      <xdr:nvCxnSpPr>
        <xdr:cNvPr id="23" name="Straight Arrow Connector 22">
          <a:extLst>
            <a:ext uri="{FF2B5EF4-FFF2-40B4-BE49-F238E27FC236}">
              <a16:creationId xmlns:a16="http://schemas.microsoft.com/office/drawing/2014/main" id="{00000000-0008-0000-0100-000017000000}"/>
            </a:ext>
          </a:extLst>
        </xdr:cNvPr>
        <xdr:cNvCxnSpPr/>
      </xdr:nvCxnSpPr>
      <xdr:spPr>
        <a:xfrm flipH="1" flipV="1">
          <a:off x="4575177" y="19705639"/>
          <a:ext cx="320673" cy="18256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571499</xdr:colOff>
      <xdr:row>132</xdr:row>
      <xdr:rowOff>161924</xdr:rowOff>
    </xdr:from>
    <xdr:to>
      <xdr:col>6</xdr:col>
      <xdr:colOff>323849</xdr:colOff>
      <xdr:row>142</xdr:row>
      <xdr:rowOff>123825</xdr:rowOff>
    </xdr:to>
    <xdr:pic>
      <xdr:nvPicPr>
        <xdr:cNvPr id="24" name="Picture 23">
          <a:extLst>
            <a:ext uri="{FF2B5EF4-FFF2-40B4-BE49-F238E27FC236}">
              <a16:creationId xmlns:a16="http://schemas.microsoft.com/office/drawing/2014/main" id="{00000000-0008-0000-0100-000018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71499" y="22926674"/>
          <a:ext cx="3457575" cy="164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57151</xdr:colOff>
      <xdr:row>137</xdr:row>
      <xdr:rowOff>85725</xdr:rowOff>
    </xdr:from>
    <xdr:to>
      <xdr:col>6</xdr:col>
      <xdr:colOff>590550</xdr:colOff>
      <xdr:row>138</xdr:row>
      <xdr:rowOff>66675</xdr:rowOff>
    </xdr:to>
    <xdr:cxnSp macro="">
      <xdr:nvCxnSpPr>
        <xdr:cNvPr id="25" name="Straight Arrow Connector 24">
          <a:extLst>
            <a:ext uri="{FF2B5EF4-FFF2-40B4-BE49-F238E27FC236}">
              <a16:creationId xmlns:a16="http://schemas.microsoft.com/office/drawing/2014/main" id="{00000000-0008-0000-0100-000019000000}"/>
            </a:ext>
          </a:extLst>
        </xdr:cNvPr>
        <xdr:cNvCxnSpPr/>
      </xdr:nvCxnSpPr>
      <xdr:spPr>
        <a:xfrm flipH="1" flipV="1">
          <a:off x="3152776" y="24745950"/>
          <a:ext cx="1142999" cy="1428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504825</xdr:colOff>
      <xdr:row>139</xdr:row>
      <xdr:rowOff>0</xdr:rowOff>
    </xdr:from>
    <xdr:to>
      <xdr:col>5</xdr:col>
      <xdr:colOff>171450</xdr:colOff>
      <xdr:row>142</xdr:row>
      <xdr:rowOff>47625</xdr:rowOff>
    </xdr:to>
    <xdr:sp macro="" textlink="">
      <xdr:nvSpPr>
        <xdr:cNvPr id="26" name="Right Brace 25">
          <a:extLst>
            <a:ext uri="{FF2B5EF4-FFF2-40B4-BE49-F238E27FC236}">
              <a16:creationId xmlns:a16="http://schemas.microsoft.com/office/drawing/2014/main" id="{00000000-0008-0000-0100-00001A000000}"/>
            </a:ext>
          </a:extLst>
        </xdr:cNvPr>
        <xdr:cNvSpPr/>
      </xdr:nvSpPr>
      <xdr:spPr>
        <a:xfrm>
          <a:off x="2990850" y="23898225"/>
          <a:ext cx="276225" cy="5334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266700</xdr:colOff>
      <xdr:row>140</xdr:row>
      <xdr:rowOff>123825</xdr:rowOff>
    </xdr:from>
    <xdr:to>
      <xdr:col>6</xdr:col>
      <xdr:colOff>571500</xdr:colOff>
      <xdr:row>140</xdr:row>
      <xdr:rowOff>123825</xdr:rowOff>
    </xdr:to>
    <xdr:cxnSp macro="">
      <xdr:nvCxnSpPr>
        <xdr:cNvPr id="27" name="Straight Arrow Connector 26">
          <a:extLst>
            <a:ext uri="{FF2B5EF4-FFF2-40B4-BE49-F238E27FC236}">
              <a16:creationId xmlns:a16="http://schemas.microsoft.com/office/drawing/2014/main" id="{00000000-0008-0000-0100-00001B000000}"/>
            </a:ext>
          </a:extLst>
        </xdr:cNvPr>
        <xdr:cNvCxnSpPr/>
      </xdr:nvCxnSpPr>
      <xdr:spPr>
        <a:xfrm flipH="1">
          <a:off x="3362325" y="25269825"/>
          <a:ext cx="9144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200026</xdr:colOff>
      <xdr:row>148</xdr:row>
      <xdr:rowOff>95250</xdr:rowOff>
    </xdr:from>
    <xdr:to>
      <xdr:col>10</xdr:col>
      <xdr:colOff>409393</xdr:colOff>
      <xdr:row>160</xdr:row>
      <xdr:rowOff>171450</xdr:rowOff>
    </xdr:to>
    <xdr:pic>
      <xdr:nvPicPr>
        <xdr:cNvPr id="28" name="Picture 27">
          <a:extLst>
            <a:ext uri="{FF2B5EF4-FFF2-40B4-BE49-F238E27FC236}">
              <a16:creationId xmlns:a16="http://schemas.microsoft.com/office/drawing/2014/main" id="{00000000-0008-0000-0100-00001C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00026" y="25822275"/>
          <a:ext cx="6352992" cy="1885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47628</xdr:colOff>
      <xdr:row>148</xdr:row>
      <xdr:rowOff>161924</xdr:rowOff>
    </xdr:from>
    <xdr:to>
      <xdr:col>9</xdr:col>
      <xdr:colOff>581028</xdr:colOff>
      <xdr:row>151</xdr:row>
      <xdr:rowOff>76199</xdr:rowOff>
    </xdr:to>
    <xdr:sp macro="" textlink="">
      <xdr:nvSpPr>
        <xdr:cNvPr id="29" name="Right Brace 28">
          <a:extLst>
            <a:ext uri="{FF2B5EF4-FFF2-40B4-BE49-F238E27FC236}">
              <a16:creationId xmlns:a16="http://schemas.microsoft.com/office/drawing/2014/main" id="{00000000-0008-0000-0100-00001D000000}"/>
            </a:ext>
          </a:extLst>
        </xdr:cNvPr>
        <xdr:cNvSpPr/>
      </xdr:nvSpPr>
      <xdr:spPr>
        <a:xfrm rot="16200000">
          <a:off x="3819528" y="23993474"/>
          <a:ext cx="400050" cy="4191000"/>
        </a:xfrm>
        <a:prstGeom prst="rightBrace">
          <a:avLst>
            <a:gd name="adj1" fmla="val 13881"/>
            <a:gd name="adj2" fmla="val 50906"/>
          </a:avLst>
        </a:prstGeom>
        <a:ln w="1905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9</xdr:col>
      <xdr:colOff>561976</xdr:colOff>
      <xdr:row>152</xdr:row>
      <xdr:rowOff>76200</xdr:rowOff>
    </xdr:from>
    <xdr:to>
      <xdr:col>10</xdr:col>
      <xdr:colOff>447676</xdr:colOff>
      <xdr:row>156</xdr:row>
      <xdr:rowOff>85725</xdr:rowOff>
    </xdr:to>
    <xdr:sp macro="" textlink="">
      <xdr:nvSpPr>
        <xdr:cNvPr id="30" name="Rectangle: Rounded Corners 29">
          <a:extLst>
            <a:ext uri="{FF2B5EF4-FFF2-40B4-BE49-F238E27FC236}">
              <a16:creationId xmlns:a16="http://schemas.microsoft.com/office/drawing/2014/main" id="{00000000-0008-0000-0100-00001E000000}"/>
            </a:ext>
          </a:extLst>
        </xdr:cNvPr>
        <xdr:cNvSpPr/>
      </xdr:nvSpPr>
      <xdr:spPr>
        <a:xfrm>
          <a:off x="6096001" y="26450925"/>
          <a:ext cx="495300" cy="657225"/>
        </a:xfrm>
        <a:prstGeom prst="roundRect">
          <a:avLst/>
        </a:prstGeom>
        <a:noFill/>
        <a:ln>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438150</xdr:colOff>
      <xdr:row>147</xdr:row>
      <xdr:rowOff>190500</xdr:rowOff>
    </xdr:from>
    <xdr:to>
      <xdr:col>10</xdr:col>
      <xdr:colOff>161925</xdr:colOff>
      <xdr:row>153</xdr:row>
      <xdr:rowOff>142875</xdr:rowOff>
    </xdr:to>
    <xdr:cxnSp macro="">
      <xdr:nvCxnSpPr>
        <xdr:cNvPr id="31" name="Straight Arrow Connector 30">
          <a:extLst>
            <a:ext uri="{FF2B5EF4-FFF2-40B4-BE49-F238E27FC236}">
              <a16:creationId xmlns:a16="http://schemas.microsoft.com/office/drawing/2014/main" id="{00000000-0008-0000-0100-00001F000000}"/>
            </a:ext>
          </a:extLst>
        </xdr:cNvPr>
        <xdr:cNvCxnSpPr/>
      </xdr:nvCxnSpPr>
      <xdr:spPr>
        <a:xfrm>
          <a:off x="5362575" y="25669875"/>
          <a:ext cx="942975" cy="1009650"/>
        </a:xfrm>
        <a:prstGeom prst="straightConnector1">
          <a:avLst/>
        </a:prstGeom>
        <a:ln>
          <a:solidFill>
            <a:schemeClr val="accent4">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19052</xdr:colOff>
      <xdr:row>138</xdr:row>
      <xdr:rowOff>2</xdr:rowOff>
    </xdr:from>
    <xdr:to>
      <xdr:col>8</xdr:col>
      <xdr:colOff>180975</xdr:colOff>
      <xdr:row>146</xdr:row>
      <xdr:rowOff>333375</xdr:rowOff>
    </xdr:to>
    <xdr:cxnSp macro="">
      <xdr:nvCxnSpPr>
        <xdr:cNvPr id="32" name="Straight Arrow Connector 31">
          <a:extLst>
            <a:ext uri="{FF2B5EF4-FFF2-40B4-BE49-F238E27FC236}">
              <a16:creationId xmlns:a16="http://schemas.microsoft.com/office/drawing/2014/main" id="{00000000-0008-0000-0100-000020000000}"/>
            </a:ext>
          </a:extLst>
        </xdr:cNvPr>
        <xdr:cNvCxnSpPr/>
      </xdr:nvCxnSpPr>
      <xdr:spPr>
        <a:xfrm flipH="1" flipV="1">
          <a:off x="3114677" y="23736302"/>
          <a:ext cx="1990723" cy="1695448"/>
        </a:xfrm>
        <a:prstGeom prst="straightConnector1">
          <a:avLst/>
        </a:prstGeom>
        <a:ln>
          <a:solidFill>
            <a:schemeClr val="accent4">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209550</xdr:colOff>
      <xdr:row>146</xdr:row>
      <xdr:rowOff>38101</xdr:rowOff>
    </xdr:from>
    <xdr:to>
      <xdr:col>8</xdr:col>
      <xdr:colOff>571500</xdr:colOff>
      <xdr:row>147</xdr:row>
      <xdr:rowOff>133350</xdr:rowOff>
    </xdr:to>
    <xdr:sp macro="" textlink="">
      <xdr:nvSpPr>
        <xdr:cNvPr id="33" name="Equals 32">
          <a:extLst>
            <a:ext uri="{FF2B5EF4-FFF2-40B4-BE49-F238E27FC236}">
              <a16:creationId xmlns:a16="http://schemas.microsoft.com/office/drawing/2014/main" id="{00000000-0008-0000-0100-000021000000}"/>
            </a:ext>
          </a:extLst>
        </xdr:cNvPr>
        <xdr:cNvSpPr/>
      </xdr:nvSpPr>
      <xdr:spPr>
        <a:xfrm>
          <a:off x="5133975" y="34413826"/>
          <a:ext cx="361950" cy="257174"/>
        </a:xfrm>
        <a:prstGeom prst="mathEqual">
          <a:avLst>
            <a:gd name="adj1" fmla="val 23520"/>
            <a:gd name="adj2" fmla="val 20456"/>
          </a:avLst>
        </a:prstGeom>
        <a:solidFill>
          <a:schemeClr val="accent4">
            <a:lumMod val="50000"/>
          </a:schemeClr>
        </a:solidFill>
        <a:ln>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1</xdr:col>
      <xdr:colOff>571501</xdr:colOff>
      <xdr:row>156</xdr:row>
      <xdr:rowOff>104774</xdr:rowOff>
    </xdr:from>
    <xdr:to>
      <xdr:col>4</xdr:col>
      <xdr:colOff>523876</xdr:colOff>
      <xdr:row>160</xdr:row>
      <xdr:rowOff>57149</xdr:rowOff>
    </xdr:to>
    <xdr:sp macro="" textlink="">
      <xdr:nvSpPr>
        <xdr:cNvPr id="34" name="Rectangle: Rounded Corners 33">
          <a:extLst>
            <a:ext uri="{FF2B5EF4-FFF2-40B4-BE49-F238E27FC236}">
              <a16:creationId xmlns:a16="http://schemas.microsoft.com/office/drawing/2014/main" id="{00000000-0008-0000-0100-000022000000}"/>
            </a:ext>
          </a:extLst>
        </xdr:cNvPr>
        <xdr:cNvSpPr/>
      </xdr:nvSpPr>
      <xdr:spPr>
        <a:xfrm>
          <a:off x="1181101" y="28213049"/>
          <a:ext cx="1828800" cy="60007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228600</xdr:colOff>
      <xdr:row>159</xdr:row>
      <xdr:rowOff>19050</xdr:rowOff>
    </xdr:from>
    <xdr:to>
      <xdr:col>2</xdr:col>
      <xdr:colOff>76200</xdr:colOff>
      <xdr:row>161</xdr:row>
      <xdr:rowOff>47625</xdr:rowOff>
    </xdr:to>
    <xdr:cxnSp macro="">
      <xdr:nvCxnSpPr>
        <xdr:cNvPr id="35" name="Straight Arrow Connector 34">
          <a:extLst>
            <a:ext uri="{FF2B5EF4-FFF2-40B4-BE49-F238E27FC236}">
              <a16:creationId xmlns:a16="http://schemas.microsoft.com/office/drawing/2014/main" id="{00000000-0008-0000-0100-000023000000}"/>
            </a:ext>
          </a:extLst>
        </xdr:cNvPr>
        <xdr:cNvCxnSpPr/>
      </xdr:nvCxnSpPr>
      <xdr:spPr>
        <a:xfrm flipV="1">
          <a:off x="838200" y="36433125"/>
          <a:ext cx="504825" cy="3143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123825</xdr:colOff>
      <xdr:row>148</xdr:row>
      <xdr:rowOff>38100</xdr:rowOff>
    </xdr:from>
    <xdr:to>
      <xdr:col>10</xdr:col>
      <xdr:colOff>352425</xdr:colOff>
      <xdr:row>152</xdr:row>
      <xdr:rowOff>47625</xdr:rowOff>
    </xdr:to>
    <xdr:sp macro="" textlink="">
      <xdr:nvSpPr>
        <xdr:cNvPr id="36" name="Rectangle 35">
          <a:extLst>
            <a:ext uri="{FF2B5EF4-FFF2-40B4-BE49-F238E27FC236}">
              <a16:creationId xmlns:a16="http://schemas.microsoft.com/office/drawing/2014/main" id="{00000000-0008-0000-0100-000024000000}"/>
            </a:ext>
          </a:extLst>
        </xdr:cNvPr>
        <xdr:cNvSpPr/>
      </xdr:nvSpPr>
      <xdr:spPr>
        <a:xfrm>
          <a:off x="6267450" y="25765125"/>
          <a:ext cx="228600" cy="65722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17462</xdr:colOff>
      <xdr:row>272</xdr:row>
      <xdr:rowOff>57150</xdr:rowOff>
    </xdr:from>
    <xdr:to>
      <xdr:col>6</xdr:col>
      <xdr:colOff>390525</xdr:colOff>
      <xdr:row>284</xdr:row>
      <xdr:rowOff>28574</xdr:rowOff>
    </xdr:to>
    <xdr:pic>
      <xdr:nvPicPr>
        <xdr:cNvPr id="39" name="Picture 38">
          <a:extLst>
            <a:ext uri="{FF2B5EF4-FFF2-40B4-BE49-F238E27FC236}">
              <a16:creationId xmlns:a16="http://schemas.microsoft.com/office/drawing/2014/main" id="{00000000-0008-0000-0100-000027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7462" y="46691550"/>
          <a:ext cx="4078288" cy="2400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152400</xdr:colOff>
      <xdr:row>258</xdr:row>
      <xdr:rowOff>190500</xdr:rowOff>
    </xdr:from>
    <xdr:to>
      <xdr:col>7</xdr:col>
      <xdr:colOff>285750</xdr:colOff>
      <xdr:row>260</xdr:row>
      <xdr:rowOff>0</xdr:rowOff>
    </xdr:to>
    <xdr:sp macro="" textlink="">
      <xdr:nvSpPr>
        <xdr:cNvPr id="41" name="Rectangle: Rounded Corners 40">
          <a:extLst>
            <a:ext uri="{FF2B5EF4-FFF2-40B4-BE49-F238E27FC236}">
              <a16:creationId xmlns:a16="http://schemas.microsoft.com/office/drawing/2014/main" id="{00000000-0008-0000-0100-000029000000}"/>
            </a:ext>
          </a:extLst>
        </xdr:cNvPr>
        <xdr:cNvSpPr/>
      </xdr:nvSpPr>
      <xdr:spPr>
        <a:xfrm>
          <a:off x="3857625" y="52778025"/>
          <a:ext cx="742950" cy="21907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209550</xdr:colOff>
      <xdr:row>258</xdr:row>
      <xdr:rowOff>190500</xdr:rowOff>
    </xdr:from>
    <xdr:to>
      <xdr:col>8</xdr:col>
      <xdr:colOff>561975</xdr:colOff>
      <xdr:row>259</xdr:row>
      <xdr:rowOff>133350</xdr:rowOff>
    </xdr:to>
    <xdr:cxnSp macro="">
      <xdr:nvCxnSpPr>
        <xdr:cNvPr id="42" name="Straight Arrow Connector 41">
          <a:extLst>
            <a:ext uri="{FF2B5EF4-FFF2-40B4-BE49-F238E27FC236}">
              <a16:creationId xmlns:a16="http://schemas.microsoft.com/office/drawing/2014/main" id="{00000000-0008-0000-0100-00002A000000}"/>
            </a:ext>
          </a:extLst>
        </xdr:cNvPr>
        <xdr:cNvCxnSpPr/>
      </xdr:nvCxnSpPr>
      <xdr:spPr>
        <a:xfrm flipH="1">
          <a:off x="4524375" y="52778025"/>
          <a:ext cx="962025" cy="1619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361950</xdr:colOff>
      <xdr:row>272</xdr:row>
      <xdr:rowOff>28575</xdr:rowOff>
    </xdr:from>
    <xdr:to>
      <xdr:col>5</xdr:col>
      <xdr:colOff>295275</xdr:colOff>
      <xdr:row>284</xdr:row>
      <xdr:rowOff>104775</xdr:rowOff>
    </xdr:to>
    <xdr:sp macro="" textlink="">
      <xdr:nvSpPr>
        <xdr:cNvPr id="43" name="Rectangle: Rounded Corners 42">
          <a:extLst>
            <a:ext uri="{FF2B5EF4-FFF2-40B4-BE49-F238E27FC236}">
              <a16:creationId xmlns:a16="http://schemas.microsoft.com/office/drawing/2014/main" id="{00000000-0008-0000-0100-00002B000000}"/>
            </a:ext>
          </a:extLst>
        </xdr:cNvPr>
        <xdr:cNvSpPr/>
      </xdr:nvSpPr>
      <xdr:spPr>
        <a:xfrm>
          <a:off x="2847975" y="34890075"/>
          <a:ext cx="542925" cy="247650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342900</xdr:colOff>
      <xdr:row>272</xdr:row>
      <xdr:rowOff>28575</xdr:rowOff>
    </xdr:from>
    <xdr:to>
      <xdr:col>6</xdr:col>
      <xdr:colOff>447675</xdr:colOff>
      <xdr:row>284</xdr:row>
      <xdr:rowOff>104775</xdr:rowOff>
    </xdr:to>
    <xdr:sp macro="" textlink="">
      <xdr:nvSpPr>
        <xdr:cNvPr id="44" name="Rectangle: Rounded Corners 43">
          <a:extLst>
            <a:ext uri="{FF2B5EF4-FFF2-40B4-BE49-F238E27FC236}">
              <a16:creationId xmlns:a16="http://schemas.microsoft.com/office/drawing/2014/main" id="{00000000-0008-0000-0100-00002C000000}"/>
            </a:ext>
          </a:extLst>
        </xdr:cNvPr>
        <xdr:cNvSpPr/>
      </xdr:nvSpPr>
      <xdr:spPr>
        <a:xfrm>
          <a:off x="3438525" y="34890075"/>
          <a:ext cx="714375" cy="2476500"/>
        </a:xfrm>
        <a:prstGeom prst="roundRect">
          <a:avLst/>
        </a:prstGeom>
        <a:no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171451</xdr:colOff>
      <xdr:row>272</xdr:row>
      <xdr:rowOff>161925</xdr:rowOff>
    </xdr:from>
    <xdr:to>
      <xdr:col>7</xdr:col>
      <xdr:colOff>552450</xdr:colOff>
      <xdr:row>279</xdr:row>
      <xdr:rowOff>66675</xdr:rowOff>
    </xdr:to>
    <xdr:cxnSp macro="">
      <xdr:nvCxnSpPr>
        <xdr:cNvPr id="45" name="Straight Arrow Connector 44">
          <a:extLst>
            <a:ext uri="{FF2B5EF4-FFF2-40B4-BE49-F238E27FC236}">
              <a16:creationId xmlns:a16="http://schemas.microsoft.com/office/drawing/2014/main" id="{00000000-0008-0000-0100-00002D000000}"/>
            </a:ext>
          </a:extLst>
        </xdr:cNvPr>
        <xdr:cNvCxnSpPr/>
      </xdr:nvCxnSpPr>
      <xdr:spPr>
        <a:xfrm flipH="1">
          <a:off x="3267076" y="35023425"/>
          <a:ext cx="1600199" cy="12382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419100</xdr:colOff>
      <xdr:row>278</xdr:row>
      <xdr:rowOff>114300</xdr:rowOff>
    </xdr:from>
    <xdr:to>
      <xdr:col>7</xdr:col>
      <xdr:colOff>533400</xdr:colOff>
      <xdr:row>279</xdr:row>
      <xdr:rowOff>180975</xdr:rowOff>
    </xdr:to>
    <xdr:cxnSp macro="">
      <xdr:nvCxnSpPr>
        <xdr:cNvPr id="46" name="Straight Arrow Connector 45">
          <a:extLst>
            <a:ext uri="{FF2B5EF4-FFF2-40B4-BE49-F238E27FC236}">
              <a16:creationId xmlns:a16="http://schemas.microsoft.com/office/drawing/2014/main" id="{00000000-0008-0000-0100-00002E000000}"/>
            </a:ext>
          </a:extLst>
        </xdr:cNvPr>
        <xdr:cNvCxnSpPr/>
      </xdr:nvCxnSpPr>
      <xdr:spPr>
        <a:xfrm flipH="1">
          <a:off x="4124325" y="36118800"/>
          <a:ext cx="723900" cy="257175"/>
        </a:xfrm>
        <a:prstGeom prst="straightConnector1">
          <a:avLst/>
        </a:prstGeom>
        <a:ln>
          <a:solidFill>
            <a:schemeClr val="accent2">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104775</xdr:colOff>
      <xdr:row>272</xdr:row>
      <xdr:rowOff>114300</xdr:rowOff>
    </xdr:from>
    <xdr:to>
      <xdr:col>7</xdr:col>
      <xdr:colOff>571500</xdr:colOff>
      <xdr:row>283</xdr:row>
      <xdr:rowOff>123825</xdr:rowOff>
    </xdr:to>
    <xdr:cxnSp macro="">
      <xdr:nvCxnSpPr>
        <xdr:cNvPr id="47" name="Straight Arrow Connector 46">
          <a:extLst>
            <a:ext uri="{FF2B5EF4-FFF2-40B4-BE49-F238E27FC236}">
              <a16:creationId xmlns:a16="http://schemas.microsoft.com/office/drawing/2014/main" id="{00000000-0008-0000-0100-00002F000000}"/>
            </a:ext>
          </a:extLst>
        </xdr:cNvPr>
        <xdr:cNvCxnSpPr/>
      </xdr:nvCxnSpPr>
      <xdr:spPr>
        <a:xfrm flipH="1">
          <a:off x="3200400" y="34975800"/>
          <a:ext cx="1685925" cy="21812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361950</xdr:colOff>
      <xdr:row>278</xdr:row>
      <xdr:rowOff>114300</xdr:rowOff>
    </xdr:from>
    <xdr:to>
      <xdr:col>7</xdr:col>
      <xdr:colOff>523876</xdr:colOff>
      <xdr:row>283</xdr:row>
      <xdr:rowOff>200025</xdr:rowOff>
    </xdr:to>
    <xdr:cxnSp macro="">
      <xdr:nvCxnSpPr>
        <xdr:cNvPr id="48" name="Straight Arrow Connector 47">
          <a:extLst>
            <a:ext uri="{FF2B5EF4-FFF2-40B4-BE49-F238E27FC236}">
              <a16:creationId xmlns:a16="http://schemas.microsoft.com/office/drawing/2014/main" id="{00000000-0008-0000-0100-000030000000}"/>
            </a:ext>
          </a:extLst>
        </xdr:cNvPr>
        <xdr:cNvCxnSpPr/>
      </xdr:nvCxnSpPr>
      <xdr:spPr>
        <a:xfrm flipH="1">
          <a:off x="4067175" y="36118800"/>
          <a:ext cx="771526" cy="1114425"/>
        </a:xfrm>
        <a:prstGeom prst="straightConnector1">
          <a:avLst/>
        </a:prstGeom>
        <a:ln>
          <a:solidFill>
            <a:schemeClr val="accent2">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314325</xdr:colOff>
      <xdr:row>374</xdr:row>
      <xdr:rowOff>79375</xdr:rowOff>
    </xdr:from>
    <xdr:to>
      <xdr:col>7</xdr:col>
      <xdr:colOff>314325</xdr:colOff>
      <xdr:row>387</xdr:row>
      <xdr:rowOff>63500</xdr:rowOff>
    </xdr:to>
    <xdr:pic>
      <xdr:nvPicPr>
        <xdr:cNvPr id="49" name="Picture 48">
          <a:extLst>
            <a:ext uri="{FF2B5EF4-FFF2-40B4-BE49-F238E27FC236}">
              <a16:creationId xmlns:a16="http://schemas.microsoft.com/office/drawing/2014/main" id="{00000000-0008-0000-0100-000031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bwMode="auto">
        <a:xfrm>
          <a:off x="314325" y="74056875"/>
          <a:ext cx="4325938" cy="2047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222250</xdr:colOff>
      <xdr:row>374</xdr:row>
      <xdr:rowOff>57150</xdr:rowOff>
    </xdr:from>
    <xdr:to>
      <xdr:col>7</xdr:col>
      <xdr:colOff>508000</xdr:colOff>
      <xdr:row>385</xdr:row>
      <xdr:rowOff>95249</xdr:rowOff>
    </xdr:to>
    <xdr:sp macro="" textlink="">
      <xdr:nvSpPr>
        <xdr:cNvPr id="51" name="Rectangle: Rounded Corners 50">
          <a:extLst>
            <a:ext uri="{FF2B5EF4-FFF2-40B4-BE49-F238E27FC236}">
              <a16:creationId xmlns:a16="http://schemas.microsoft.com/office/drawing/2014/main" id="{00000000-0008-0000-0100-000033000000}"/>
            </a:ext>
          </a:extLst>
        </xdr:cNvPr>
        <xdr:cNvSpPr/>
      </xdr:nvSpPr>
      <xdr:spPr>
        <a:xfrm>
          <a:off x="2714625" y="74034650"/>
          <a:ext cx="2119313" cy="1784349"/>
        </a:xfrm>
        <a:prstGeom prst="roundRect">
          <a:avLst/>
        </a:prstGeom>
        <a:no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576264</xdr:colOff>
      <xdr:row>375</xdr:row>
      <xdr:rowOff>138114</xdr:rowOff>
    </xdr:from>
    <xdr:to>
      <xdr:col>8</xdr:col>
      <xdr:colOff>0</xdr:colOff>
      <xdr:row>377</xdr:row>
      <xdr:rowOff>85725</xdr:rowOff>
    </xdr:to>
    <xdr:cxnSp macro="">
      <xdr:nvCxnSpPr>
        <xdr:cNvPr id="53" name="Straight Arrow Connector 52">
          <a:extLst>
            <a:ext uri="{FF2B5EF4-FFF2-40B4-BE49-F238E27FC236}">
              <a16:creationId xmlns:a16="http://schemas.microsoft.com/office/drawing/2014/main" id="{00000000-0008-0000-0100-000035000000}"/>
            </a:ext>
          </a:extLst>
        </xdr:cNvPr>
        <xdr:cNvCxnSpPr/>
      </xdr:nvCxnSpPr>
      <xdr:spPr>
        <a:xfrm flipH="1" flipV="1">
          <a:off x="2452689" y="73080564"/>
          <a:ext cx="2471736" cy="27146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230188</xdr:colOff>
      <xdr:row>380</xdr:row>
      <xdr:rowOff>87313</xdr:rowOff>
    </xdr:from>
    <xdr:to>
      <xdr:col>7</xdr:col>
      <xdr:colOff>590552</xdr:colOff>
      <xdr:row>382</xdr:row>
      <xdr:rowOff>114300</xdr:rowOff>
    </xdr:to>
    <xdr:cxnSp macro="">
      <xdr:nvCxnSpPr>
        <xdr:cNvPr id="56" name="Straight Arrow Connector 55">
          <a:extLst>
            <a:ext uri="{FF2B5EF4-FFF2-40B4-BE49-F238E27FC236}">
              <a16:creationId xmlns:a16="http://schemas.microsoft.com/office/drawing/2014/main" id="{00000000-0008-0000-0100-000038000000}"/>
            </a:ext>
          </a:extLst>
        </xdr:cNvPr>
        <xdr:cNvCxnSpPr/>
      </xdr:nvCxnSpPr>
      <xdr:spPr>
        <a:xfrm flipH="1" flipV="1">
          <a:off x="3944938" y="75017313"/>
          <a:ext cx="971552" cy="344487"/>
        </a:xfrm>
        <a:prstGeom prst="straightConnector1">
          <a:avLst/>
        </a:prstGeom>
        <a:ln>
          <a:solidFill>
            <a:schemeClr val="accent6">
              <a:lumMod val="50000"/>
            </a:schemeClr>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oneCellAnchor>
    <xdr:from>
      <xdr:col>0</xdr:col>
      <xdr:colOff>542926</xdr:colOff>
      <xdr:row>181</xdr:row>
      <xdr:rowOff>95251</xdr:rowOff>
    </xdr:from>
    <xdr:ext cx="4162424" cy="2425024"/>
    <xdr:pic>
      <xdr:nvPicPr>
        <xdr:cNvPr id="59" name="Picture 58">
          <a:extLst>
            <a:ext uri="{FF2B5EF4-FFF2-40B4-BE49-F238E27FC236}">
              <a16:creationId xmlns:a16="http://schemas.microsoft.com/office/drawing/2014/main" id="{00000000-0008-0000-0100-00003B00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542926" y="58816876"/>
          <a:ext cx="4162424" cy="242502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7</xdr:col>
      <xdr:colOff>171450</xdr:colOff>
      <xdr:row>233</xdr:row>
      <xdr:rowOff>76200</xdr:rowOff>
    </xdr:from>
    <xdr:to>
      <xdr:col>8</xdr:col>
      <xdr:colOff>266700</xdr:colOff>
      <xdr:row>234</xdr:row>
      <xdr:rowOff>123824</xdr:rowOff>
    </xdr:to>
    <xdr:sp macro="" textlink="">
      <xdr:nvSpPr>
        <xdr:cNvPr id="54" name="Rectangle: Rounded Corners 53">
          <a:extLst>
            <a:ext uri="{FF2B5EF4-FFF2-40B4-BE49-F238E27FC236}">
              <a16:creationId xmlns:a16="http://schemas.microsoft.com/office/drawing/2014/main" id="{00000000-0008-0000-0100-000036000000}"/>
            </a:ext>
          </a:extLst>
        </xdr:cNvPr>
        <xdr:cNvSpPr/>
      </xdr:nvSpPr>
      <xdr:spPr>
        <a:xfrm>
          <a:off x="4486275" y="47577375"/>
          <a:ext cx="704850" cy="247649"/>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371476</xdr:colOff>
      <xdr:row>224</xdr:row>
      <xdr:rowOff>114298</xdr:rowOff>
    </xdr:from>
    <xdr:to>
      <xdr:col>6</xdr:col>
      <xdr:colOff>600076</xdr:colOff>
      <xdr:row>227</xdr:row>
      <xdr:rowOff>19048</xdr:rowOff>
    </xdr:to>
    <xdr:sp macro="" textlink="">
      <xdr:nvSpPr>
        <xdr:cNvPr id="72" name="Rectangle: Rounded Corners 71">
          <a:extLst>
            <a:ext uri="{FF2B5EF4-FFF2-40B4-BE49-F238E27FC236}">
              <a16:creationId xmlns:a16="http://schemas.microsoft.com/office/drawing/2014/main" id="{00000000-0008-0000-0100-000048000000}"/>
            </a:ext>
          </a:extLst>
        </xdr:cNvPr>
        <xdr:cNvSpPr/>
      </xdr:nvSpPr>
      <xdr:spPr>
        <a:xfrm flipV="1">
          <a:off x="2247901" y="45815248"/>
          <a:ext cx="2057400" cy="50482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76200</xdr:colOff>
      <xdr:row>226</xdr:row>
      <xdr:rowOff>0</xdr:rowOff>
    </xdr:from>
    <xdr:to>
      <xdr:col>8</xdr:col>
      <xdr:colOff>495301</xdr:colOff>
      <xdr:row>226</xdr:row>
      <xdr:rowOff>114300</xdr:rowOff>
    </xdr:to>
    <xdr:cxnSp macro="">
      <xdr:nvCxnSpPr>
        <xdr:cNvPr id="63" name="Straight Arrow Connector 62">
          <a:extLst>
            <a:ext uri="{FF2B5EF4-FFF2-40B4-BE49-F238E27FC236}">
              <a16:creationId xmlns:a16="http://schemas.microsoft.com/office/drawing/2014/main" id="{00000000-0008-0000-0100-00003F000000}"/>
            </a:ext>
          </a:extLst>
        </xdr:cNvPr>
        <xdr:cNvCxnSpPr/>
      </xdr:nvCxnSpPr>
      <xdr:spPr>
        <a:xfrm flipH="1" flipV="1">
          <a:off x="4391025" y="46101000"/>
          <a:ext cx="1028701" cy="1143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438151</xdr:colOff>
      <xdr:row>226</xdr:row>
      <xdr:rowOff>114300</xdr:rowOff>
    </xdr:from>
    <xdr:to>
      <xdr:col>8</xdr:col>
      <xdr:colOff>495300</xdr:colOff>
      <xdr:row>233</xdr:row>
      <xdr:rowOff>104775</xdr:rowOff>
    </xdr:to>
    <xdr:cxnSp macro="">
      <xdr:nvCxnSpPr>
        <xdr:cNvPr id="76" name="Straight Arrow Connector 75">
          <a:extLst>
            <a:ext uri="{FF2B5EF4-FFF2-40B4-BE49-F238E27FC236}">
              <a16:creationId xmlns:a16="http://schemas.microsoft.com/office/drawing/2014/main" id="{00000000-0008-0000-0100-00004C000000}"/>
            </a:ext>
          </a:extLst>
        </xdr:cNvPr>
        <xdr:cNvCxnSpPr/>
      </xdr:nvCxnSpPr>
      <xdr:spPr>
        <a:xfrm flipH="1">
          <a:off x="4752976" y="46215300"/>
          <a:ext cx="666749" cy="13906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219074</xdr:colOff>
      <xdr:row>245</xdr:row>
      <xdr:rowOff>28576</xdr:rowOff>
    </xdr:from>
    <xdr:to>
      <xdr:col>8</xdr:col>
      <xdr:colOff>352425</xdr:colOff>
      <xdr:row>254</xdr:row>
      <xdr:rowOff>104775</xdr:rowOff>
    </xdr:to>
    <xdr:pic>
      <xdr:nvPicPr>
        <xdr:cNvPr id="77" name="Picture 76">
          <a:extLst>
            <a:ext uri="{FF2B5EF4-FFF2-40B4-BE49-F238E27FC236}">
              <a16:creationId xmlns:a16="http://schemas.microsoft.com/office/drawing/2014/main" id="{00000000-0008-0000-0100-00004D00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219074" y="50206276"/>
          <a:ext cx="5057776" cy="17240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219075</xdr:colOff>
      <xdr:row>246</xdr:row>
      <xdr:rowOff>19050</xdr:rowOff>
    </xdr:from>
    <xdr:to>
      <xdr:col>8</xdr:col>
      <xdr:colOff>542925</xdr:colOff>
      <xdr:row>247</xdr:row>
      <xdr:rowOff>19050</xdr:rowOff>
    </xdr:to>
    <xdr:cxnSp macro="">
      <xdr:nvCxnSpPr>
        <xdr:cNvPr id="38" name="Straight Arrow Connector 37">
          <a:extLst>
            <a:ext uri="{FF2B5EF4-FFF2-40B4-BE49-F238E27FC236}">
              <a16:creationId xmlns:a16="http://schemas.microsoft.com/office/drawing/2014/main" id="{00000000-0008-0000-0100-000026000000}"/>
            </a:ext>
          </a:extLst>
        </xdr:cNvPr>
        <xdr:cNvCxnSpPr/>
      </xdr:nvCxnSpPr>
      <xdr:spPr>
        <a:xfrm flipH="1">
          <a:off x="4533900" y="50396775"/>
          <a:ext cx="933450" cy="2000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66676</xdr:colOff>
      <xdr:row>44</xdr:row>
      <xdr:rowOff>171449</xdr:rowOff>
    </xdr:from>
    <xdr:ext cx="4667249" cy="1876425"/>
    <xdr:pic>
      <xdr:nvPicPr>
        <xdr:cNvPr id="97" name="Picture 96">
          <a:extLst>
            <a:ext uri="{FF2B5EF4-FFF2-40B4-BE49-F238E27FC236}">
              <a16:creationId xmlns:a16="http://schemas.microsoft.com/office/drawing/2014/main" id="{00000000-0008-0000-0100-00006100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66676" y="12001499"/>
          <a:ext cx="4667249" cy="1876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3</xdr:col>
      <xdr:colOff>561975</xdr:colOff>
      <xdr:row>47</xdr:row>
      <xdr:rowOff>57150</xdr:rowOff>
    </xdr:from>
    <xdr:to>
      <xdr:col>5</xdr:col>
      <xdr:colOff>400050</xdr:colOff>
      <xdr:row>49</xdr:row>
      <xdr:rowOff>28575</xdr:rowOff>
    </xdr:to>
    <xdr:sp macro="" textlink="">
      <xdr:nvSpPr>
        <xdr:cNvPr id="98" name="Rectangle: Rounded Corners 97">
          <a:extLst>
            <a:ext uri="{FF2B5EF4-FFF2-40B4-BE49-F238E27FC236}">
              <a16:creationId xmlns:a16="http://schemas.microsoft.com/office/drawing/2014/main" id="{00000000-0008-0000-0100-000062000000}"/>
            </a:ext>
          </a:extLst>
        </xdr:cNvPr>
        <xdr:cNvSpPr/>
      </xdr:nvSpPr>
      <xdr:spPr>
        <a:xfrm>
          <a:off x="2438400" y="12658725"/>
          <a:ext cx="1057275" cy="40005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457201</xdr:colOff>
      <xdr:row>47</xdr:row>
      <xdr:rowOff>47624</xdr:rowOff>
    </xdr:from>
    <xdr:to>
      <xdr:col>7</xdr:col>
      <xdr:colOff>400050</xdr:colOff>
      <xdr:row>49</xdr:row>
      <xdr:rowOff>28574</xdr:rowOff>
    </xdr:to>
    <xdr:sp macro="" textlink="">
      <xdr:nvSpPr>
        <xdr:cNvPr id="99" name="Rectangle: Rounded Corners 98">
          <a:extLst>
            <a:ext uri="{FF2B5EF4-FFF2-40B4-BE49-F238E27FC236}">
              <a16:creationId xmlns:a16="http://schemas.microsoft.com/office/drawing/2014/main" id="{00000000-0008-0000-0100-000063000000}"/>
            </a:ext>
          </a:extLst>
        </xdr:cNvPr>
        <xdr:cNvSpPr/>
      </xdr:nvSpPr>
      <xdr:spPr>
        <a:xfrm>
          <a:off x="3552826" y="12649199"/>
          <a:ext cx="1162049" cy="40957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428625</xdr:colOff>
      <xdr:row>49</xdr:row>
      <xdr:rowOff>76200</xdr:rowOff>
    </xdr:from>
    <xdr:to>
      <xdr:col>8</xdr:col>
      <xdr:colOff>1</xdr:colOff>
      <xdr:row>50</xdr:row>
      <xdr:rowOff>152401</xdr:rowOff>
    </xdr:to>
    <xdr:cxnSp macro="">
      <xdr:nvCxnSpPr>
        <xdr:cNvPr id="101" name="Straight Arrow Connector 100">
          <a:extLst>
            <a:ext uri="{FF2B5EF4-FFF2-40B4-BE49-F238E27FC236}">
              <a16:creationId xmlns:a16="http://schemas.microsoft.com/office/drawing/2014/main" id="{00000000-0008-0000-0100-000065000000}"/>
            </a:ext>
          </a:extLst>
        </xdr:cNvPr>
        <xdr:cNvCxnSpPr/>
      </xdr:nvCxnSpPr>
      <xdr:spPr>
        <a:xfrm flipH="1" flipV="1">
          <a:off x="4743450" y="13068300"/>
          <a:ext cx="180976" cy="20955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209550</xdr:colOff>
      <xdr:row>48</xdr:row>
      <xdr:rowOff>171450</xdr:rowOff>
    </xdr:from>
    <xdr:to>
      <xdr:col>7</xdr:col>
      <xdr:colOff>542925</xdr:colOff>
      <xdr:row>52</xdr:row>
      <xdr:rowOff>85725</xdr:rowOff>
    </xdr:to>
    <xdr:cxnSp macro="">
      <xdr:nvCxnSpPr>
        <xdr:cNvPr id="102" name="Straight Arrow Connector 101">
          <a:extLst>
            <a:ext uri="{FF2B5EF4-FFF2-40B4-BE49-F238E27FC236}">
              <a16:creationId xmlns:a16="http://schemas.microsoft.com/office/drawing/2014/main" id="{00000000-0008-0000-0100-000066000000}"/>
            </a:ext>
          </a:extLst>
        </xdr:cNvPr>
        <xdr:cNvCxnSpPr/>
      </xdr:nvCxnSpPr>
      <xdr:spPr>
        <a:xfrm flipH="1" flipV="1">
          <a:off x="3305175" y="12944475"/>
          <a:ext cx="1552575" cy="6572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479425</xdr:colOff>
      <xdr:row>72</xdr:row>
      <xdr:rowOff>15875</xdr:rowOff>
    </xdr:from>
    <xdr:to>
      <xdr:col>7</xdr:col>
      <xdr:colOff>441325</xdr:colOff>
      <xdr:row>73</xdr:row>
      <xdr:rowOff>1587</xdr:rowOff>
    </xdr:to>
    <xdr:sp macro="" textlink="">
      <xdr:nvSpPr>
        <xdr:cNvPr id="19" name="Rectangle: Rounded Corners 18">
          <a:extLst>
            <a:ext uri="{FF2B5EF4-FFF2-40B4-BE49-F238E27FC236}">
              <a16:creationId xmlns:a16="http://schemas.microsoft.com/office/drawing/2014/main" id="{00000000-0008-0000-0100-000013000000}"/>
            </a:ext>
          </a:extLst>
        </xdr:cNvPr>
        <xdr:cNvSpPr/>
      </xdr:nvSpPr>
      <xdr:spPr>
        <a:xfrm>
          <a:off x="4194175" y="18748375"/>
          <a:ext cx="573088" cy="144462"/>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404812</xdr:colOff>
      <xdr:row>70</xdr:row>
      <xdr:rowOff>150812</xdr:rowOff>
    </xdr:from>
    <xdr:to>
      <xdr:col>8</xdr:col>
      <xdr:colOff>15876</xdr:colOff>
      <xdr:row>72</xdr:row>
      <xdr:rowOff>71438</xdr:rowOff>
    </xdr:to>
    <xdr:cxnSp macro="">
      <xdr:nvCxnSpPr>
        <xdr:cNvPr id="21" name="Straight Arrow Connector 20">
          <a:extLst>
            <a:ext uri="{FF2B5EF4-FFF2-40B4-BE49-F238E27FC236}">
              <a16:creationId xmlns:a16="http://schemas.microsoft.com/office/drawing/2014/main" id="{00000000-0008-0000-0100-000015000000}"/>
            </a:ext>
          </a:extLst>
        </xdr:cNvPr>
        <xdr:cNvCxnSpPr/>
      </xdr:nvCxnSpPr>
      <xdr:spPr>
        <a:xfrm flipH="1">
          <a:off x="4730750" y="18565812"/>
          <a:ext cx="222251" cy="23812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290699</xdr:colOff>
      <xdr:row>363</xdr:row>
      <xdr:rowOff>76200</xdr:rowOff>
    </xdr:from>
    <xdr:to>
      <xdr:col>7</xdr:col>
      <xdr:colOff>515937</xdr:colOff>
      <xdr:row>373</xdr:row>
      <xdr:rowOff>55562</xdr:rowOff>
    </xdr:to>
    <xdr:pic>
      <xdr:nvPicPr>
        <xdr:cNvPr id="73" name="Picture 72">
          <a:extLst>
            <a:ext uri="{FF2B5EF4-FFF2-40B4-BE49-F238E27FC236}">
              <a16:creationId xmlns:a16="http://schemas.microsoft.com/office/drawing/2014/main" id="{00000000-0008-0000-0100-0000490000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290699" y="71075550"/>
          <a:ext cx="4540063" cy="15986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47625</xdr:colOff>
      <xdr:row>95</xdr:row>
      <xdr:rowOff>47626</xdr:rowOff>
    </xdr:from>
    <xdr:to>
      <xdr:col>10</xdr:col>
      <xdr:colOff>664948</xdr:colOff>
      <xdr:row>102</xdr:row>
      <xdr:rowOff>0</xdr:rowOff>
    </xdr:to>
    <xdr:pic>
      <xdr:nvPicPr>
        <xdr:cNvPr id="78" name="Picture 77">
          <a:extLst>
            <a:ext uri="{FF2B5EF4-FFF2-40B4-BE49-F238E27FC236}">
              <a16:creationId xmlns:a16="http://schemas.microsoft.com/office/drawing/2014/main" id="{00000000-0008-0000-0100-00004E00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47625" y="26003251"/>
          <a:ext cx="6760948" cy="10953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285750</xdr:colOff>
      <xdr:row>374</xdr:row>
      <xdr:rowOff>95249</xdr:rowOff>
    </xdr:from>
    <xdr:to>
      <xdr:col>4</xdr:col>
      <xdr:colOff>19050</xdr:colOff>
      <xdr:row>375</xdr:row>
      <xdr:rowOff>76199</xdr:rowOff>
    </xdr:to>
    <xdr:sp macro="" textlink="">
      <xdr:nvSpPr>
        <xdr:cNvPr id="57" name="TextBox 56">
          <a:extLst>
            <a:ext uri="{FF2B5EF4-FFF2-40B4-BE49-F238E27FC236}">
              <a16:creationId xmlns:a16="http://schemas.microsoft.com/office/drawing/2014/main" id="{00000000-0008-0000-0100-000039000000}"/>
            </a:ext>
          </a:extLst>
        </xdr:cNvPr>
        <xdr:cNvSpPr txBox="1"/>
      </xdr:nvSpPr>
      <xdr:spPr>
        <a:xfrm>
          <a:off x="2162175" y="72875774"/>
          <a:ext cx="342900" cy="1428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3</xdr:col>
      <xdr:colOff>180975</xdr:colOff>
      <xdr:row>374</xdr:row>
      <xdr:rowOff>66675</xdr:rowOff>
    </xdr:from>
    <xdr:to>
      <xdr:col>4</xdr:col>
      <xdr:colOff>152400</xdr:colOff>
      <xdr:row>375</xdr:row>
      <xdr:rowOff>76200</xdr:rowOff>
    </xdr:to>
    <xdr:sp macro="" textlink="">
      <xdr:nvSpPr>
        <xdr:cNvPr id="58" name="TextBox 57">
          <a:extLst>
            <a:ext uri="{FF2B5EF4-FFF2-40B4-BE49-F238E27FC236}">
              <a16:creationId xmlns:a16="http://schemas.microsoft.com/office/drawing/2014/main" id="{00000000-0008-0000-0100-00003A000000}"/>
            </a:ext>
          </a:extLst>
        </xdr:cNvPr>
        <xdr:cNvSpPr txBox="1"/>
      </xdr:nvSpPr>
      <xdr:spPr>
        <a:xfrm>
          <a:off x="2057400" y="72847200"/>
          <a:ext cx="581025" cy="171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t>Current</a:t>
          </a:r>
        </a:p>
      </xdr:txBody>
    </xdr:sp>
    <xdr:clientData/>
  </xdr:twoCellAnchor>
  <xdr:twoCellAnchor>
    <xdr:from>
      <xdr:col>3</xdr:col>
      <xdr:colOff>214311</xdr:colOff>
      <xdr:row>374</xdr:row>
      <xdr:rowOff>66676</xdr:rowOff>
    </xdr:from>
    <xdr:to>
      <xdr:col>4</xdr:col>
      <xdr:colOff>114300</xdr:colOff>
      <xdr:row>385</xdr:row>
      <xdr:rowOff>57150</xdr:rowOff>
    </xdr:to>
    <xdr:sp macro="" textlink="">
      <xdr:nvSpPr>
        <xdr:cNvPr id="50" name="Rectangle: Rounded Corners 49">
          <a:extLst>
            <a:ext uri="{FF2B5EF4-FFF2-40B4-BE49-F238E27FC236}">
              <a16:creationId xmlns:a16="http://schemas.microsoft.com/office/drawing/2014/main" id="{00000000-0008-0000-0100-000032000000}"/>
            </a:ext>
          </a:extLst>
        </xdr:cNvPr>
        <xdr:cNvSpPr/>
      </xdr:nvSpPr>
      <xdr:spPr>
        <a:xfrm>
          <a:off x="2090736" y="72847201"/>
          <a:ext cx="509589" cy="1771649"/>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304800</xdr:colOff>
      <xdr:row>363</xdr:row>
      <xdr:rowOff>38100</xdr:rowOff>
    </xdr:from>
    <xdr:to>
      <xdr:col>4</xdr:col>
      <xdr:colOff>114300</xdr:colOff>
      <xdr:row>363</xdr:row>
      <xdr:rowOff>152400</xdr:rowOff>
    </xdr:to>
    <xdr:sp macro="" textlink="">
      <xdr:nvSpPr>
        <xdr:cNvPr id="65" name="TextBox 64">
          <a:extLst>
            <a:ext uri="{FF2B5EF4-FFF2-40B4-BE49-F238E27FC236}">
              <a16:creationId xmlns:a16="http://schemas.microsoft.com/office/drawing/2014/main" id="{00000000-0008-0000-0100-000041000000}"/>
            </a:ext>
          </a:extLst>
        </xdr:cNvPr>
        <xdr:cNvSpPr txBox="1"/>
      </xdr:nvSpPr>
      <xdr:spPr>
        <a:xfrm>
          <a:off x="2181225" y="71037450"/>
          <a:ext cx="419100" cy="11430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oneCellAnchor>
    <xdr:from>
      <xdr:col>3</xdr:col>
      <xdr:colOff>228600</xdr:colOff>
      <xdr:row>362</xdr:row>
      <xdr:rowOff>152399</xdr:rowOff>
    </xdr:from>
    <xdr:ext cx="733425" cy="200025"/>
    <xdr:sp macro="" textlink="">
      <xdr:nvSpPr>
        <xdr:cNvPr id="55" name="TextBox 54">
          <a:extLst>
            <a:ext uri="{FF2B5EF4-FFF2-40B4-BE49-F238E27FC236}">
              <a16:creationId xmlns:a16="http://schemas.microsoft.com/office/drawing/2014/main" id="{00000000-0008-0000-0100-000037000000}"/>
            </a:ext>
          </a:extLst>
        </xdr:cNvPr>
        <xdr:cNvSpPr txBox="1"/>
      </xdr:nvSpPr>
      <xdr:spPr>
        <a:xfrm>
          <a:off x="2105025" y="70989824"/>
          <a:ext cx="733425"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800" b="1"/>
            <a:t>Current FY</a:t>
          </a:r>
        </a:p>
        <a:p>
          <a:endParaRPr lang="en-US" sz="800"/>
        </a:p>
      </xdr:txBody>
    </xdr:sp>
    <xdr:clientData/>
  </xdr:oneCellAnchor>
  <xdr:twoCellAnchor editAs="oneCell">
    <xdr:from>
      <xdr:col>8</xdr:col>
      <xdr:colOff>190500</xdr:colOff>
      <xdr:row>389</xdr:row>
      <xdr:rowOff>190500</xdr:rowOff>
    </xdr:from>
    <xdr:to>
      <xdr:col>10</xdr:col>
      <xdr:colOff>257175</xdr:colOff>
      <xdr:row>397</xdr:row>
      <xdr:rowOff>133350</xdr:rowOff>
    </xdr:to>
    <xdr:pic>
      <xdr:nvPicPr>
        <xdr:cNvPr id="87" name="Picture 86">
          <a:extLst>
            <a:ext uri="{FF2B5EF4-FFF2-40B4-BE49-F238E27FC236}">
              <a16:creationId xmlns:a16="http://schemas.microsoft.com/office/drawing/2014/main" id="{00000000-0008-0000-0100-000057000000}"/>
            </a:ext>
          </a:extLst>
        </xdr:cNvPr>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5114925" y="75399900"/>
          <a:ext cx="1285875" cy="12763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1181100</xdr:colOff>
      <xdr:row>18</xdr:row>
      <xdr:rowOff>104775</xdr:rowOff>
    </xdr:from>
    <xdr:to>
      <xdr:col>12</xdr:col>
      <xdr:colOff>19050</xdr:colOff>
      <xdr:row>26</xdr:row>
      <xdr:rowOff>28575</xdr:rowOff>
    </xdr:to>
    <xdr:cxnSp macro="">
      <xdr:nvCxnSpPr>
        <xdr:cNvPr id="3" name="Straight Arrow Connector 2">
          <a:extLst>
            <a:ext uri="{FF2B5EF4-FFF2-40B4-BE49-F238E27FC236}">
              <a16:creationId xmlns:a16="http://schemas.microsoft.com/office/drawing/2014/main" id="{00000000-0008-0000-0200-000003000000}"/>
            </a:ext>
          </a:extLst>
        </xdr:cNvPr>
        <xdr:cNvCxnSpPr/>
      </xdr:nvCxnSpPr>
      <xdr:spPr>
        <a:xfrm>
          <a:off x="8115300" y="971550"/>
          <a:ext cx="552450" cy="15240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1657350</xdr:colOff>
      <xdr:row>25</xdr:row>
      <xdr:rowOff>133349</xdr:rowOff>
    </xdr:from>
    <xdr:to>
      <xdr:col>13</xdr:col>
      <xdr:colOff>9525</xdr:colOff>
      <xdr:row>27</xdr:row>
      <xdr:rowOff>28574</xdr:rowOff>
    </xdr:to>
    <xdr:sp macro="" textlink="">
      <xdr:nvSpPr>
        <xdr:cNvPr id="9" name="Rectangle: Rounded Corners 8">
          <a:extLst>
            <a:ext uri="{FF2B5EF4-FFF2-40B4-BE49-F238E27FC236}">
              <a16:creationId xmlns:a16="http://schemas.microsoft.com/office/drawing/2014/main" id="{00000000-0008-0000-0200-000009000000}"/>
            </a:ext>
          </a:extLst>
        </xdr:cNvPr>
        <xdr:cNvSpPr/>
      </xdr:nvSpPr>
      <xdr:spPr>
        <a:xfrm>
          <a:off x="8591550" y="2438399"/>
          <a:ext cx="733425" cy="21907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1695450</xdr:colOff>
      <xdr:row>33</xdr:row>
      <xdr:rowOff>123825</xdr:rowOff>
    </xdr:from>
    <xdr:to>
      <xdr:col>13</xdr:col>
      <xdr:colOff>9525</xdr:colOff>
      <xdr:row>35</xdr:row>
      <xdr:rowOff>28575</xdr:rowOff>
    </xdr:to>
    <xdr:sp macro="" textlink="">
      <xdr:nvSpPr>
        <xdr:cNvPr id="11" name="Rectangle: Rounded Corners 10">
          <a:extLst>
            <a:ext uri="{FF2B5EF4-FFF2-40B4-BE49-F238E27FC236}">
              <a16:creationId xmlns:a16="http://schemas.microsoft.com/office/drawing/2014/main" id="{00000000-0008-0000-0200-00000B000000}"/>
            </a:ext>
          </a:extLst>
        </xdr:cNvPr>
        <xdr:cNvSpPr/>
      </xdr:nvSpPr>
      <xdr:spPr>
        <a:xfrm>
          <a:off x="8629650" y="4057650"/>
          <a:ext cx="695325" cy="22860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1171575</xdr:colOff>
      <xdr:row>18</xdr:row>
      <xdr:rowOff>95250</xdr:rowOff>
    </xdr:from>
    <xdr:to>
      <xdr:col>12</xdr:col>
      <xdr:colOff>19050</xdr:colOff>
      <xdr:row>33</xdr:row>
      <xdr:rowOff>76200</xdr:rowOff>
    </xdr:to>
    <xdr:cxnSp macro="">
      <xdr:nvCxnSpPr>
        <xdr:cNvPr id="13" name="Straight Arrow Connector 12">
          <a:extLst>
            <a:ext uri="{FF2B5EF4-FFF2-40B4-BE49-F238E27FC236}">
              <a16:creationId xmlns:a16="http://schemas.microsoft.com/office/drawing/2014/main" id="{00000000-0008-0000-0200-00000D000000}"/>
            </a:ext>
          </a:extLst>
        </xdr:cNvPr>
        <xdr:cNvCxnSpPr/>
      </xdr:nvCxnSpPr>
      <xdr:spPr>
        <a:xfrm>
          <a:off x="8105775" y="962025"/>
          <a:ext cx="561975" cy="30480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381001</xdr:colOff>
      <xdr:row>25</xdr:row>
      <xdr:rowOff>114300</xdr:rowOff>
    </xdr:from>
    <xdr:to>
      <xdr:col>15</xdr:col>
      <xdr:colOff>962025</xdr:colOff>
      <xdr:row>27</xdr:row>
      <xdr:rowOff>57150</xdr:rowOff>
    </xdr:to>
    <xdr:sp macro="" textlink="">
      <xdr:nvSpPr>
        <xdr:cNvPr id="2" name="Rectangle: Rounded Corners 1">
          <a:extLst>
            <a:ext uri="{FF2B5EF4-FFF2-40B4-BE49-F238E27FC236}">
              <a16:creationId xmlns:a16="http://schemas.microsoft.com/office/drawing/2014/main" id="{00000000-0008-0000-0200-000002000000}"/>
            </a:ext>
          </a:extLst>
        </xdr:cNvPr>
        <xdr:cNvSpPr/>
      </xdr:nvSpPr>
      <xdr:spPr>
        <a:xfrm>
          <a:off x="10372726" y="2419350"/>
          <a:ext cx="1038224" cy="266700"/>
        </a:xfrm>
        <a:prstGeom prst="roundRect">
          <a:avLst/>
        </a:prstGeom>
        <a:no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428626</xdr:colOff>
      <xdr:row>33</xdr:row>
      <xdr:rowOff>133350</xdr:rowOff>
    </xdr:from>
    <xdr:to>
      <xdr:col>15</xdr:col>
      <xdr:colOff>962026</xdr:colOff>
      <xdr:row>35</xdr:row>
      <xdr:rowOff>66675</xdr:rowOff>
    </xdr:to>
    <xdr:sp macro="" textlink="">
      <xdr:nvSpPr>
        <xdr:cNvPr id="4" name="Rectangle: Rounded Corners 3">
          <a:extLst>
            <a:ext uri="{FF2B5EF4-FFF2-40B4-BE49-F238E27FC236}">
              <a16:creationId xmlns:a16="http://schemas.microsoft.com/office/drawing/2014/main" id="{00000000-0008-0000-0200-000004000000}"/>
            </a:ext>
          </a:extLst>
        </xdr:cNvPr>
        <xdr:cNvSpPr/>
      </xdr:nvSpPr>
      <xdr:spPr>
        <a:xfrm>
          <a:off x="10420351" y="4067175"/>
          <a:ext cx="990600" cy="257175"/>
        </a:xfrm>
        <a:prstGeom prst="roundRect">
          <a:avLst/>
        </a:prstGeom>
        <a:no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endParaRPr lang="en-US" sz="1100"/>
        </a:p>
      </xdr:txBody>
    </xdr:sp>
    <xdr:clientData/>
  </xdr:twoCellAnchor>
  <xdr:twoCellAnchor>
    <xdr:from>
      <xdr:col>11</xdr:col>
      <xdr:colOff>1181100</xdr:colOff>
      <xdr:row>53</xdr:row>
      <xdr:rowOff>104775</xdr:rowOff>
    </xdr:from>
    <xdr:to>
      <xdr:col>12</xdr:col>
      <xdr:colOff>19050</xdr:colOff>
      <xdr:row>61</xdr:row>
      <xdr:rowOff>28575</xdr:rowOff>
    </xdr:to>
    <xdr:cxnSp macro="">
      <xdr:nvCxnSpPr>
        <xdr:cNvPr id="8" name="Straight Arrow Connector 7">
          <a:extLst>
            <a:ext uri="{FF2B5EF4-FFF2-40B4-BE49-F238E27FC236}">
              <a16:creationId xmlns:a16="http://schemas.microsoft.com/office/drawing/2014/main" id="{00000000-0008-0000-0200-000008000000}"/>
            </a:ext>
          </a:extLst>
        </xdr:cNvPr>
        <xdr:cNvCxnSpPr/>
      </xdr:nvCxnSpPr>
      <xdr:spPr>
        <a:xfrm>
          <a:off x="8115300" y="971550"/>
          <a:ext cx="552450" cy="15240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1657350</xdr:colOff>
      <xdr:row>60</xdr:row>
      <xdr:rowOff>133349</xdr:rowOff>
    </xdr:from>
    <xdr:to>
      <xdr:col>13</xdr:col>
      <xdr:colOff>9525</xdr:colOff>
      <xdr:row>62</xdr:row>
      <xdr:rowOff>28574</xdr:rowOff>
    </xdr:to>
    <xdr:sp macro="" textlink="">
      <xdr:nvSpPr>
        <xdr:cNvPr id="10" name="Rectangle: Rounded Corners 9">
          <a:extLst>
            <a:ext uri="{FF2B5EF4-FFF2-40B4-BE49-F238E27FC236}">
              <a16:creationId xmlns:a16="http://schemas.microsoft.com/office/drawing/2014/main" id="{00000000-0008-0000-0200-00000A000000}"/>
            </a:ext>
          </a:extLst>
        </xdr:cNvPr>
        <xdr:cNvSpPr/>
      </xdr:nvSpPr>
      <xdr:spPr>
        <a:xfrm>
          <a:off x="8591550" y="2438399"/>
          <a:ext cx="733425" cy="21907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1695450</xdr:colOff>
      <xdr:row>70</xdr:row>
      <xdr:rowOff>123825</xdr:rowOff>
    </xdr:from>
    <xdr:to>
      <xdr:col>13</xdr:col>
      <xdr:colOff>9525</xdr:colOff>
      <xdr:row>72</xdr:row>
      <xdr:rowOff>28575</xdr:rowOff>
    </xdr:to>
    <xdr:sp macro="" textlink="">
      <xdr:nvSpPr>
        <xdr:cNvPr id="12" name="Rectangle: Rounded Corners 11">
          <a:extLst>
            <a:ext uri="{FF2B5EF4-FFF2-40B4-BE49-F238E27FC236}">
              <a16:creationId xmlns:a16="http://schemas.microsoft.com/office/drawing/2014/main" id="{00000000-0008-0000-0200-00000C000000}"/>
            </a:ext>
          </a:extLst>
        </xdr:cNvPr>
        <xdr:cNvSpPr/>
      </xdr:nvSpPr>
      <xdr:spPr>
        <a:xfrm>
          <a:off x="8629650" y="4057650"/>
          <a:ext cx="695325" cy="22860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1171575</xdr:colOff>
      <xdr:row>53</xdr:row>
      <xdr:rowOff>95250</xdr:rowOff>
    </xdr:from>
    <xdr:to>
      <xdr:col>12</xdr:col>
      <xdr:colOff>19050</xdr:colOff>
      <xdr:row>70</xdr:row>
      <xdr:rowOff>76200</xdr:rowOff>
    </xdr:to>
    <xdr:cxnSp macro="">
      <xdr:nvCxnSpPr>
        <xdr:cNvPr id="14" name="Straight Arrow Connector 13">
          <a:extLst>
            <a:ext uri="{FF2B5EF4-FFF2-40B4-BE49-F238E27FC236}">
              <a16:creationId xmlns:a16="http://schemas.microsoft.com/office/drawing/2014/main" id="{00000000-0008-0000-0200-00000E000000}"/>
            </a:ext>
          </a:extLst>
        </xdr:cNvPr>
        <xdr:cNvCxnSpPr/>
      </xdr:nvCxnSpPr>
      <xdr:spPr>
        <a:xfrm>
          <a:off x="8105775" y="962025"/>
          <a:ext cx="561975" cy="30480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400051</xdr:colOff>
      <xdr:row>70</xdr:row>
      <xdr:rowOff>114301</xdr:rowOff>
    </xdr:from>
    <xdr:to>
      <xdr:col>15</xdr:col>
      <xdr:colOff>971551</xdr:colOff>
      <xdr:row>72</xdr:row>
      <xdr:rowOff>9525</xdr:rowOff>
    </xdr:to>
    <xdr:sp macro="" textlink="">
      <xdr:nvSpPr>
        <xdr:cNvPr id="16" name="Rectangle: Rounded Corners 15">
          <a:extLst>
            <a:ext uri="{FF2B5EF4-FFF2-40B4-BE49-F238E27FC236}">
              <a16:creationId xmlns:a16="http://schemas.microsoft.com/office/drawing/2014/main" id="{00000000-0008-0000-0200-000010000000}"/>
            </a:ext>
          </a:extLst>
        </xdr:cNvPr>
        <xdr:cNvSpPr/>
      </xdr:nvSpPr>
      <xdr:spPr>
        <a:xfrm>
          <a:off x="10391776" y="12211051"/>
          <a:ext cx="1028700" cy="219074"/>
        </a:xfrm>
        <a:prstGeom prst="roundRect">
          <a:avLst/>
        </a:prstGeom>
        <a:no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371475</xdr:colOff>
      <xdr:row>60</xdr:row>
      <xdr:rowOff>133350</xdr:rowOff>
    </xdr:from>
    <xdr:to>
      <xdr:col>15</xdr:col>
      <xdr:colOff>952500</xdr:colOff>
      <xdr:row>62</xdr:row>
      <xdr:rowOff>66675</xdr:rowOff>
    </xdr:to>
    <xdr:sp macro="" textlink="">
      <xdr:nvSpPr>
        <xdr:cNvPr id="5" name="Rectangle: Rounded Corners 4">
          <a:extLst>
            <a:ext uri="{FF2B5EF4-FFF2-40B4-BE49-F238E27FC236}">
              <a16:creationId xmlns:a16="http://schemas.microsoft.com/office/drawing/2014/main" id="{00000000-0008-0000-0200-000005000000}"/>
            </a:ext>
          </a:extLst>
        </xdr:cNvPr>
        <xdr:cNvSpPr/>
      </xdr:nvSpPr>
      <xdr:spPr>
        <a:xfrm>
          <a:off x="10363200" y="10620375"/>
          <a:ext cx="1038225" cy="257175"/>
        </a:xfrm>
        <a:prstGeom prst="roundRect">
          <a:avLst/>
        </a:prstGeom>
        <a:no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10</xdr:col>
      <xdr:colOff>47626</xdr:colOff>
      <xdr:row>5</xdr:row>
      <xdr:rowOff>0</xdr:rowOff>
    </xdr:from>
    <xdr:to>
      <xdr:col>15</xdr:col>
      <xdr:colOff>933450</xdr:colOff>
      <xdr:row>11</xdr:row>
      <xdr:rowOff>85725</xdr:rowOff>
    </xdr:to>
    <xdr:pic>
      <xdr:nvPicPr>
        <xdr:cNvPr id="15" name="Picture 14">
          <a:extLst>
            <a:ext uri="{FF2B5EF4-FFF2-40B4-BE49-F238E27FC236}">
              <a16:creationId xmlns:a16="http://schemas.microsoft.com/office/drawing/2014/main" id="{00000000-0008-0000-02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72276" y="1028700"/>
          <a:ext cx="4610099" cy="1057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57150</xdr:colOff>
      <xdr:row>9</xdr:row>
      <xdr:rowOff>47625</xdr:rowOff>
    </xdr:from>
    <xdr:to>
      <xdr:col>13</xdr:col>
      <xdr:colOff>619125</xdr:colOff>
      <xdr:row>22</xdr:row>
      <xdr:rowOff>409572</xdr:rowOff>
    </xdr:to>
    <xdr:sp macro="" textlink="">
      <xdr:nvSpPr>
        <xdr:cNvPr id="2" name="Arrow: Bent-Up 1">
          <a:extLst>
            <a:ext uri="{FF2B5EF4-FFF2-40B4-BE49-F238E27FC236}">
              <a16:creationId xmlns:a16="http://schemas.microsoft.com/office/drawing/2014/main" id="{00000000-0008-0000-0C00-000002000000}"/>
            </a:ext>
          </a:extLst>
        </xdr:cNvPr>
        <xdr:cNvSpPr/>
      </xdr:nvSpPr>
      <xdr:spPr>
        <a:xfrm flipV="1">
          <a:off x="4238625" y="3105150"/>
          <a:ext cx="6276975" cy="2390772"/>
        </a:xfrm>
        <a:prstGeom prst="bentUpArrow">
          <a:avLst>
            <a:gd name="adj1" fmla="val 2479"/>
            <a:gd name="adj2" fmla="val 6946"/>
            <a:gd name="adj3" fmla="val 15514"/>
          </a:avLst>
        </a:prstGeom>
        <a:solidFill>
          <a:schemeClr val="bg2">
            <a:lumMod val="90000"/>
          </a:schemeClr>
        </a:solidFill>
        <a:ln>
          <a:solidFill>
            <a:schemeClr val="bg2">
              <a:lumMod val="9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66675</xdr:colOff>
      <xdr:row>7</xdr:row>
      <xdr:rowOff>19050</xdr:rowOff>
    </xdr:from>
    <xdr:to>
      <xdr:col>5</xdr:col>
      <xdr:colOff>657225</xdr:colOff>
      <xdr:row>9</xdr:row>
      <xdr:rowOff>123825</xdr:rowOff>
    </xdr:to>
    <xdr:sp macro="" textlink="">
      <xdr:nvSpPr>
        <xdr:cNvPr id="5" name="Right Brace 4">
          <a:extLst>
            <a:ext uri="{FF2B5EF4-FFF2-40B4-BE49-F238E27FC236}">
              <a16:creationId xmlns:a16="http://schemas.microsoft.com/office/drawing/2014/main" id="{00000000-0008-0000-0E00-000005000000}"/>
            </a:ext>
          </a:extLst>
        </xdr:cNvPr>
        <xdr:cNvSpPr/>
      </xdr:nvSpPr>
      <xdr:spPr>
        <a:xfrm>
          <a:off x="6162675" y="1247775"/>
          <a:ext cx="590550" cy="4286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123824</xdr:colOff>
      <xdr:row>9</xdr:row>
      <xdr:rowOff>142875</xdr:rowOff>
    </xdr:from>
    <xdr:to>
      <xdr:col>5</xdr:col>
      <xdr:colOff>666749</xdr:colOff>
      <xdr:row>21</xdr:row>
      <xdr:rowOff>95250</xdr:rowOff>
    </xdr:to>
    <xdr:sp macro="" textlink="">
      <xdr:nvSpPr>
        <xdr:cNvPr id="16" name="Right Brace 15">
          <a:extLst>
            <a:ext uri="{FF2B5EF4-FFF2-40B4-BE49-F238E27FC236}">
              <a16:creationId xmlns:a16="http://schemas.microsoft.com/office/drawing/2014/main" id="{00000000-0008-0000-0E00-000010000000}"/>
            </a:ext>
          </a:extLst>
        </xdr:cNvPr>
        <xdr:cNvSpPr/>
      </xdr:nvSpPr>
      <xdr:spPr>
        <a:xfrm>
          <a:off x="6219824" y="1695450"/>
          <a:ext cx="542925" cy="1409700"/>
        </a:xfrm>
        <a:prstGeom prst="rightBrace">
          <a:avLst>
            <a:gd name="adj1" fmla="val 8333"/>
            <a:gd name="adj2" fmla="val 51316"/>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4</xdr:col>
      <xdr:colOff>866775</xdr:colOff>
      <xdr:row>25</xdr:row>
      <xdr:rowOff>171450</xdr:rowOff>
    </xdr:from>
    <xdr:to>
      <xdr:col>4</xdr:col>
      <xdr:colOff>1066799</xdr:colOff>
      <xdr:row>35</xdr:row>
      <xdr:rowOff>85725</xdr:rowOff>
    </xdr:to>
    <xdr:sp macro="" textlink="">
      <xdr:nvSpPr>
        <xdr:cNvPr id="18" name="Right Brace 17">
          <a:extLst>
            <a:ext uri="{FF2B5EF4-FFF2-40B4-BE49-F238E27FC236}">
              <a16:creationId xmlns:a16="http://schemas.microsoft.com/office/drawing/2014/main" id="{00000000-0008-0000-0E00-000012000000}"/>
            </a:ext>
          </a:extLst>
        </xdr:cNvPr>
        <xdr:cNvSpPr/>
      </xdr:nvSpPr>
      <xdr:spPr>
        <a:xfrm>
          <a:off x="5238750" y="4524375"/>
          <a:ext cx="200024" cy="1571625"/>
        </a:xfrm>
        <a:prstGeom prst="rightBrace">
          <a:avLst>
            <a:gd name="adj1" fmla="val 8333"/>
            <a:gd name="adj2" fmla="val 48305"/>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4</xdr:col>
      <xdr:colOff>933450</xdr:colOff>
      <xdr:row>40</xdr:row>
      <xdr:rowOff>47625</xdr:rowOff>
    </xdr:from>
    <xdr:to>
      <xdr:col>4</xdr:col>
      <xdr:colOff>1076325</xdr:colOff>
      <xdr:row>49</xdr:row>
      <xdr:rowOff>104775</xdr:rowOff>
    </xdr:to>
    <xdr:sp macro="" textlink="">
      <xdr:nvSpPr>
        <xdr:cNvPr id="19" name="Right Brace 18">
          <a:extLst>
            <a:ext uri="{FF2B5EF4-FFF2-40B4-BE49-F238E27FC236}">
              <a16:creationId xmlns:a16="http://schemas.microsoft.com/office/drawing/2014/main" id="{00000000-0008-0000-0E00-000013000000}"/>
            </a:ext>
          </a:extLst>
        </xdr:cNvPr>
        <xdr:cNvSpPr/>
      </xdr:nvSpPr>
      <xdr:spPr>
        <a:xfrm>
          <a:off x="5305425" y="6972300"/>
          <a:ext cx="142875" cy="1514475"/>
        </a:xfrm>
        <a:prstGeom prst="rightBrace">
          <a:avLst>
            <a:gd name="adj1" fmla="val 8333"/>
            <a:gd name="adj2" fmla="val 48726"/>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276224</xdr:colOff>
      <xdr:row>18</xdr:row>
      <xdr:rowOff>66675</xdr:rowOff>
    </xdr:from>
    <xdr:to>
      <xdr:col>5</xdr:col>
      <xdr:colOff>609599</xdr:colOff>
      <xdr:row>35</xdr:row>
      <xdr:rowOff>28575</xdr:rowOff>
    </xdr:to>
    <xdr:pic>
      <xdr:nvPicPr>
        <xdr:cNvPr id="6" name="Picture 5">
          <a:extLst>
            <a:ext uri="{FF2B5EF4-FFF2-40B4-BE49-F238E27FC236}">
              <a16:creationId xmlns:a16="http://schemas.microsoft.com/office/drawing/2014/main" id="{00000000-0008-0000-14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5824" y="2857500"/>
          <a:ext cx="2771775" cy="2714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fsd.mt.gov/LGSB"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trs.mt.gov/TrsInfo/EmployersGasbReports"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mpera.mt.gov/" TargetMode="External"/><Relationship Id="rId7" Type="http://schemas.openxmlformats.org/officeDocument/2006/relationships/hyperlink" Target="https://gasb.org/page/PageContent?pageId=/projects/implementation-guidepension-accounting-and-financial-reporting.html" TargetMode="External"/><Relationship Id="rId2" Type="http://schemas.openxmlformats.org/officeDocument/2006/relationships/hyperlink" Target="http://mpera.mt.gov/" TargetMode="External"/><Relationship Id="rId1" Type="http://schemas.openxmlformats.org/officeDocument/2006/relationships/hyperlink" Target="https://trs.mt.gov/" TargetMode="External"/><Relationship Id="rId6" Type="http://schemas.openxmlformats.org/officeDocument/2006/relationships/hyperlink" Target="http://mpera.mt.gov/" TargetMode="External"/><Relationship Id="rId5" Type="http://schemas.openxmlformats.org/officeDocument/2006/relationships/hyperlink" Target="https://trs.mt.gov/" TargetMode="External"/><Relationship Id="rId4" Type="http://schemas.openxmlformats.org/officeDocument/2006/relationships/hyperlink" Target="https://trs.mt.gov/" TargetMode="External"/><Relationship Id="rId9"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5"/>
  <sheetViews>
    <sheetView showGridLines="0" tabSelected="1" zoomScaleNormal="100" workbookViewId="0">
      <selection sqref="A1:J1"/>
    </sheetView>
  </sheetViews>
  <sheetFormatPr defaultRowHeight="12.75" x14ac:dyDescent="0.2"/>
  <cols>
    <col min="1" max="1" width="5" customWidth="1"/>
    <col min="10" max="10" width="11.42578125" customWidth="1"/>
  </cols>
  <sheetData>
    <row r="1" spans="1:15" ht="15.75" x14ac:dyDescent="0.25">
      <c r="A1" s="629" t="s">
        <v>156</v>
      </c>
      <c r="B1" s="629"/>
      <c r="C1" s="629"/>
      <c r="D1" s="629"/>
      <c r="E1" s="629"/>
      <c r="F1" s="629"/>
      <c r="G1" s="629"/>
      <c r="H1" s="629"/>
      <c r="I1" s="629"/>
      <c r="J1" s="629"/>
    </row>
    <row r="2" spans="1:15" ht="15.75" x14ac:dyDescent="0.25">
      <c r="A2" s="629" t="s">
        <v>157</v>
      </c>
      <c r="B2" s="629"/>
      <c r="C2" s="629"/>
      <c r="D2" s="629"/>
      <c r="E2" s="629"/>
      <c r="F2" s="629"/>
      <c r="G2" s="629"/>
      <c r="H2" s="629"/>
      <c r="I2" s="629"/>
      <c r="J2" s="629"/>
    </row>
    <row r="3" spans="1:15" ht="15.75" x14ac:dyDescent="0.25">
      <c r="A3" s="629" t="s">
        <v>795</v>
      </c>
      <c r="B3" s="629"/>
      <c r="C3" s="629"/>
      <c r="D3" s="629"/>
      <c r="E3" s="629"/>
      <c r="F3" s="629"/>
      <c r="G3" s="629"/>
      <c r="H3" s="629"/>
      <c r="I3" s="629"/>
      <c r="J3" s="629"/>
    </row>
    <row r="4" spans="1:15" x14ac:dyDescent="0.2">
      <c r="A4" s="627" t="s">
        <v>500</v>
      </c>
      <c r="B4" s="627"/>
      <c r="C4" s="627"/>
      <c r="D4" s="627"/>
      <c r="E4" s="627"/>
      <c r="F4" s="627"/>
      <c r="G4" s="627"/>
      <c r="H4" s="627"/>
      <c r="I4" s="627"/>
      <c r="J4" s="627"/>
    </row>
    <row r="5" spans="1:15" x14ac:dyDescent="0.2">
      <c r="A5" s="627" t="s">
        <v>158</v>
      </c>
      <c r="B5" s="627"/>
      <c r="C5" s="627"/>
      <c r="D5" s="627"/>
      <c r="E5" s="627"/>
      <c r="F5" s="627"/>
      <c r="G5" s="627"/>
      <c r="H5" s="627"/>
      <c r="I5" s="627"/>
      <c r="J5" s="627"/>
    </row>
    <row r="6" spans="1:15" ht="17.25" customHeight="1" x14ac:dyDescent="0.2">
      <c r="A6" s="628" t="s">
        <v>133</v>
      </c>
      <c r="B6" s="628"/>
      <c r="C6" s="628"/>
      <c r="D6" s="628"/>
      <c r="E6" s="628"/>
      <c r="F6" s="628"/>
      <c r="G6" s="628"/>
      <c r="H6" s="628"/>
      <c r="I6" s="628"/>
      <c r="J6" s="628"/>
    </row>
    <row r="7" spans="1:15" ht="30.75" customHeight="1" x14ac:dyDescent="0.2"/>
    <row r="8" spans="1:15" ht="48.75" customHeight="1" x14ac:dyDescent="0.2">
      <c r="A8" s="631" t="s">
        <v>785</v>
      </c>
      <c r="B8" s="631"/>
      <c r="C8" s="631"/>
      <c r="D8" s="631"/>
      <c r="E8" s="631"/>
      <c r="F8" s="631"/>
      <c r="G8" s="631"/>
      <c r="H8" s="631"/>
      <c r="I8" s="631"/>
      <c r="J8" s="631"/>
    </row>
    <row r="9" spans="1:15" ht="8.25" customHeight="1" x14ac:dyDescent="0.2"/>
    <row r="10" spans="1:15" ht="6" customHeight="1" x14ac:dyDescent="0.2"/>
    <row r="12" spans="1:15" ht="128.25" customHeight="1" x14ac:dyDescent="0.2">
      <c r="A12" s="357">
        <v>1</v>
      </c>
      <c r="B12" s="626" t="s">
        <v>796</v>
      </c>
      <c r="C12" s="630"/>
      <c r="D12" s="630"/>
      <c r="E12" s="630"/>
      <c r="F12" s="630"/>
      <c r="G12" s="630"/>
      <c r="H12" s="630"/>
      <c r="I12" s="630"/>
      <c r="J12" s="630"/>
    </row>
    <row r="13" spans="1:15" x14ac:dyDescent="0.2">
      <c r="A13" s="133"/>
    </row>
    <row r="14" spans="1:15" ht="50.25" customHeight="1" x14ac:dyDescent="0.2">
      <c r="A14" s="357">
        <v>2</v>
      </c>
      <c r="B14" s="632" t="s">
        <v>774</v>
      </c>
      <c r="C14" s="632"/>
      <c r="D14" s="632"/>
      <c r="E14" s="632"/>
      <c r="F14" s="632"/>
      <c r="G14" s="632"/>
      <c r="H14" s="632"/>
      <c r="I14" s="632"/>
      <c r="J14" s="632"/>
    </row>
    <row r="15" spans="1:15" ht="16.5" customHeight="1" x14ac:dyDescent="0.2">
      <c r="A15" s="358"/>
      <c r="B15" s="114"/>
      <c r="C15" s="114"/>
      <c r="D15" s="114"/>
      <c r="E15" s="114"/>
      <c r="F15" s="114"/>
      <c r="G15" s="114"/>
      <c r="H15" s="114"/>
      <c r="I15" s="114"/>
      <c r="J15" s="114"/>
    </row>
    <row r="16" spans="1:15" ht="28.5" customHeight="1" x14ac:dyDescent="0.2">
      <c r="A16" s="357">
        <v>3</v>
      </c>
      <c r="B16" s="626" t="s">
        <v>786</v>
      </c>
      <c r="C16" s="626"/>
      <c r="D16" s="626"/>
      <c r="E16" s="626"/>
      <c r="F16" s="626"/>
      <c r="G16" s="626"/>
      <c r="H16" s="626"/>
      <c r="I16" s="626"/>
      <c r="J16" s="626"/>
      <c r="O16" t="s">
        <v>173</v>
      </c>
    </row>
    <row r="17" spans="1:10" x14ac:dyDescent="0.2">
      <c r="A17" s="358"/>
      <c r="B17" s="114"/>
      <c r="C17" s="114"/>
      <c r="D17" s="114"/>
      <c r="E17" s="114"/>
      <c r="F17" s="114"/>
      <c r="G17" s="114"/>
      <c r="H17" s="114"/>
      <c r="I17" s="114"/>
      <c r="J17" s="114"/>
    </row>
    <row r="18" spans="1:10" ht="65.25" customHeight="1" x14ac:dyDescent="0.2">
      <c r="A18" s="359">
        <v>4</v>
      </c>
      <c r="B18" s="626" t="s">
        <v>787</v>
      </c>
      <c r="C18" s="626"/>
      <c r="D18" s="626"/>
      <c r="E18" s="626"/>
      <c r="F18" s="626"/>
      <c r="G18" s="626"/>
      <c r="H18" s="626"/>
      <c r="I18" s="626"/>
      <c r="J18" s="626"/>
    </row>
    <row r="19" spans="1:10" x14ac:dyDescent="0.2">
      <c r="A19" s="360"/>
    </row>
    <row r="20" spans="1:10" x14ac:dyDescent="0.2">
      <c r="A20" s="361">
        <v>5</v>
      </c>
      <c r="B20" s="626" t="s">
        <v>775</v>
      </c>
      <c r="C20" s="626"/>
      <c r="D20" s="626"/>
      <c r="E20" s="626"/>
      <c r="F20" s="626"/>
      <c r="G20" s="626"/>
      <c r="H20" s="626"/>
      <c r="I20" s="626"/>
      <c r="J20" s="626"/>
    </row>
    <row r="21" spans="1:10" ht="41.25" customHeight="1" x14ac:dyDescent="0.2">
      <c r="A21" s="360"/>
      <c r="B21" s="626"/>
      <c r="C21" s="626"/>
      <c r="D21" s="626"/>
      <c r="E21" s="626"/>
      <c r="F21" s="626"/>
      <c r="G21" s="626"/>
      <c r="H21" s="626"/>
      <c r="I21" s="626"/>
      <c r="J21" s="626"/>
    </row>
    <row r="22" spans="1:10" x14ac:dyDescent="0.2">
      <c r="A22" s="25"/>
    </row>
    <row r="23" spans="1:10" ht="53.25" customHeight="1" x14ac:dyDescent="0.2">
      <c r="A23" s="621">
        <v>6</v>
      </c>
      <c r="B23" s="626" t="s">
        <v>784</v>
      </c>
      <c r="C23" s="626"/>
      <c r="D23" s="626"/>
      <c r="E23" s="626"/>
      <c r="F23" s="626"/>
      <c r="G23" s="626"/>
      <c r="H23" s="626"/>
      <c r="I23" s="626"/>
      <c r="J23" s="626"/>
    </row>
    <row r="24" spans="1:10" x14ac:dyDescent="0.2">
      <c r="A24" s="24"/>
      <c r="B24" s="1"/>
    </row>
    <row r="25" spans="1:10" x14ac:dyDescent="0.2">
      <c r="B25" s="512" t="s">
        <v>493</v>
      </c>
    </row>
    <row r="26" spans="1:10" x14ac:dyDescent="0.2">
      <c r="B26" s="1" t="s">
        <v>707</v>
      </c>
    </row>
    <row r="27" spans="1:10" x14ac:dyDescent="0.2">
      <c r="B27" s="1" t="s">
        <v>494</v>
      </c>
    </row>
    <row r="28" spans="1:10" x14ac:dyDescent="0.2">
      <c r="B28" s="1" t="s">
        <v>495</v>
      </c>
    </row>
    <row r="29" spans="1:10" x14ac:dyDescent="0.2">
      <c r="B29" s="1" t="s">
        <v>801</v>
      </c>
    </row>
    <row r="30" spans="1:10" x14ac:dyDescent="0.2">
      <c r="B30" s="1" t="s">
        <v>647</v>
      </c>
    </row>
    <row r="31" spans="1:10" x14ac:dyDescent="0.2">
      <c r="B31" s="1" t="s">
        <v>799</v>
      </c>
    </row>
    <row r="32" spans="1:10" x14ac:dyDescent="0.2">
      <c r="B32" s="1" t="s">
        <v>800</v>
      </c>
    </row>
    <row r="34" spans="1:5" x14ac:dyDescent="0.2">
      <c r="A34" s="109" t="s">
        <v>802</v>
      </c>
      <c r="B34" s="110"/>
      <c r="C34" s="108"/>
      <c r="D34" s="108"/>
      <c r="E34" s="111"/>
    </row>
    <row r="35" spans="1:5" x14ac:dyDescent="0.2">
      <c r="A35" s="112" t="s">
        <v>803</v>
      </c>
      <c r="B35" s="113"/>
      <c r="C35" s="113"/>
      <c r="D35" s="113"/>
      <c r="E35" s="29"/>
    </row>
  </sheetData>
  <sheetProtection formatRows="0"/>
  <mergeCells count="13">
    <mergeCell ref="B23:J23"/>
    <mergeCell ref="A5:J5"/>
    <mergeCell ref="A6:J6"/>
    <mergeCell ref="A1:J1"/>
    <mergeCell ref="A2:J2"/>
    <mergeCell ref="A3:J3"/>
    <mergeCell ref="A4:J4"/>
    <mergeCell ref="B20:J21"/>
    <mergeCell ref="B12:J12"/>
    <mergeCell ref="B16:J16"/>
    <mergeCell ref="B18:J18"/>
    <mergeCell ref="A8:J8"/>
    <mergeCell ref="B14:J14"/>
  </mergeCells>
  <hyperlinks>
    <hyperlink ref="A6:J6" r:id="rId1" display="http://sfsd.mt.gov/LGSB" xr:uid="{00000000-0004-0000-0000-000000000000}"/>
  </hyperlinks>
  <printOptions horizontalCentered="1" verticalCentered="1"/>
  <pageMargins left="0.25" right="0.25" top="0.25" bottom="0.25" header="0" footer="0"/>
  <pageSetup scale="9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pageSetUpPr fitToPage="1"/>
  </sheetPr>
  <dimension ref="A1:J60"/>
  <sheetViews>
    <sheetView topLeftCell="A32" workbookViewId="0">
      <selection activeCell="A43" sqref="A43:XFD45"/>
    </sheetView>
  </sheetViews>
  <sheetFormatPr defaultRowHeight="12.75" x14ac:dyDescent="0.2"/>
  <cols>
    <col min="1" max="1" width="3" customWidth="1"/>
    <col min="2" max="2" width="1.5703125" customWidth="1"/>
    <col min="3" max="3" width="60.5703125" customWidth="1"/>
    <col min="4" max="4" width="19.140625" customWidth="1"/>
    <col min="5" max="5" width="7.140625" customWidth="1"/>
    <col min="6" max="6" width="15.42578125" customWidth="1"/>
    <col min="7" max="7" width="15.85546875" customWidth="1"/>
    <col min="8" max="8" width="7.28515625" customWidth="1"/>
    <col min="9" max="9" width="20.5703125" customWidth="1"/>
    <col min="10" max="10" width="20.7109375" customWidth="1"/>
  </cols>
  <sheetData>
    <row r="1" spans="1:10" x14ac:dyDescent="0.2">
      <c r="A1" s="792"/>
      <c r="B1" s="792"/>
      <c r="C1" s="792"/>
      <c r="D1" s="792"/>
      <c r="E1" s="792"/>
      <c r="F1" s="792"/>
      <c r="G1" s="792"/>
      <c r="H1" s="48"/>
      <c r="I1" s="48"/>
      <c r="J1" s="48"/>
    </row>
    <row r="2" spans="1:10" x14ac:dyDescent="0.2">
      <c r="A2" s="792"/>
      <c r="B2" s="792"/>
      <c r="C2" s="792"/>
      <c r="D2" s="792"/>
      <c r="E2" s="792"/>
      <c r="F2" s="792"/>
      <c r="G2" s="792"/>
      <c r="H2" s="48"/>
      <c r="I2" s="48"/>
      <c r="J2" s="48"/>
    </row>
    <row r="3" spans="1:10" x14ac:dyDescent="0.2">
      <c r="A3" s="7"/>
      <c r="B3" s="6"/>
      <c r="C3" s="723" t="s">
        <v>497</v>
      </c>
      <c r="D3" s="723"/>
      <c r="E3" s="723"/>
      <c r="F3" s="723"/>
      <c r="G3" s="6"/>
      <c r="H3" s="6"/>
      <c r="I3" s="6"/>
      <c r="J3" s="6"/>
    </row>
    <row r="4" spans="1:10" ht="12.75" customHeight="1" x14ac:dyDescent="0.2">
      <c r="A4" s="7"/>
      <c r="B4" s="794"/>
      <c r="C4" s="794"/>
      <c r="D4" s="794"/>
      <c r="E4" s="794"/>
      <c r="F4" s="56"/>
      <c r="G4" s="6"/>
      <c r="H4" s="6"/>
      <c r="I4" s="6"/>
      <c r="J4" s="6"/>
    </row>
    <row r="5" spans="1:10" ht="15.75" x14ac:dyDescent="0.25">
      <c r="A5" s="7"/>
      <c r="B5" s="795" t="s">
        <v>11</v>
      </c>
      <c r="C5" s="795"/>
      <c r="D5" s="196" t="s">
        <v>44</v>
      </c>
      <c r="E5" s="49"/>
      <c r="F5" s="49"/>
      <c r="G5" s="6"/>
      <c r="H5" s="6"/>
      <c r="I5" s="6"/>
      <c r="J5" s="6"/>
    </row>
    <row r="6" spans="1:10" ht="15" customHeight="1" x14ac:dyDescent="0.25">
      <c r="A6" s="7"/>
      <c r="B6" s="795" t="s">
        <v>9</v>
      </c>
      <c r="C6" s="795"/>
      <c r="D6" s="429">
        <f>'PERS-Sample-JV-Tab'!D6</f>
        <v>0</v>
      </c>
      <c r="E6" s="220"/>
      <c r="F6" s="49"/>
      <c r="G6" s="6"/>
      <c r="H6" s="6"/>
      <c r="I6" s="6"/>
      <c r="J6" s="6"/>
    </row>
    <row r="7" spans="1:10" ht="15.75" x14ac:dyDescent="0.25">
      <c r="A7" s="7"/>
      <c r="B7" s="198"/>
      <c r="C7" s="198" t="s">
        <v>41</v>
      </c>
      <c r="D7" s="221" t="str">
        <f>'PERS-Sample-JV-Tab'!D7</f>
        <v>June 30, 20XX</v>
      </c>
      <c r="E7" s="222"/>
      <c r="F7" s="214"/>
      <c r="G7" s="6"/>
      <c r="H7" s="6"/>
      <c r="I7" s="8"/>
      <c r="J7" s="8"/>
    </row>
    <row r="8" spans="1:10" ht="27.75" customHeight="1" x14ac:dyDescent="0.25">
      <c r="C8" s="204" t="s">
        <v>236</v>
      </c>
    </row>
    <row r="9" spans="1:10" ht="15" customHeight="1" x14ac:dyDescent="0.2">
      <c r="C9" s="203" t="str">
        <f>'MPORS-Sample-JV'!C9:G9</f>
        <v>If a deferred outflows/inflows of resources entry is a debit enter as a Deferred Outflow of Resources in the yellow-shaded cells.</v>
      </c>
      <c r="D9" s="203"/>
      <c r="E9" s="203"/>
      <c r="F9" s="203"/>
      <c r="G9" s="203"/>
    </row>
    <row r="10" spans="1:10" ht="15" customHeight="1" x14ac:dyDescent="0.25">
      <c r="A10" s="32"/>
      <c r="B10" s="32"/>
      <c r="C10" s="842" t="str">
        <f>'MPORS-Sample-JV'!C10:G10</f>
        <v>If a deferred outflows/inflows of resources entry is a credit enter as a Deferred Inflow of Resources in the yellow-shaded cells.</v>
      </c>
      <c r="D10" s="842"/>
      <c r="E10" s="842"/>
      <c r="F10" s="842"/>
      <c r="G10" s="842"/>
    </row>
    <row r="11" spans="1:10" x14ac:dyDescent="0.2">
      <c r="B11" s="2"/>
      <c r="C11" s="147"/>
      <c r="D11" s="147"/>
      <c r="E11" s="147"/>
      <c r="G11" s="26"/>
    </row>
    <row r="12" spans="1:10" ht="19.5" customHeight="1" x14ac:dyDescent="0.25">
      <c r="A12" s="32" t="s">
        <v>27</v>
      </c>
      <c r="B12" s="32"/>
      <c r="C12" s="32" t="str">
        <f>'MPORS-Sample-JV'!C12</f>
        <v>Input current year activity</v>
      </c>
      <c r="F12" s="168" t="s">
        <v>3</v>
      </c>
      <c r="G12" s="168" t="s">
        <v>4</v>
      </c>
    </row>
    <row r="13" spans="1:10" ht="15" customHeight="1" x14ac:dyDescent="0.2">
      <c r="B13" s="2"/>
      <c r="C13" s="801" t="s">
        <v>385</v>
      </c>
      <c r="D13" s="802"/>
      <c r="E13" s="803"/>
      <c r="F13" s="223"/>
      <c r="G13" s="26"/>
    </row>
    <row r="14" spans="1:10" ht="15" customHeight="1" x14ac:dyDescent="0.2">
      <c r="B14" s="2"/>
      <c r="C14" s="796" t="s">
        <v>387</v>
      </c>
      <c r="D14" s="799"/>
      <c r="E14" s="800"/>
      <c r="F14" s="26"/>
      <c r="G14" s="223"/>
    </row>
    <row r="15" spans="1:10" ht="12.75" customHeight="1" x14ac:dyDescent="0.2">
      <c r="B15" s="2"/>
      <c r="C15" s="127"/>
      <c r="D15" s="127"/>
      <c r="E15" s="127"/>
      <c r="F15" s="26"/>
      <c r="G15" s="66"/>
    </row>
    <row r="16" spans="1:10" ht="15" customHeight="1" x14ac:dyDescent="0.2">
      <c r="B16" s="2"/>
      <c r="C16" s="169" t="s">
        <v>23</v>
      </c>
      <c r="D16" s="170"/>
      <c r="E16" s="171"/>
      <c r="F16" s="223"/>
      <c r="G16" s="223"/>
    </row>
    <row r="17" spans="1:9" x14ac:dyDescent="0.2">
      <c r="B17" s="2"/>
      <c r="C17" s="127"/>
      <c r="D17" s="127"/>
      <c r="E17" s="127"/>
    </row>
    <row r="18" spans="1:9" ht="15" hidden="1" x14ac:dyDescent="0.25">
      <c r="A18" s="32"/>
      <c r="B18" s="32"/>
      <c r="C18" s="21" t="s">
        <v>167</v>
      </c>
      <c r="D18" s="129"/>
      <c r="E18" s="129"/>
    </row>
    <row r="19" spans="1:9" ht="15" hidden="1" x14ac:dyDescent="0.25">
      <c r="A19" s="32"/>
      <c r="B19" s="32"/>
      <c r="C19" s="21" t="s">
        <v>164</v>
      </c>
      <c r="D19" s="129"/>
      <c r="E19" s="129"/>
    </row>
    <row r="20" spans="1:9" ht="15" customHeight="1" x14ac:dyDescent="0.2">
      <c r="B20" s="2"/>
      <c r="C20" s="796" t="s">
        <v>406</v>
      </c>
      <c r="D20" s="799"/>
      <c r="E20" s="800"/>
      <c r="F20" s="223"/>
      <c r="G20" s="66"/>
    </row>
    <row r="21" spans="1:9" ht="15" customHeight="1" x14ac:dyDescent="0.2">
      <c r="B21" s="2"/>
      <c r="C21" s="796" t="s">
        <v>407</v>
      </c>
      <c r="D21" s="799"/>
      <c r="E21" s="800"/>
      <c r="F21" s="66"/>
      <c r="G21" s="223"/>
    </row>
    <row r="22" spans="1:9" x14ac:dyDescent="0.2">
      <c r="B22" s="2"/>
      <c r="F22" s="66"/>
      <c r="G22" s="66"/>
    </row>
    <row r="23" spans="1:9" hidden="1" x14ac:dyDescent="0.2">
      <c r="B23" s="2"/>
      <c r="C23" s="1" t="s">
        <v>166</v>
      </c>
      <c r="F23" s="66"/>
      <c r="G23" s="66"/>
    </row>
    <row r="24" spans="1:9" hidden="1" x14ac:dyDescent="0.2">
      <c r="B24" s="2"/>
      <c r="C24" s="1" t="s">
        <v>165</v>
      </c>
      <c r="F24" s="66"/>
      <c r="G24" s="66"/>
    </row>
    <row r="25" spans="1:9" ht="15" customHeight="1" x14ac:dyDescent="0.2">
      <c r="B25" s="2"/>
      <c r="C25" s="36" t="s">
        <v>408</v>
      </c>
      <c r="D25" s="115"/>
      <c r="E25" s="116"/>
      <c r="F25" s="223"/>
      <c r="G25" s="66"/>
    </row>
    <row r="26" spans="1:9" ht="15" customHeight="1" x14ac:dyDescent="0.2">
      <c r="B26" s="2"/>
      <c r="C26" s="36" t="s">
        <v>258</v>
      </c>
      <c r="D26" s="115"/>
      <c r="E26" s="116"/>
      <c r="F26" s="66"/>
      <c r="G26" s="223"/>
    </row>
    <row r="27" spans="1:9" x14ac:dyDescent="0.2">
      <c r="B27" s="2"/>
      <c r="F27" s="66"/>
      <c r="G27" s="66"/>
    </row>
    <row r="28" spans="1:9" hidden="1" x14ac:dyDescent="0.2">
      <c r="B28" s="2"/>
      <c r="C28" s="1" t="s">
        <v>168</v>
      </c>
      <c r="F28" s="66"/>
      <c r="G28" s="66"/>
    </row>
    <row r="29" spans="1:9" hidden="1" x14ac:dyDescent="0.2">
      <c r="B29" s="2"/>
      <c r="C29" s="1" t="s">
        <v>169</v>
      </c>
      <c r="F29" s="66"/>
      <c r="G29" s="66"/>
    </row>
    <row r="30" spans="1:9" ht="26.25" customHeight="1" x14ac:dyDescent="0.2">
      <c r="B30" s="2"/>
      <c r="C30" s="796" t="s">
        <v>259</v>
      </c>
      <c r="D30" s="799"/>
      <c r="E30" s="800"/>
      <c r="F30" s="223"/>
      <c r="G30" s="66"/>
    </row>
    <row r="31" spans="1:9" ht="27" customHeight="1" x14ac:dyDescent="0.2">
      <c r="B31" s="2"/>
      <c r="C31" s="796" t="s">
        <v>260</v>
      </c>
      <c r="D31" s="799"/>
      <c r="E31" s="800"/>
      <c r="F31" s="66"/>
      <c r="G31" s="223"/>
      <c r="I31" s="835" t="str">
        <f>'PERS-Sample-JV-Tab'!I31</f>
        <v>Adjustment: calculated as the difference between amount input on Deferred Schedules Tab in Cell I14 and amount appearing on MPERA JV</v>
      </c>
    </row>
    <row r="32" spans="1:9" x14ac:dyDescent="0.2">
      <c r="B32" s="2"/>
      <c r="F32" s="66"/>
      <c r="G32" s="66"/>
      <c r="I32" s="836"/>
    </row>
    <row r="33" spans="1:10" ht="12.75" hidden="1" customHeight="1" x14ac:dyDescent="0.2">
      <c r="B33" s="2"/>
      <c r="C33" s="1" t="s">
        <v>170</v>
      </c>
      <c r="F33" s="66"/>
      <c r="G33" s="66"/>
      <c r="I33" s="836"/>
    </row>
    <row r="34" spans="1:10" ht="12.75" hidden="1" customHeight="1" x14ac:dyDescent="0.2">
      <c r="B34" s="2"/>
      <c r="C34" s="1" t="s">
        <v>171</v>
      </c>
      <c r="F34" s="66"/>
      <c r="G34" s="66"/>
      <c r="I34" s="836"/>
    </row>
    <row r="35" spans="1:10" ht="24" customHeight="1" x14ac:dyDescent="0.2">
      <c r="B35" s="2"/>
      <c r="C35" s="796" t="s">
        <v>261</v>
      </c>
      <c r="D35" s="799"/>
      <c r="E35" s="800"/>
      <c r="F35" s="223"/>
      <c r="G35" s="66"/>
      <c r="I35" s="836"/>
    </row>
    <row r="36" spans="1:10" ht="25.5" customHeight="1" x14ac:dyDescent="0.2">
      <c r="B36" s="2"/>
      <c r="C36" s="796" t="s">
        <v>262</v>
      </c>
      <c r="D36" s="799"/>
      <c r="E36" s="800"/>
      <c r="F36" s="66"/>
      <c r="G36" s="223"/>
      <c r="I36" s="836"/>
    </row>
    <row r="37" spans="1:10" x14ac:dyDescent="0.2">
      <c r="B37" s="2"/>
      <c r="F37" s="66"/>
      <c r="G37" s="66"/>
      <c r="I37" s="836"/>
    </row>
    <row r="38" spans="1:10" ht="53.25" customHeight="1" x14ac:dyDescent="0.2">
      <c r="B38" s="2"/>
      <c r="C38" s="796" t="s">
        <v>474</v>
      </c>
      <c r="D38" s="799"/>
      <c r="E38" s="800"/>
      <c r="F38" s="255">
        <f>I40</f>
        <v>0</v>
      </c>
      <c r="G38" s="66"/>
      <c r="I38" s="836"/>
    </row>
    <row r="39" spans="1:10" ht="15" customHeight="1" x14ac:dyDescent="0.2">
      <c r="A39" s="5"/>
      <c r="B39" s="18"/>
      <c r="C39" s="36" t="str">
        <f>'PERS-Sample-JV-Tab'!C39:E39</f>
        <v>Deferred outflows of resources - employer contributions 7/1/20xx - 6/30/20 (prior year)**</v>
      </c>
      <c r="D39" s="115"/>
      <c r="E39" s="116"/>
      <c r="F39" s="67"/>
      <c r="G39" s="255">
        <f>'SRS-Deferred Schedules'!I14</f>
        <v>0</v>
      </c>
      <c r="I39" s="837"/>
    </row>
    <row r="40" spans="1:10" ht="15" customHeight="1" x14ac:dyDescent="0.2">
      <c r="B40" s="2"/>
      <c r="C40" s="804" t="s">
        <v>16</v>
      </c>
      <c r="D40" s="804"/>
      <c r="E40" s="804"/>
      <c r="F40" s="431">
        <f>SUM(F13:F39)</f>
        <v>0</v>
      </c>
      <c r="G40" s="431">
        <f>SUM(G13:G39)</f>
        <v>0</v>
      </c>
      <c r="I40" s="434">
        <f>G39+G36+G31+G26+G21+G16+G14-F13-F16-F20-F25-F30-F35</f>
        <v>0</v>
      </c>
    </row>
    <row r="41" spans="1:10" ht="15" customHeight="1" x14ac:dyDescent="0.2">
      <c r="A41" s="5"/>
      <c r="B41" s="18"/>
      <c r="C41" s="5"/>
      <c r="D41" s="5"/>
      <c r="E41" s="5"/>
      <c r="F41" s="430" t="s">
        <v>46</v>
      </c>
      <c r="G41" s="431">
        <f>G40-F40</f>
        <v>0</v>
      </c>
    </row>
    <row r="42" spans="1:10" x14ac:dyDescent="0.2">
      <c r="A42" s="38"/>
      <c r="B42" s="46"/>
      <c r="C42" s="38"/>
      <c r="D42" s="38"/>
      <c r="E42" s="38"/>
      <c r="F42" s="42"/>
      <c r="G42" s="40"/>
    </row>
    <row r="43" spans="1:10" ht="53.25" customHeight="1" x14ac:dyDescent="0.25">
      <c r="A43" s="32" t="s">
        <v>241</v>
      </c>
      <c r="B43" s="2"/>
      <c r="C43" s="706" t="s">
        <v>797</v>
      </c>
      <c r="D43" s="707"/>
      <c r="E43" s="707"/>
      <c r="F43" s="953" t="s">
        <v>512</v>
      </c>
      <c r="G43" s="954"/>
      <c r="H43" s="438"/>
      <c r="I43" s="952" t="s">
        <v>514</v>
      </c>
      <c r="J43" s="952" t="s">
        <v>502</v>
      </c>
    </row>
    <row r="44" spans="1:10" ht="15" x14ac:dyDescent="0.25">
      <c r="A44" s="32"/>
      <c r="B44" s="2"/>
      <c r="C44" s="479" t="s">
        <v>172</v>
      </c>
      <c r="D44" s="480"/>
      <c r="E44" s="481"/>
      <c r="F44" s="510">
        <f>G45+G46</f>
        <v>0</v>
      </c>
      <c r="G44" s="555"/>
      <c r="H44" s="438"/>
      <c r="I44" s="509">
        <f>I45+I46</f>
        <v>0</v>
      </c>
      <c r="J44" s="482">
        <f>F44-I44</f>
        <v>0</v>
      </c>
    </row>
    <row r="45" spans="1:10" ht="17.25" customHeight="1" x14ac:dyDescent="0.2">
      <c r="B45" s="2"/>
      <c r="C45" s="479" t="s">
        <v>24</v>
      </c>
      <c r="D45" s="115"/>
      <c r="E45" s="115"/>
      <c r="F45" s="555"/>
      <c r="G45" s="467"/>
      <c r="H45" s="438"/>
      <c r="I45" s="508"/>
      <c r="J45" s="510">
        <f>G45-I45</f>
        <v>0</v>
      </c>
    </row>
    <row r="46" spans="1:10" ht="1.5" hidden="1" customHeight="1" x14ac:dyDescent="0.2">
      <c r="A46" s="5"/>
      <c r="B46" s="18"/>
      <c r="C46" s="17"/>
      <c r="D46" s="5"/>
      <c r="E46" s="5"/>
      <c r="F46" s="465"/>
      <c r="G46" s="556"/>
      <c r="H46" s="438"/>
      <c r="I46" s="554"/>
      <c r="J46" s="555"/>
    </row>
    <row r="47" spans="1:10" x14ac:dyDescent="0.2">
      <c r="A47" s="38"/>
      <c r="B47" s="46"/>
      <c r="C47" s="43"/>
      <c r="D47" s="38"/>
      <c r="E47" s="38"/>
      <c r="F47" s="38"/>
      <c r="G47" s="38"/>
    </row>
    <row r="48" spans="1:10" ht="36.75" customHeight="1" x14ac:dyDescent="0.25">
      <c r="A48" s="32" t="s">
        <v>29</v>
      </c>
      <c r="B48" s="2"/>
      <c r="C48" s="706" t="str">
        <f>'MPORS-Sample-JV'!C47:E47</f>
        <v>Input the employer contributions subsequent to the measurement date - from MPERA ERIC System, employer's records or MPERA website</v>
      </c>
      <c r="D48" s="706"/>
      <c r="E48" s="706"/>
    </row>
    <row r="49" spans="1:7" ht="15" customHeight="1" x14ac:dyDescent="0.2">
      <c r="B49" s="2"/>
      <c r="C49" s="796" t="str">
        <f>'PERS-Sample-JV-Tab'!C49:E49</f>
        <v>Deferred outflow of resources - employer contributions - 7/1/20xx to 6/30/20xx (current year)</v>
      </c>
      <c r="D49" s="797"/>
      <c r="E49" s="798"/>
      <c r="F49" s="223"/>
      <c r="G49" s="26"/>
    </row>
    <row r="50" spans="1:7" ht="15" customHeight="1" x14ac:dyDescent="0.2">
      <c r="B50" s="2"/>
      <c r="C50" s="796" t="s">
        <v>2</v>
      </c>
      <c r="D50" s="797"/>
      <c r="E50" s="798"/>
      <c r="F50" s="26"/>
      <c r="G50" s="255">
        <f>F49</f>
        <v>0</v>
      </c>
    </row>
    <row r="51" spans="1:7" x14ac:dyDescent="0.2">
      <c r="A51" s="5"/>
      <c r="B51" s="5"/>
      <c r="C51" s="5"/>
      <c r="D51" s="5"/>
      <c r="E51" s="5"/>
      <c r="F51" s="5"/>
      <c r="G51" s="5"/>
    </row>
    <row r="53" spans="1:7" x14ac:dyDescent="0.2">
      <c r="A53" s="30"/>
      <c r="B53" s="108"/>
      <c r="C53" s="108"/>
      <c r="D53" s="108"/>
      <c r="E53" s="108"/>
      <c r="F53" s="108"/>
      <c r="G53" s="111"/>
    </row>
    <row r="54" spans="1:7" x14ac:dyDescent="0.2">
      <c r="A54" s="342" t="s">
        <v>360</v>
      </c>
      <c r="C54" s="2" t="str">
        <f>'PERS-Sample-JV-Tab'!C53</f>
        <v>If the Deferred Outflows of Resources - Employer contributions for the prior year are different than</v>
      </c>
      <c r="G54" s="339"/>
    </row>
    <row r="55" spans="1:7" x14ac:dyDescent="0.2">
      <c r="A55" s="31"/>
      <c r="C55" s="2" t="s">
        <v>361</v>
      </c>
      <c r="G55" s="339"/>
    </row>
    <row r="56" spans="1:7" x14ac:dyDescent="0.2">
      <c r="A56" s="31"/>
      <c r="C56" s="1" t="s">
        <v>475</v>
      </c>
      <c r="G56" s="339"/>
    </row>
    <row r="57" spans="1:7" ht="38.25" customHeight="1" x14ac:dyDescent="0.2">
      <c r="A57" s="31" t="s">
        <v>476</v>
      </c>
      <c r="C57" s="632" t="s">
        <v>798</v>
      </c>
      <c r="D57" s="632"/>
      <c r="E57" s="632"/>
      <c r="F57" s="632"/>
      <c r="G57" s="955"/>
    </row>
    <row r="58" spans="1:7" x14ac:dyDescent="0.2">
      <c r="A58" s="31"/>
      <c r="C58" s="1"/>
      <c r="G58" s="339"/>
    </row>
    <row r="59" spans="1:7" x14ac:dyDescent="0.2">
      <c r="A59" s="31"/>
      <c r="C59" s="1"/>
      <c r="G59" s="339"/>
    </row>
    <row r="60" spans="1:7" x14ac:dyDescent="0.2">
      <c r="A60" s="37"/>
      <c r="B60" s="5"/>
      <c r="C60" s="5"/>
      <c r="D60" s="5"/>
      <c r="E60" s="5"/>
      <c r="F60" s="5"/>
      <c r="G60" s="29"/>
    </row>
  </sheetData>
  <sheetProtection formatCells="0" formatColumns="0" formatRows="0"/>
  <mergeCells count="24">
    <mergeCell ref="F43:G43"/>
    <mergeCell ref="C57:G57"/>
    <mergeCell ref="I31:I39"/>
    <mergeCell ref="C30:E30"/>
    <mergeCell ref="A1:G1"/>
    <mergeCell ref="A2:G2"/>
    <mergeCell ref="B4:E4"/>
    <mergeCell ref="B5:C5"/>
    <mergeCell ref="B6:C6"/>
    <mergeCell ref="C13:E13"/>
    <mergeCell ref="C14:E14"/>
    <mergeCell ref="C20:E20"/>
    <mergeCell ref="C21:E21"/>
    <mergeCell ref="C10:G10"/>
    <mergeCell ref="C3:F3"/>
    <mergeCell ref="C43:E43"/>
    <mergeCell ref="C48:E48"/>
    <mergeCell ref="C49:E49"/>
    <mergeCell ref="C50:E50"/>
    <mergeCell ref="C31:E31"/>
    <mergeCell ref="C35:E35"/>
    <mergeCell ref="C36:E36"/>
    <mergeCell ref="C38:E38"/>
    <mergeCell ref="C40:E40"/>
  </mergeCells>
  <hyperlinks>
    <hyperlink ref="C3:F3" location="'Instructions Tab'!A55" display="Step 3: See instructions tab for instructions" xr:uid="{25BF9377-25DC-44EF-89A1-E93E90EC65CB}"/>
  </hyperlinks>
  <pageMargins left="0.25" right="0.25" top="0.75" bottom="0.75" header="0.3" footer="0.3"/>
  <pageSetup scale="84" orientation="portrait" r:id="rId1"/>
  <ignoredErrors>
    <ignoredError sqref="D6:D7"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Y73"/>
  <sheetViews>
    <sheetView zoomScaleNormal="100" workbookViewId="0">
      <selection activeCell="B14" sqref="B14:H14"/>
    </sheetView>
  </sheetViews>
  <sheetFormatPr defaultRowHeight="12.75" x14ac:dyDescent="0.2"/>
  <cols>
    <col min="1" max="1" width="0.85546875" style="6" customWidth="1"/>
    <col min="2" max="2" width="10.28515625" style="6" customWidth="1"/>
    <col min="3" max="3" width="3.42578125" style="6" customWidth="1"/>
    <col min="4" max="6" width="9.140625" style="6"/>
    <col min="7" max="7" width="3.7109375" style="6" customWidth="1"/>
    <col min="8" max="8" width="4.140625" style="6" customWidth="1"/>
    <col min="9" max="9" width="15.28515625" style="6" customWidth="1"/>
    <col min="10" max="10" width="16.42578125" style="6" customWidth="1"/>
    <col min="11" max="11" width="1.42578125" style="6" customWidth="1"/>
    <col min="12" max="12" width="15.42578125" style="6" customWidth="1"/>
    <col min="13" max="13" width="14.85546875" style="6" customWidth="1"/>
    <col min="14" max="14" width="1.85546875" style="6" customWidth="1"/>
    <col min="15" max="15" width="15.28515625" style="6" hidden="1" customWidth="1"/>
    <col min="16" max="16" width="13.5703125" style="6" hidden="1" customWidth="1"/>
    <col min="17" max="17" width="2.140625" style="6" customWidth="1"/>
    <col min="18" max="18" width="12.7109375" style="6" hidden="1" customWidth="1"/>
    <col min="19" max="19" width="12.42578125" style="6" hidden="1" customWidth="1"/>
    <col min="20" max="20" width="2" style="6" hidden="1" customWidth="1"/>
    <col min="21" max="21" width="12.140625" style="6" hidden="1" customWidth="1"/>
    <col min="22" max="22" width="13.42578125" style="6" hidden="1" customWidth="1"/>
    <col min="23" max="23" width="2" style="6" hidden="1" customWidth="1"/>
    <col min="24" max="24" width="16.28515625" style="6" hidden="1" customWidth="1"/>
    <col min="25" max="25" width="14" style="6" hidden="1" customWidth="1"/>
    <col min="26" max="16384" width="9.140625" style="6"/>
  </cols>
  <sheetData>
    <row r="1" spans="1:25" ht="18" x14ac:dyDescent="0.25">
      <c r="A1" s="341"/>
      <c r="B1" s="341"/>
      <c r="C1" s="341"/>
      <c r="D1" s="341"/>
      <c r="E1" s="341"/>
      <c r="F1" s="341"/>
      <c r="G1" s="341"/>
      <c r="H1" s="341"/>
      <c r="I1" s="341" t="s">
        <v>226</v>
      </c>
      <c r="J1" s="341"/>
      <c r="K1" s="341"/>
      <c r="L1" s="341"/>
      <c r="M1" s="341"/>
      <c r="N1" s="341"/>
      <c r="O1" s="341"/>
      <c r="P1" s="341"/>
      <c r="R1" s="744" t="s">
        <v>405</v>
      </c>
      <c r="S1" s="744"/>
      <c r="T1" s="744"/>
      <c r="U1" s="744"/>
      <c r="V1" s="744"/>
      <c r="W1" s="744"/>
      <c r="X1" s="744"/>
      <c r="Y1" s="744"/>
    </row>
    <row r="2" spans="1:25" x14ac:dyDescent="0.2">
      <c r="A2" s="757" t="s">
        <v>496</v>
      </c>
      <c r="B2" s="757"/>
      <c r="C2" s="757"/>
      <c r="D2" s="757"/>
      <c r="E2" s="757"/>
      <c r="F2" s="757"/>
      <c r="G2" s="757"/>
      <c r="H2" s="757"/>
      <c r="I2" s="757"/>
      <c r="J2" s="757"/>
    </row>
    <row r="3" spans="1:25" x14ac:dyDescent="0.2">
      <c r="A3" s="7"/>
    </row>
    <row r="4" spans="1:25" ht="13.5" customHeight="1" x14ac:dyDescent="0.25">
      <c r="A4" s="7"/>
      <c r="B4" s="154" t="s">
        <v>13</v>
      </c>
      <c r="C4" s="154"/>
      <c r="D4" s="814">
        <f>'PERS-Sample-JV-Tab'!D6</f>
        <v>0</v>
      </c>
      <c r="E4" s="814"/>
      <c r="F4" s="814"/>
    </row>
    <row r="5" spans="1:25" ht="15.75" x14ac:dyDescent="0.25">
      <c r="A5" s="7"/>
      <c r="B5" s="759" t="s">
        <v>11</v>
      </c>
      <c r="C5" s="759"/>
      <c r="D5" s="156" t="s">
        <v>44</v>
      </c>
      <c r="E5" s="157"/>
      <c r="F5" s="158"/>
    </row>
    <row r="6" spans="1:25" ht="39" customHeight="1" x14ac:dyDescent="0.2">
      <c r="A6" s="7"/>
      <c r="B6" s="128"/>
      <c r="C6" s="128"/>
      <c r="D6" s="128"/>
      <c r="E6" s="128"/>
      <c r="F6" s="128"/>
      <c r="G6" s="128"/>
      <c r="H6" s="128"/>
      <c r="I6" s="753" t="s">
        <v>264</v>
      </c>
      <c r="J6" s="754"/>
      <c r="L6" s="753" t="s">
        <v>263</v>
      </c>
      <c r="M6" s="754"/>
      <c r="O6" s="753" t="s">
        <v>243</v>
      </c>
      <c r="P6" s="843"/>
      <c r="R6" s="774" t="s">
        <v>228</v>
      </c>
      <c r="S6" s="775"/>
      <c r="T6" s="775"/>
      <c r="U6" s="775"/>
      <c r="V6" s="776"/>
      <c r="X6" s="753" t="s">
        <v>231</v>
      </c>
      <c r="Y6" s="754"/>
    </row>
    <row r="7" spans="1:25" x14ac:dyDescent="0.2">
      <c r="A7" s="7"/>
      <c r="I7" s="209"/>
      <c r="J7" s="191"/>
      <c r="L7" s="190"/>
      <c r="M7" s="191"/>
      <c r="O7" s="190"/>
      <c r="P7" s="191"/>
      <c r="R7" s="190"/>
      <c r="S7" s="49"/>
      <c r="T7" s="49"/>
      <c r="U7" s="49"/>
      <c r="V7" s="191"/>
      <c r="X7" s="755"/>
      <c r="Y7" s="756"/>
    </row>
    <row r="8" spans="1:25" x14ac:dyDescent="0.2">
      <c r="A8" s="7"/>
      <c r="B8" s="844" t="s">
        <v>225</v>
      </c>
      <c r="C8" s="844"/>
      <c r="D8" s="844"/>
      <c r="E8" s="844"/>
      <c r="F8" s="844"/>
      <c r="G8" s="844"/>
      <c r="H8" s="845"/>
      <c r="I8" s="830" t="s">
        <v>212</v>
      </c>
      <c r="J8" s="831"/>
      <c r="L8" s="823" t="s">
        <v>213</v>
      </c>
      <c r="M8" s="824"/>
      <c r="O8" s="825" t="s">
        <v>222</v>
      </c>
      <c r="P8" s="826"/>
      <c r="R8" s="827" t="s">
        <v>8</v>
      </c>
      <c r="S8" s="828"/>
      <c r="T8" s="199"/>
      <c r="U8" s="829" t="s">
        <v>214</v>
      </c>
      <c r="V8" s="829"/>
      <c r="X8" s="821" t="s">
        <v>8</v>
      </c>
      <c r="Y8" s="822"/>
    </row>
    <row r="9" spans="1:25" ht="25.5" x14ac:dyDescent="0.2">
      <c r="A9" s="7"/>
      <c r="B9" s="819"/>
      <c r="C9" s="819"/>
      <c r="D9" s="819"/>
      <c r="E9" s="819"/>
      <c r="F9" s="819"/>
      <c r="G9" s="819"/>
      <c r="H9" s="820"/>
      <c r="I9" s="193" t="s">
        <v>8</v>
      </c>
      <c r="J9" s="193" t="s">
        <v>12</v>
      </c>
      <c r="L9" s="193" t="s">
        <v>8</v>
      </c>
      <c r="M9" s="193" t="s">
        <v>12</v>
      </c>
      <c r="O9" s="210" t="s">
        <v>229</v>
      </c>
      <c r="P9" s="210" t="s">
        <v>230</v>
      </c>
      <c r="R9" s="211" t="s">
        <v>227</v>
      </c>
      <c r="S9" s="211" t="s">
        <v>4</v>
      </c>
      <c r="T9" s="199"/>
      <c r="U9" s="211" t="s">
        <v>3</v>
      </c>
      <c r="V9" s="211" t="s">
        <v>4</v>
      </c>
      <c r="X9" s="211" t="s">
        <v>227</v>
      </c>
      <c r="Y9" s="211" t="s">
        <v>4</v>
      </c>
    </row>
    <row r="10" spans="1:25" ht="16.5" customHeight="1" x14ac:dyDescent="0.2">
      <c r="A10" s="7"/>
      <c r="B10" s="750" t="s">
        <v>7</v>
      </c>
      <c r="C10" s="751"/>
      <c r="D10" s="751"/>
      <c r="E10" s="751"/>
      <c r="F10" s="751"/>
      <c r="G10" s="751"/>
      <c r="H10" s="752"/>
      <c r="I10" s="124"/>
      <c r="J10" s="124"/>
      <c r="L10" s="124"/>
      <c r="M10" s="124"/>
      <c r="O10" s="192">
        <f>'SRS-Sample-JV'!F20</f>
        <v>0</v>
      </c>
      <c r="P10" s="192">
        <f>'SRS-Sample-JV'!G21</f>
        <v>0</v>
      </c>
      <c r="R10" s="150">
        <f>IF(L10-I10&gt;0,L10-I10,0)</f>
        <v>0</v>
      </c>
      <c r="S10" s="150">
        <f>P10-V10</f>
        <v>0</v>
      </c>
      <c r="U10" s="150">
        <f>O10-R10</f>
        <v>0</v>
      </c>
      <c r="V10" s="150">
        <f>IF(M10-J10&gt;0,M10-J10,0)</f>
        <v>0</v>
      </c>
      <c r="X10" s="150">
        <f>R10+U10</f>
        <v>0</v>
      </c>
      <c r="Y10" s="150">
        <f>S10+V10</f>
        <v>0</v>
      </c>
    </row>
    <row r="11" spans="1:25" ht="16.5" customHeight="1" x14ac:dyDescent="0.2">
      <c r="A11" s="7"/>
      <c r="B11" s="747" t="s">
        <v>62</v>
      </c>
      <c r="C11" s="748"/>
      <c r="D11" s="748"/>
      <c r="E11" s="748"/>
      <c r="F11" s="748"/>
      <c r="G11" s="748"/>
      <c r="H11" s="749"/>
      <c r="I11" s="124"/>
      <c r="J11" s="125"/>
      <c r="L11" s="124"/>
      <c r="M11" s="125"/>
      <c r="O11" s="192">
        <f>'SRS-Sample-JV'!F25</f>
        <v>0</v>
      </c>
      <c r="P11" s="192">
        <f>'SRS-Sample-JV'!G26</f>
        <v>0</v>
      </c>
      <c r="R11" s="150">
        <f>IF(L11-I11&gt;0,L11-I11,0)</f>
        <v>0</v>
      </c>
      <c r="S11" s="150">
        <f>P11-V11</f>
        <v>0</v>
      </c>
      <c r="U11" s="150">
        <f>O11-R11</f>
        <v>0</v>
      </c>
      <c r="V11" s="150">
        <f>IF(M11-J11&gt;0,M11-J11,0)</f>
        <v>0</v>
      </c>
      <c r="X11" s="150">
        <f t="shared" ref="X11:Y14" si="0">R11+U11</f>
        <v>0</v>
      </c>
      <c r="Y11" s="150">
        <f t="shared" si="0"/>
        <v>0</v>
      </c>
    </row>
    <row r="12" spans="1:25" ht="16.5" customHeight="1" x14ac:dyDescent="0.2">
      <c r="A12" s="7"/>
      <c r="B12" s="750" t="s">
        <v>159</v>
      </c>
      <c r="C12" s="751"/>
      <c r="D12" s="751"/>
      <c r="E12" s="751"/>
      <c r="F12" s="751"/>
      <c r="G12" s="751"/>
      <c r="H12" s="752"/>
      <c r="I12" s="124"/>
      <c r="J12" s="125"/>
      <c r="L12" s="124"/>
      <c r="M12" s="125"/>
      <c r="O12" s="192">
        <f>'SRS-Sample-JV'!F30</f>
        <v>0</v>
      </c>
      <c r="P12" s="192">
        <f>'SRS-Sample-JV'!G31</f>
        <v>0</v>
      </c>
      <c r="R12" s="150">
        <f>IF(L12-I12&gt;0,L12-I12,0)</f>
        <v>0</v>
      </c>
      <c r="S12" s="150">
        <f>P12-V12</f>
        <v>0</v>
      </c>
      <c r="U12" s="150">
        <f>O12-R12</f>
        <v>0</v>
      </c>
      <c r="V12" s="150">
        <f>IF(M12-J12&gt;0,M12-J12,0)</f>
        <v>0</v>
      </c>
      <c r="X12" s="150">
        <f t="shared" si="0"/>
        <v>0</v>
      </c>
      <c r="Y12" s="150">
        <f t="shared" si="0"/>
        <v>0</v>
      </c>
    </row>
    <row r="13" spans="1:25" ht="42" customHeight="1" x14ac:dyDescent="0.2">
      <c r="A13" s="7"/>
      <c r="B13" s="750" t="s">
        <v>403</v>
      </c>
      <c r="C13" s="751"/>
      <c r="D13" s="751"/>
      <c r="E13" s="751"/>
      <c r="F13" s="751"/>
      <c r="G13" s="751"/>
      <c r="H13" s="752"/>
      <c r="I13" s="125"/>
      <c r="J13" s="125"/>
      <c r="L13" s="125"/>
      <c r="M13" s="125"/>
      <c r="O13" s="192">
        <f>'SRS-Sample-JV'!F35</f>
        <v>0</v>
      </c>
      <c r="P13" s="192">
        <f>'SRS-Sample-JV'!G36</f>
        <v>0</v>
      </c>
      <c r="R13" s="150">
        <f>IF(L13-I13&gt;0,L13-I13,0)</f>
        <v>0</v>
      </c>
      <c r="S13" s="150">
        <f>P13-V13</f>
        <v>0</v>
      </c>
      <c r="U13" s="150">
        <f>O13-R13</f>
        <v>0</v>
      </c>
      <c r="V13" s="150">
        <f>IF(M13-J13&gt;0,M13-J13,0)</f>
        <v>0</v>
      </c>
      <c r="X13" s="150">
        <f t="shared" si="0"/>
        <v>0</v>
      </c>
      <c r="Y13" s="150">
        <f t="shared" si="0"/>
        <v>0</v>
      </c>
    </row>
    <row r="14" spans="1:25" ht="40.5" customHeight="1" thickBot="1" x14ac:dyDescent="0.25">
      <c r="A14" s="7"/>
      <c r="B14" s="750" t="str">
        <f>'MPORS-Deferred Schedules'!B14:H14</f>
        <v>Employer contributions made to the plan from 7/1/20xx to 6/30/20xx for Prior Year; current Year will auto-fill from Sample Journal Entries</v>
      </c>
      <c r="C14" s="751"/>
      <c r="D14" s="751"/>
      <c r="E14" s="751"/>
      <c r="F14" s="751"/>
      <c r="G14" s="751"/>
      <c r="H14" s="752"/>
      <c r="I14" s="200"/>
      <c r="J14" s="172"/>
      <c r="L14" s="338">
        <f>'SRS-Sample-JV'!F49</f>
        <v>0</v>
      </c>
      <c r="M14" s="172"/>
      <c r="O14" s="173"/>
      <c r="P14" s="192">
        <f>'SRS-Sample-JV'!G39</f>
        <v>0</v>
      </c>
      <c r="R14" s="150">
        <f>IF(L14-I14&gt;0,L14-I14,0)</f>
        <v>0</v>
      </c>
      <c r="S14" s="150">
        <f>P14-V14</f>
        <v>0</v>
      </c>
      <c r="U14" s="150">
        <f>O14-R14</f>
        <v>0</v>
      </c>
      <c r="V14" s="150">
        <f>IF(M14-J14&gt;0,M14-J14,0)</f>
        <v>0</v>
      </c>
      <c r="X14" s="150">
        <f t="shared" si="0"/>
        <v>0</v>
      </c>
      <c r="Y14" s="150">
        <f t="shared" si="0"/>
        <v>0</v>
      </c>
    </row>
    <row r="15" spans="1:25" ht="21.75" customHeight="1" thickBot="1" x14ac:dyDescent="0.25">
      <c r="A15" s="7"/>
      <c r="B15" s="839" t="s">
        <v>6</v>
      </c>
      <c r="C15" s="840"/>
      <c r="D15" s="840"/>
      <c r="E15" s="840"/>
      <c r="F15" s="840"/>
      <c r="G15" s="840"/>
      <c r="H15" s="841"/>
      <c r="I15" s="148">
        <f>SUM(I10:I14)</f>
        <v>0</v>
      </c>
      <c r="J15" s="149">
        <f>SUM(J10:J14)</f>
        <v>0</v>
      </c>
      <c r="L15" s="148">
        <f>SUM(L10:L14)</f>
        <v>0</v>
      </c>
      <c r="M15" s="149">
        <f>SUM(M10:M14)</f>
        <v>0</v>
      </c>
      <c r="O15" s="208">
        <f>SUM(O10:O14)</f>
        <v>0</v>
      </c>
      <c r="P15" s="208">
        <f>SUM(P10:P14)</f>
        <v>0</v>
      </c>
      <c r="R15" s="150">
        <f>SUM(R10:R14)</f>
        <v>0</v>
      </c>
      <c r="S15" s="150">
        <f>SUM(S10:S14)</f>
        <v>0</v>
      </c>
      <c r="U15" s="150">
        <f>SUM(U10:U14)</f>
        <v>0</v>
      </c>
      <c r="V15" s="150">
        <f>SUM(V10:V14)</f>
        <v>0</v>
      </c>
      <c r="X15" s="150">
        <f>SUM(X10:X14)</f>
        <v>0</v>
      </c>
      <c r="Y15" s="150">
        <f>SUM(Y10:Y14)</f>
        <v>0</v>
      </c>
    </row>
    <row r="16" spans="1:25" ht="13.5" thickTop="1" x14ac:dyDescent="0.2">
      <c r="A16" s="7"/>
      <c r="B16" s="789"/>
      <c r="C16" s="789"/>
      <c r="D16" s="789"/>
      <c r="E16" s="789"/>
      <c r="F16" s="789"/>
      <c r="G16" s="789"/>
      <c r="H16" s="789"/>
      <c r="I16" s="126"/>
    </row>
    <row r="17" spans="1:25" x14ac:dyDescent="0.2">
      <c r="A17" s="7"/>
      <c r="B17" s="790"/>
      <c r="C17" s="790"/>
      <c r="D17" s="790"/>
      <c r="E17" s="790"/>
      <c r="F17" s="790"/>
      <c r="G17" s="790"/>
      <c r="H17" s="790"/>
      <c r="I17" s="790"/>
      <c r="R17" s="14" t="s">
        <v>46</v>
      </c>
      <c r="S17" s="14">
        <f>I14-P14</f>
        <v>0</v>
      </c>
      <c r="X17" s="14">
        <f>O15-X15</f>
        <v>0</v>
      </c>
      <c r="Y17" s="14">
        <f>P15-Y15</f>
        <v>0</v>
      </c>
    </row>
    <row r="18" spans="1:25" x14ac:dyDescent="0.2">
      <c r="A18" s="7"/>
      <c r="B18" s="104"/>
      <c r="I18" s="14"/>
    </row>
    <row r="19" spans="1:25" x14ac:dyDescent="0.2">
      <c r="A19" s="7"/>
      <c r="B19" s="9"/>
    </row>
    <row r="20" spans="1:25" x14ac:dyDescent="0.2">
      <c r="A20" s="7"/>
    </row>
    <row r="21" spans="1:25" x14ac:dyDescent="0.2">
      <c r="A21" s="7"/>
      <c r="B21" s="13"/>
      <c r="I21" s="12"/>
      <c r="J21" s="126"/>
    </row>
    <row r="22" spans="1:25" x14ac:dyDescent="0.2">
      <c r="A22" s="7"/>
      <c r="B22" s="13"/>
      <c r="I22" s="12"/>
      <c r="J22" s="126"/>
      <c r="K22" s="105"/>
    </row>
    <row r="23" spans="1:25" x14ac:dyDescent="0.2">
      <c r="A23" s="7"/>
      <c r="B23" s="13"/>
      <c r="I23" s="12"/>
      <c r="J23" s="126"/>
      <c r="K23" s="105"/>
    </row>
    <row r="24" spans="1:25" x14ac:dyDescent="0.2">
      <c r="A24" s="7"/>
      <c r="B24" s="13"/>
      <c r="I24" s="12"/>
      <c r="J24" s="126"/>
      <c r="K24" s="105"/>
    </row>
    <row r="25" spans="1:25" x14ac:dyDescent="0.2">
      <c r="A25" s="7"/>
      <c r="B25" s="13"/>
      <c r="I25" s="12"/>
      <c r="J25" s="126"/>
      <c r="K25" s="105"/>
    </row>
    <row r="26" spans="1:25" x14ac:dyDescent="0.2">
      <c r="A26" s="7"/>
      <c r="I26" s="12"/>
      <c r="J26" s="126"/>
      <c r="K26" s="105"/>
    </row>
    <row r="27" spans="1:25" x14ac:dyDescent="0.2">
      <c r="A27" s="7"/>
      <c r="I27" s="10"/>
      <c r="K27" s="50"/>
    </row>
    <row r="28" spans="1:25" x14ac:dyDescent="0.2">
      <c r="A28" s="7"/>
      <c r="B28" s="9"/>
    </row>
    <row r="29" spans="1:25" x14ac:dyDescent="0.2">
      <c r="A29" s="7"/>
    </row>
    <row r="30" spans="1:25" x14ac:dyDescent="0.2">
      <c r="A30" s="7"/>
      <c r="H30" s="11"/>
      <c r="I30" s="11"/>
      <c r="J30" s="11"/>
      <c r="L30" s="11"/>
    </row>
    <row r="31" spans="1:25" x14ac:dyDescent="0.2">
      <c r="A31" s="7"/>
      <c r="H31" s="7"/>
      <c r="I31" s="7"/>
      <c r="J31" s="7"/>
      <c r="K31" s="7"/>
      <c r="L31" s="7"/>
    </row>
    <row r="32" spans="1:25" ht="25.5" customHeight="1" x14ac:dyDescent="0.2">
      <c r="A32" s="7"/>
      <c r="B32" s="791"/>
      <c r="C32" s="791"/>
      <c r="D32" s="791"/>
      <c r="E32" s="791"/>
      <c r="F32" s="791"/>
      <c r="G32" s="791"/>
      <c r="H32" s="103"/>
      <c r="I32" s="103"/>
      <c r="J32" s="103"/>
      <c r="K32" s="16"/>
      <c r="L32" s="15"/>
    </row>
    <row r="33" spans="1:12" x14ac:dyDescent="0.2">
      <c r="A33" s="7"/>
      <c r="I33" s="10"/>
      <c r="L33" s="10"/>
    </row>
    <row r="34" spans="1:12" x14ac:dyDescent="0.2">
      <c r="A34" s="7"/>
      <c r="B34" s="9"/>
    </row>
    <row r="35" spans="1:12" x14ac:dyDescent="0.2">
      <c r="A35" s="7"/>
      <c r="B35" s="118"/>
      <c r="I35" s="117"/>
      <c r="J35" s="117"/>
    </row>
    <row r="36" spans="1:12" ht="12.75" customHeight="1" x14ac:dyDescent="0.2">
      <c r="A36" s="7"/>
      <c r="B36" s="639"/>
      <c r="C36" s="639"/>
      <c r="D36" s="639"/>
      <c r="E36" s="639"/>
      <c r="F36" s="639"/>
      <c r="G36" s="639"/>
      <c r="H36" s="639"/>
      <c r="I36" s="639"/>
      <c r="J36" s="103"/>
    </row>
    <row r="37" spans="1:12" ht="12.75" customHeight="1" x14ac:dyDescent="0.2">
      <c r="A37" s="7"/>
      <c r="B37" s="639"/>
      <c r="C37" s="639"/>
      <c r="D37" s="639"/>
      <c r="E37" s="639"/>
      <c r="F37" s="639"/>
      <c r="G37" s="639"/>
      <c r="H37" s="639"/>
      <c r="I37" s="639"/>
      <c r="J37" s="103"/>
    </row>
    <row r="38" spans="1:12" x14ac:dyDescent="0.2">
      <c r="A38" s="7"/>
      <c r="B38" s="119"/>
      <c r="C38" s="119"/>
      <c r="D38" s="119"/>
      <c r="E38" s="119"/>
      <c r="F38" s="119"/>
      <c r="G38" s="119"/>
      <c r="H38" s="119"/>
      <c r="I38" s="119"/>
      <c r="J38" s="50"/>
    </row>
    <row r="39" spans="1:12" x14ac:dyDescent="0.2">
      <c r="A39" s="7"/>
      <c r="I39" s="50"/>
    </row>
    <row r="40" spans="1:12" ht="12.75" customHeight="1" x14ac:dyDescent="0.2">
      <c r="A40" s="7"/>
      <c r="B40" s="639"/>
      <c r="C40" s="639"/>
      <c r="D40" s="639"/>
      <c r="E40" s="639"/>
      <c r="F40" s="639"/>
      <c r="G40" s="639"/>
      <c r="H40" s="639"/>
      <c r="I40" s="639"/>
      <c r="J40" s="103"/>
    </row>
    <row r="41" spans="1:12" ht="12.75" customHeight="1" x14ac:dyDescent="0.2">
      <c r="A41" s="7"/>
      <c r="B41" s="639"/>
      <c r="C41" s="639"/>
      <c r="D41" s="639"/>
      <c r="E41" s="639"/>
      <c r="F41" s="639"/>
      <c r="G41" s="639"/>
      <c r="H41" s="639"/>
      <c r="I41" s="639"/>
      <c r="J41" s="120"/>
      <c r="L41" s="104"/>
    </row>
    <row r="42" spans="1:12" ht="12.75" customHeight="1" x14ac:dyDescent="0.2">
      <c r="A42" s="7"/>
      <c r="B42" s="639"/>
      <c r="C42" s="639"/>
      <c r="D42" s="639"/>
      <c r="E42" s="639"/>
      <c r="F42" s="639"/>
      <c r="G42" s="639"/>
      <c r="H42" s="639"/>
      <c r="I42" s="639"/>
      <c r="J42" s="121"/>
      <c r="L42" s="104"/>
    </row>
    <row r="43" spans="1:12" x14ac:dyDescent="0.2">
      <c r="A43" s="7"/>
      <c r="I43" s="122"/>
    </row>
    <row r="44" spans="1:12" x14ac:dyDescent="0.2">
      <c r="A44" s="7"/>
      <c r="B44" s="9"/>
    </row>
    <row r="45" spans="1:12" x14ac:dyDescent="0.2">
      <c r="A45" s="7"/>
      <c r="B45" s="118"/>
      <c r="I45" s="117"/>
      <c r="J45" s="117"/>
    </row>
    <row r="46" spans="1:12" ht="12.75" customHeight="1" x14ac:dyDescent="0.2">
      <c r="A46" s="7"/>
      <c r="B46" s="639"/>
      <c r="C46" s="639"/>
      <c r="D46" s="639"/>
      <c r="E46" s="639"/>
      <c r="F46" s="639"/>
      <c r="G46" s="639"/>
      <c r="H46" s="639"/>
      <c r="I46" s="639"/>
      <c r="J46" s="103"/>
    </row>
    <row r="47" spans="1:12" ht="12.75" customHeight="1" x14ac:dyDescent="0.2">
      <c r="A47" s="7"/>
      <c r="B47" s="639"/>
      <c r="C47" s="639"/>
      <c r="D47" s="639"/>
      <c r="E47" s="639"/>
      <c r="F47" s="639"/>
      <c r="G47" s="639"/>
      <c r="H47" s="639"/>
      <c r="I47" s="639"/>
      <c r="J47" s="103"/>
      <c r="L47" s="8"/>
    </row>
    <row r="48" spans="1:12" ht="12.75" customHeight="1" x14ac:dyDescent="0.2">
      <c r="A48" s="7"/>
      <c r="B48" s="639"/>
      <c r="C48" s="639"/>
      <c r="D48" s="639"/>
      <c r="E48" s="639"/>
      <c r="F48" s="639"/>
      <c r="G48" s="639"/>
      <c r="H48" s="639"/>
      <c r="I48" s="639"/>
      <c r="J48" s="103"/>
      <c r="L48" s="50"/>
    </row>
    <row r="49" spans="1:12" ht="12.75" customHeight="1" x14ac:dyDescent="0.2">
      <c r="A49" s="7"/>
      <c r="B49" s="639"/>
      <c r="C49" s="639"/>
      <c r="D49" s="639"/>
      <c r="E49" s="639"/>
      <c r="F49" s="639"/>
      <c r="G49" s="639"/>
      <c r="H49" s="639"/>
      <c r="I49" s="639"/>
      <c r="J49" s="12"/>
    </row>
    <row r="50" spans="1:12" ht="15.75" customHeight="1" x14ac:dyDescent="0.2">
      <c r="A50" s="7"/>
      <c r="B50" s="639"/>
      <c r="C50" s="639"/>
      <c r="D50" s="639"/>
      <c r="E50" s="639"/>
      <c r="F50" s="639"/>
      <c r="G50" s="639"/>
      <c r="H50" s="639"/>
      <c r="I50" s="639"/>
      <c r="J50" s="103"/>
    </row>
    <row r="51" spans="1:12" ht="12.75" customHeight="1" x14ac:dyDescent="0.2">
      <c r="A51" s="7"/>
      <c r="B51" s="639"/>
      <c r="C51" s="639"/>
      <c r="D51" s="639"/>
      <c r="E51" s="639"/>
      <c r="F51" s="639"/>
      <c r="G51" s="639"/>
      <c r="H51" s="639"/>
      <c r="I51" s="639"/>
      <c r="J51" s="50"/>
    </row>
    <row r="52" spans="1:12" ht="12.75" customHeight="1" x14ac:dyDescent="0.2">
      <c r="A52" s="7"/>
      <c r="B52" s="639"/>
      <c r="C52" s="639"/>
      <c r="D52" s="639"/>
      <c r="E52" s="639"/>
      <c r="F52" s="639"/>
      <c r="G52" s="639"/>
      <c r="H52" s="639"/>
      <c r="I52" s="639"/>
      <c r="J52" s="103"/>
    </row>
    <row r="53" spans="1:12" ht="12.75" customHeight="1" x14ac:dyDescent="0.2">
      <c r="A53" s="7"/>
      <c r="B53" s="639"/>
      <c r="C53" s="639"/>
      <c r="D53" s="639"/>
      <c r="E53" s="639"/>
      <c r="F53" s="639"/>
      <c r="G53" s="639"/>
      <c r="H53" s="639"/>
      <c r="I53" s="639"/>
      <c r="J53" s="123"/>
      <c r="L53" s="104"/>
    </row>
    <row r="54" spans="1:12" x14ac:dyDescent="0.2">
      <c r="A54" s="7"/>
      <c r="B54" s="791"/>
      <c r="C54" s="791"/>
      <c r="D54" s="791"/>
      <c r="E54" s="791"/>
      <c r="F54" s="791"/>
      <c r="G54" s="791"/>
    </row>
    <row r="55" spans="1:12" x14ac:dyDescent="0.2">
      <c r="A55" s="7"/>
    </row>
    <row r="56" spans="1:12" x14ac:dyDescent="0.2">
      <c r="A56" s="7"/>
    </row>
    <row r="57" spans="1:12" x14ac:dyDescent="0.2">
      <c r="A57" s="7"/>
    </row>
    <row r="58" spans="1:12" x14ac:dyDescent="0.2">
      <c r="A58" s="7"/>
    </row>
    <row r="59" spans="1:12" x14ac:dyDescent="0.2">
      <c r="A59" s="7"/>
    </row>
    <row r="60" spans="1:12" x14ac:dyDescent="0.2">
      <c r="A60" s="7"/>
    </row>
    <row r="61" spans="1:12" x14ac:dyDescent="0.2">
      <c r="A61" s="7"/>
    </row>
    <row r="62" spans="1:12" x14ac:dyDescent="0.2">
      <c r="A62" s="7"/>
    </row>
    <row r="63" spans="1:12" x14ac:dyDescent="0.2">
      <c r="A63" s="7"/>
    </row>
    <row r="64" spans="1:12" x14ac:dyDescent="0.2">
      <c r="A64" s="7"/>
    </row>
    <row r="65" spans="1:1" x14ac:dyDescent="0.2">
      <c r="A65" s="7"/>
    </row>
    <row r="66" spans="1:1" x14ac:dyDescent="0.2">
      <c r="A66" s="7"/>
    </row>
    <row r="67" spans="1:1" x14ac:dyDescent="0.2">
      <c r="A67" s="7"/>
    </row>
    <row r="68" spans="1:1" x14ac:dyDescent="0.2">
      <c r="A68" s="7"/>
    </row>
    <row r="69" spans="1:1" x14ac:dyDescent="0.2">
      <c r="A69" s="7"/>
    </row>
    <row r="70" spans="1:1" x14ac:dyDescent="0.2">
      <c r="A70" s="7"/>
    </row>
    <row r="71" spans="1:1" x14ac:dyDescent="0.2">
      <c r="A71" s="7"/>
    </row>
    <row r="72" spans="1:1" x14ac:dyDescent="0.2">
      <c r="A72" s="7"/>
    </row>
    <row r="73" spans="1:1" x14ac:dyDescent="0.2">
      <c r="A73" s="7"/>
    </row>
  </sheetData>
  <sheetProtection algorithmName="SHA-512" hashValue="HTFtVVTYrJv6K0X5z6ekF2RgK++942ei43590sp39NosZsv+vrYEGG02LxaPpKGbqthQnqVOEfP2r0f8FuHE0A==" saltValue="64h8aulbZ5oIcW5Rj5NzQg==" spinCount="100000" sheet="1" formatCells="0" formatColumns="0" formatRows="0"/>
  <mergeCells count="39">
    <mergeCell ref="B50:I50"/>
    <mergeCell ref="B51:I51"/>
    <mergeCell ref="B52:I52"/>
    <mergeCell ref="B53:I53"/>
    <mergeCell ref="B54:G54"/>
    <mergeCell ref="B49:I49"/>
    <mergeCell ref="B16:H16"/>
    <mergeCell ref="B17:I17"/>
    <mergeCell ref="B32:G32"/>
    <mergeCell ref="B36:I36"/>
    <mergeCell ref="B37:I37"/>
    <mergeCell ref="B40:I40"/>
    <mergeCell ref="B41:I41"/>
    <mergeCell ref="B42:I42"/>
    <mergeCell ref="B46:I46"/>
    <mergeCell ref="B47:I47"/>
    <mergeCell ref="B48:I48"/>
    <mergeCell ref="B15:H15"/>
    <mergeCell ref="R6:V6"/>
    <mergeCell ref="I8:J8"/>
    <mergeCell ref="L8:M8"/>
    <mergeCell ref="O8:P8"/>
    <mergeCell ref="R8:S8"/>
    <mergeCell ref="U8:V8"/>
    <mergeCell ref="B14:H14"/>
    <mergeCell ref="X8:Y8"/>
    <mergeCell ref="B10:H10"/>
    <mergeCell ref="B11:H11"/>
    <mergeCell ref="B12:H12"/>
    <mergeCell ref="B13:H13"/>
    <mergeCell ref="B8:H9"/>
    <mergeCell ref="R1:Y1"/>
    <mergeCell ref="X6:Y7"/>
    <mergeCell ref="A2:J2"/>
    <mergeCell ref="D4:F4"/>
    <mergeCell ref="B5:C5"/>
    <mergeCell ref="I6:J6"/>
    <mergeCell ref="L6:M6"/>
    <mergeCell ref="O6:P6"/>
  </mergeCells>
  <hyperlinks>
    <hyperlink ref="A2:J2" location="'Instructions Tab'!A38" display="Step 2: See instructions tab for assistance" xr:uid="{974DEAAE-F1B0-431A-AD04-2BCA8F4C5358}"/>
  </hyperlinks>
  <pageMargins left="0.13" right="0.19" top="0.75" bottom="0.75" header="0.3" footer="0.35"/>
  <pageSetup scale="94"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tabColor rgb="FFFFFF00"/>
    <pageSetUpPr fitToPage="1"/>
  </sheetPr>
  <dimension ref="A1:J50"/>
  <sheetViews>
    <sheetView workbookViewId="0">
      <selection sqref="A1:G1"/>
    </sheetView>
  </sheetViews>
  <sheetFormatPr defaultRowHeight="12.75" x14ac:dyDescent="0.2"/>
  <cols>
    <col min="1" max="1" width="3" customWidth="1"/>
    <col min="2" max="2" width="1.5703125" customWidth="1"/>
    <col min="3" max="3" width="60.5703125" customWidth="1"/>
    <col min="4" max="4" width="15.5703125" bestFit="1" customWidth="1"/>
    <col min="5" max="5" width="7.140625" customWidth="1"/>
    <col min="6" max="6" width="15.42578125" customWidth="1"/>
    <col min="7" max="7" width="15.85546875" customWidth="1"/>
    <col min="8" max="8" width="2.42578125" customWidth="1"/>
    <col min="9" max="9" width="19.42578125" customWidth="1"/>
    <col min="10" max="10" width="19.140625" customWidth="1"/>
  </cols>
  <sheetData>
    <row r="1" spans="1:10" x14ac:dyDescent="0.2">
      <c r="A1" s="792"/>
      <c r="B1" s="792"/>
      <c r="C1" s="792"/>
      <c r="D1" s="792"/>
      <c r="E1" s="792"/>
      <c r="F1" s="792"/>
      <c r="G1" s="792"/>
      <c r="H1" s="48"/>
      <c r="I1" s="48"/>
      <c r="J1" s="48"/>
    </row>
    <row r="2" spans="1:10" x14ac:dyDescent="0.2">
      <c r="A2" s="792"/>
      <c r="B2" s="792"/>
      <c r="C2" s="792"/>
      <c r="D2" s="792"/>
      <c r="E2" s="792"/>
      <c r="F2" s="792"/>
      <c r="G2" s="792"/>
      <c r="H2" s="48"/>
      <c r="I2" s="48"/>
      <c r="J2" s="48"/>
    </row>
    <row r="3" spans="1:10" x14ac:dyDescent="0.2">
      <c r="A3" s="7"/>
      <c r="B3" s="6"/>
      <c r="C3" s="848" t="s">
        <v>497</v>
      </c>
      <c r="D3" s="848"/>
      <c r="E3" s="848"/>
      <c r="F3" s="848"/>
      <c r="G3" s="6"/>
      <c r="H3" s="6"/>
      <c r="I3" s="6"/>
      <c r="J3" s="6"/>
    </row>
    <row r="4" spans="1:10" ht="12.75" customHeight="1" x14ac:dyDescent="0.2">
      <c r="A4" s="7"/>
      <c r="B4" s="794"/>
      <c r="C4" s="794"/>
      <c r="D4" s="794"/>
      <c r="E4" s="794"/>
      <c r="F4" s="56"/>
      <c r="G4" s="6"/>
      <c r="H4" s="6"/>
      <c r="I4" s="6"/>
      <c r="J4" s="6"/>
    </row>
    <row r="5" spans="1:10" ht="15.75" x14ac:dyDescent="0.25">
      <c r="A5" s="7"/>
      <c r="B5" s="795" t="s">
        <v>410</v>
      </c>
      <c r="C5" s="795"/>
      <c r="D5" s="196" t="s">
        <v>114</v>
      </c>
      <c r="E5" s="197"/>
      <c r="F5" s="49" t="s">
        <v>113</v>
      </c>
      <c r="G5" s="49"/>
      <c r="H5" s="6"/>
      <c r="I5" s="6"/>
      <c r="J5" s="6"/>
    </row>
    <row r="6" spans="1:10" ht="15" customHeight="1" x14ac:dyDescent="0.25">
      <c r="A6" s="7"/>
      <c r="B6" s="795" t="s">
        <v>9</v>
      </c>
      <c r="C6" s="795"/>
      <c r="D6" s="429">
        <f>'PERS-Sample-JV-Tab'!D6</f>
        <v>0</v>
      </c>
      <c r="E6" s="219"/>
      <c r="F6" s="49"/>
      <c r="G6" s="49"/>
      <c r="H6" s="6"/>
      <c r="I6" s="6"/>
      <c r="J6" s="6"/>
    </row>
    <row r="7" spans="1:10" ht="15.75" x14ac:dyDescent="0.25">
      <c r="A7" s="7"/>
      <c r="B7" s="198"/>
      <c r="C7" s="198" t="s">
        <v>41</v>
      </c>
      <c r="D7" s="227" t="str">
        <f>'PERS-Sample-JV-Tab'!D7</f>
        <v>June 30, 20XX</v>
      </c>
      <c r="E7" s="228"/>
      <c r="F7" s="214"/>
      <c r="G7" s="214"/>
      <c r="H7" s="6"/>
      <c r="I7" s="8"/>
      <c r="J7" s="8"/>
    </row>
    <row r="8" spans="1:10" ht="25.5" customHeight="1" x14ac:dyDescent="0.2">
      <c r="C8" s="133" t="s">
        <v>250</v>
      </c>
    </row>
    <row r="9" spans="1:10" ht="15" customHeight="1" x14ac:dyDescent="0.2">
      <c r="C9" s="847" t="s">
        <v>60</v>
      </c>
      <c r="D9" s="847"/>
      <c r="E9" s="847"/>
      <c r="F9" s="847"/>
      <c r="G9" s="847"/>
    </row>
    <row r="10" spans="1:10" ht="15" x14ac:dyDescent="0.25">
      <c r="A10" s="32"/>
      <c r="B10" s="32"/>
      <c r="C10" s="706"/>
      <c r="D10" s="706"/>
      <c r="E10" s="706"/>
      <c r="F10" s="24"/>
      <c r="G10" s="24"/>
    </row>
    <row r="11" spans="1:10" x14ac:dyDescent="0.2">
      <c r="A11" s="38"/>
      <c r="B11" s="46"/>
      <c r="C11" s="39"/>
      <c r="D11" s="39"/>
      <c r="E11" s="39"/>
      <c r="F11" s="38"/>
      <c r="G11" s="40"/>
    </row>
    <row r="12" spans="1:10" ht="27.75" customHeight="1" x14ac:dyDescent="0.25">
      <c r="A12" s="32" t="s">
        <v>27</v>
      </c>
      <c r="B12" s="32"/>
      <c r="C12" s="32" t="s">
        <v>247</v>
      </c>
    </row>
    <row r="13" spans="1:10" ht="15" customHeight="1" x14ac:dyDescent="0.2">
      <c r="B13" s="2"/>
      <c r="C13" s="846" t="s">
        <v>162</v>
      </c>
      <c r="D13" s="802"/>
      <c r="E13" s="803"/>
      <c r="F13" s="223"/>
      <c r="G13" s="26"/>
    </row>
    <row r="14" spans="1:10" ht="15" customHeight="1" x14ac:dyDescent="0.2">
      <c r="B14" s="2"/>
      <c r="C14" s="833" t="s">
        <v>163</v>
      </c>
      <c r="D14" s="799"/>
      <c r="E14" s="800"/>
      <c r="F14" s="26"/>
      <c r="G14" s="223"/>
    </row>
    <row r="15" spans="1:10" ht="12.75" customHeight="1" x14ac:dyDescent="0.2">
      <c r="B15" s="2"/>
      <c r="C15" s="127"/>
      <c r="D15" s="127"/>
      <c r="E15" s="127"/>
      <c r="F15" s="26"/>
      <c r="G15" s="66"/>
    </row>
    <row r="16" spans="1:10" ht="15" customHeight="1" x14ac:dyDescent="0.2">
      <c r="B16" s="2"/>
      <c r="C16" s="169" t="s">
        <v>23</v>
      </c>
      <c r="D16" s="170"/>
      <c r="E16" s="171"/>
      <c r="F16" s="223"/>
      <c r="G16" s="223"/>
    </row>
    <row r="17" spans="1:10" x14ac:dyDescent="0.2">
      <c r="B17" s="2"/>
      <c r="C17" s="127"/>
      <c r="D17" s="127"/>
      <c r="E17" s="127"/>
    </row>
    <row r="18" spans="1:10" ht="15" customHeight="1" x14ac:dyDescent="0.25">
      <c r="A18" s="32"/>
      <c r="B18" s="32"/>
      <c r="C18" s="224" t="s">
        <v>167</v>
      </c>
      <c r="D18" s="225"/>
      <c r="E18" s="226"/>
      <c r="G18" s="229"/>
    </row>
    <row r="19" spans="1:10" ht="15" customHeight="1" x14ac:dyDescent="0.25">
      <c r="A19" s="32"/>
      <c r="B19" s="32"/>
      <c r="C19" s="224" t="s">
        <v>164</v>
      </c>
      <c r="D19" s="225"/>
      <c r="E19" s="226"/>
      <c r="F19" s="229"/>
    </row>
    <row r="20" spans="1:10" ht="15" customHeight="1" x14ac:dyDescent="0.2">
      <c r="B20" s="2"/>
      <c r="C20" s="833" t="s">
        <v>17</v>
      </c>
      <c r="D20" s="799"/>
      <c r="E20" s="800"/>
      <c r="F20" s="223"/>
      <c r="G20" s="66"/>
    </row>
    <row r="21" spans="1:10" ht="15" customHeight="1" x14ac:dyDescent="0.2">
      <c r="B21" s="2"/>
      <c r="C21" s="833" t="s">
        <v>18</v>
      </c>
      <c r="D21" s="799"/>
      <c r="E21" s="800"/>
      <c r="F21" s="66"/>
      <c r="G21" s="223"/>
    </row>
    <row r="22" spans="1:10" x14ac:dyDescent="0.2">
      <c r="B22" s="2"/>
      <c r="F22" s="66"/>
      <c r="G22" s="66"/>
    </row>
    <row r="23" spans="1:10" ht="15" customHeight="1" x14ac:dyDescent="0.2">
      <c r="B23" s="2"/>
      <c r="C23" s="36" t="s">
        <v>166</v>
      </c>
      <c r="D23" s="115"/>
      <c r="E23" s="116"/>
      <c r="F23" s="66"/>
      <c r="G23" s="223"/>
    </row>
    <row r="24" spans="1:10" ht="15" customHeight="1" x14ac:dyDescent="0.2">
      <c r="B24" s="2"/>
      <c r="C24" s="36" t="s">
        <v>165</v>
      </c>
      <c r="D24" s="115"/>
      <c r="E24" s="116"/>
      <c r="F24" s="223"/>
      <c r="G24" s="66"/>
    </row>
    <row r="25" spans="1:10" ht="15" customHeight="1" x14ac:dyDescent="0.2">
      <c r="B25" s="2"/>
      <c r="C25" s="195" t="s">
        <v>19</v>
      </c>
      <c r="D25" s="115"/>
      <c r="E25" s="116"/>
      <c r="F25" s="223"/>
      <c r="G25" s="66"/>
    </row>
    <row r="26" spans="1:10" ht="15" customHeight="1" x14ac:dyDescent="0.2">
      <c r="B26" s="2"/>
      <c r="C26" s="195" t="s">
        <v>20</v>
      </c>
      <c r="D26" s="115"/>
      <c r="E26" s="116"/>
      <c r="F26" s="66"/>
      <c r="G26" s="223"/>
    </row>
    <row r="27" spans="1:10" x14ac:dyDescent="0.2">
      <c r="B27" s="2"/>
      <c r="F27" s="66"/>
      <c r="G27" s="66"/>
    </row>
    <row r="28" spans="1:10" ht="15" customHeight="1" x14ac:dyDescent="0.2">
      <c r="B28" s="2"/>
      <c r="C28" s="36" t="s">
        <v>168</v>
      </c>
      <c r="D28" s="115"/>
      <c r="E28" s="116"/>
      <c r="F28" s="66"/>
      <c r="G28" s="223"/>
    </row>
    <row r="29" spans="1:10" ht="15" customHeight="1" x14ac:dyDescent="0.2">
      <c r="B29" s="2"/>
      <c r="C29" s="36" t="s">
        <v>169</v>
      </c>
      <c r="D29" s="115"/>
      <c r="E29" s="116"/>
      <c r="F29" s="223"/>
      <c r="G29" s="66"/>
    </row>
    <row r="30" spans="1:10" ht="26.25" customHeight="1" x14ac:dyDescent="0.2">
      <c r="B30" s="2"/>
      <c r="C30" s="833" t="s">
        <v>21</v>
      </c>
      <c r="D30" s="799"/>
      <c r="E30" s="800"/>
      <c r="F30" s="223"/>
      <c r="G30" s="66"/>
      <c r="J30" s="717" t="s">
        <v>648</v>
      </c>
    </row>
    <row r="31" spans="1:10" ht="27" customHeight="1" x14ac:dyDescent="0.2">
      <c r="B31" s="2"/>
      <c r="C31" s="833" t="s">
        <v>22</v>
      </c>
      <c r="D31" s="799"/>
      <c r="E31" s="800"/>
      <c r="F31" s="66"/>
      <c r="G31" s="223"/>
      <c r="J31" s="718"/>
    </row>
    <row r="32" spans="1:10" x14ac:dyDescent="0.2">
      <c r="B32" s="2"/>
      <c r="F32" s="66"/>
      <c r="G32" s="66"/>
      <c r="J32" s="718"/>
    </row>
    <row r="33" spans="1:10" ht="15" customHeight="1" x14ac:dyDescent="0.2">
      <c r="B33" s="2"/>
      <c r="C33" s="36" t="s">
        <v>170</v>
      </c>
      <c r="D33" s="115"/>
      <c r="E33" s="116"/>
      <c r="F33" s="66"/>
      <c r="G33" s="223"/>
      <c r="J33" s="718"/>
    </row>
    <row r="34" spans="1:10" ht="15" customHeight="1" x14ac:dyDescent="0.2">
      <c r="B34" s="2"/>
      <c r="C34" s="36" t="s">
        <v>171</v>
      </c>
      <c r="D34" s="115"/>
      <c r="E34" s="116"/>
      <c r="F34" s="223"/>
      <c r="G34" s="66"/>
      <c r="J34" s="718"/>
    </row>
    <row r="35" spans="1:10" ht="24" customHeight="1" x14ac:dyDescent="0.2">
      <c r="B35" s="2"/>
      <c r="C35" s="796" t="s">
        <v>25</v>
      </c>
      <c r="D35" s="799"/>
      <c r="E35" s="800"/>
      <c r="F35" s="223"/>
      <c r="G35" s="66"/>
      <c r="J35" s="718"/>
    </row>
    <row r="36" spans="1:10" ht="25.5" customHeight="1" x14ac:dyDescent="0.2">
      <c r="B36" s="2"/>
      <c r="C36" s="796" t="s">
        <v>26</v>
      </c>
      <c r="D36" s="799"/>
      <c r="E36" s="800"/>
      <c r="F36" s="66"/>
      <c r="G36" s="223"/>
      <c r="J36" s="718"/>
    </row>
    <row r="37" spans="1:10" x14ac:dyDescent="0.2">
      <c r="B37" s="2"/>
      <c r="F37" s="66"/>
      <c r="G37" s="66"/>
      <c r="J37" s="718"/>
    </row>
    <row r="38" spans="1:10" ht="15" customHeight="1" x14ac:dyDescent="0.2">
      <c r="B38" s="2"/>
      <c r="C38" s="801" t="s">
        <v>23</v>
      </c>
      <c r="D38" s="802"/>
      <c r="E38" s="803"/>
      <c r="F38" s="223"/>
      <c r="G38" s="66"/>
      <c r="J38" s="718"/>
    </row>
    <row r="39" spans="1:10" ht="15" customHeight="1" x14ac:dyDescent="0.2">
      <c r="A39" s="5"/>
      <c r="B39" s="18"/>
      <c r="C39" s="622" t="str">
        <f>'SRS-Sample-JV'!C39</f>
        <v>Deferred outflows of resources - employer contributions 7/1/20xx - 6/30/20 (prior year)**</v>
      </c>
      <c r="D39" s="622"/>
      <c r="E39" s="622"/>
      <c r="F39" s="67"/>
      <c r="G39" s="223"/>
      <c r="J39" s="718"/>
    </row>
    <row r="40" spans="1:10" ht="15" customHeight="1" x14ac:dyDescent="0.2">
      <c r="B40" s="2"/>
      <c r="C40" s="804" t="s">
        <v>16</v>
      </c>
      <c r="D40" s="804"/>
      <c r="E40" s="804"/>
      <c r="F40" s="55">
        <f>SUM(F13:F39)</f>
        <v>0</v>
      </c>
      <c r="G40" s="55">
        <f>SUM(G13:G39)</f>
        <v>0</v>
      </c>
      <c r="J40" s="719"/>
    </row>
    <row r="41" spans="1:10" ht="15" customHeight="1" x14ac:dyDescent="0.2">
      <c r="A41" s="5"/>
      <c r="B41" s="18"/>
      <c r="C41" s="5"/>
      <c r="D41" s="5"/>
      <c r="E41" s="5"/>
      <c r="F41" s="57" t="s">
        <v>46</v>
      </c>
      <c r="G41" s="55">
        <f>G40-F40</f>
        <v>0</v>
      </c>
      <c r="J41" s="511" t="s">
        <v>794</v>
      </c>
    </row>
    <row r="42" spans="1:10" ht="12.75" customHeight="1" x14ac:dyDescent="0.2">
      <c r="A42" s="38"/>
      <c r="B42" s="46"/>
      <c r="C42" s="38"/>
      <c r="D42" s="38"/>
      <c r="E42" s="38"/>
      <c r="F42" s="713" t="s">
        <v>503</v>
      </c>
      <c r="G42" s="714"/>
      <c r="I42" s="711" t="s">
        <v>499</v>
      </c>
      <c r="J42" s="807" t="s">
        <v>502</v>
      </c>
    </row>
    <row r="43" spans="1:10" ht="39" customHeight="1" x14ac:dyDescent="0.25">
      <c r="A43" s="32" t="s">
        <v>28</v>
      </c>
      <c r="B43" s="2"/>
      <c r="C43" s="706" t="s">
        <v>711</v>
      </c>
      <c r="D43" s="706"/>
      <c r="E43" s="706"/>
      <c r="F43" s="715"/>
      <c r="G43" s="716"/>
      <c r="I43" s="712"/>
      <c r="J43" s="808"/>
    </row>
    <row r="44" spans="1:10" ht="15" customHeight="1" x14ac:dyDescent="0.2">
      <c r="B44" s="2"/>
      <c r="C44" s="36" t="s">
        <v>172</v>
      </c>
      <c r="D44" s="115"/>
      <c r="E44" s="116"/>
      <c r="F44" s="194">
        <f>G45</f>
        <v>0</v>
      </c>
      <c r="G44" s="26"/>
      <c r="I44" s="509">
        <f>I45</f>
        <v>0</v>
      </c>
      <c r="J44" s="482">
        <f>F44-I44</f>
        <v>0</v>
      </c>
    </row>
    <row r="45" spans="1:10" ht="15" customHeight="1" x14ac:dyDescent="0.2">
      <c r="A45" s="5"/>
      <c r="B45" s="18"/>
      <c r="C45" s="36" t="s">
        <v>24</v>
      </c>
      <c r="D45" s="115"/>
      <c r="E45" s="116"/>
      <c r="F45" s="41"/>
      <c r="G45" s="223"/>
      <c r="I45" s="508"/>
      <c r="J45" s="510">
        <f>G45-I45</f>
        <v>0</v>
      </c>
    </row>
    <row r="46" spans="1:10" x14ac:dyDescent="0.2">
      <c r="A46" s="38"/>
      <c r="B46" s="46"/>
      <c r="C46" s="43"/>
      <c r="D46" s="38"/>
      <c r="E46" s="38"/>
      <c r="F46" s="38"/>
      <c r="G46" s="38"/>
    </row>
    <row r="47" spans="1:10" ht="40.5" customHeight="1" x14ac:dyDescent="0.25">
      <c r="A47" s="32" t="s">
        <v>29</v>
      </c>
      <c r="B47" s="2"/>
      <c r="C47" s="706" t="s">
        <v>242</v>
      </c>
      <c r="D47" s="706"/>
      <c r="E47" s="706"/>
    </row>
    <row r="48" spans="1:10" ht="15" customHeight="1" x14ac:dyDescent="0.2">
      <c r="B48" s="2"/>
      <c r="C48" s="796" t="str">
        <f>'PERS-Sample-JV-Tab'!C49:E49</f>
        <v>Deferred outflow of resources - employer contributions - 7/1/20xx to 6/30/20xx (current year)</v>
      </c>
      <c r="D48" s="797"/>
      <c r="E48" s="798"/>
      <c r="F48" s="223"/>
      <c r="G48" s="26"/>
    </row>
    <row r="49" spans="1:7" ht="15" customHeight="1" x14ac:dyDescent="0.2">
      <c r="B49" s="2"/>
      <c r="C49" s="796" t="s">
        <v>2</v>
      </c>
      <c r="D49" s="797"/>
      <c r="E49" s="798"/>
      <c r="F49" s="26"/>
      <c r="G49" s="194">
        <f>F48</f>
        <v>0</v>
      </c>
    </row>
    <row r="50" spans="1:7" x14ac:dyDescent="0.2">
      <c r="A50" s="5"/>
      <c r="B50" s="5"/>
      <c r="C50" s="5"/>
      <c r="D50" s="5"/>
      <c r="E50" s="5"/>
      <c r="F50" s="5"/>
      <c r="G50" s="5"/>
    </row>
  </sheetData>
  <sheetProtection formatCells="0" formatColumns="0" formatRows="0"/>
  <mergeCells count="26">
    <mergeCell ref="C14:E14"/>
    <mergeCell ref="C20:E20"/>
    <mergeCell ref="C21:E21"/>
    <mergeCell ref="A1:G1"/>
    <mergeCell ref="A2:G2"/>
    <mergeCell ref="B5:C5"/>
    <mergeCell ref="B6:C6"/>
    <mergeCell ref="C13:E13"/>
    <mergeCell ref="C9:G9"/>
    <mergeCell ref="B4:E4"/>
    <mergeCell ref="C10:E10"/>
    <mergeCell ref="C3:F3"/>
    <mergeCell ref="C49:E49"/>
    <mergeCell ref="C38:E38"/>
    <mergeCell ref="C40:E40"/>
    <mergeCell ref="C43:E43"/>
    <mergeCell ref="C47:E47"/>
    <mergeCell ref="J30:J40"/>
    <mergeCell ref="C30:E30"/>
    <mergeCell ref="C31:E31"/>
    <mergeCell ref="C35:E35"/>
    <mergeCell ref="C48:E48"/>
    <mergeCell ref="J42:J43"/>
    <mergeCell ref="F42:G43"/>
    <mergeCell ref="I42:I43"/>
    <mergeCell ref="C36:E36"/>
  </mergeCells>
  <hyperlinks>
    <hyperlink ref="C9" r:id="rId1" xr:uid="{00000000-0004-0000-0A00-000000000000}"/>
    <hyperlink ref="C3:F3" location="'Instructions Tab'!A91" display="Step 3: See instructions tab for instructions" xr:uid="{D5E17311-9877-4062-AC33-EC1F7791B9D6}"/>
  </hyperlinks>
  <pageMargins left="0.25" right="0.25" top="0.75" bottom="0.75" header="0.3" footer="0.3"/>
  <pageSetup scale="65"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tabColor rgb="FFFFFF00"/>
    <pageSetUpPr fitToPage="1"/>
  </sheetPr>
  <dimension ref="A1:O63"/>
  <sheetViews>
    <sheetView zoomScaleNormal="100" workbookViewId="0">
      <selection activeCell="G1" sqref="G1:I1"/>
    </sheetView>
  </sheetViews>
  <sheetFormatPr defaultRowHeight="12.75" x14ac:dyDescent="0.2"/>
  <cols>
    <col min="1" max="1" width="9.140625" customWidth="1"/>
    <col min="2" max="2" width="22.85546875" customWidth="1"/>
    <col min="3" max="3" width="13" customWidth="1"/>
    <col min="4" max="4" width="6.5703125" customWidth="1"/>
    <col min="5" max="5" width="11.140625" customWidth="1"/>
    <col min="6" max="14" width="10.7109375" customWidth="1"/>
    <col min="15" max="15" width="11.28515625" customWidth="1"/>
  </cols>
  <sheetData>
    <row r="1" spans="1:14" ht="15.75" x14ac:dyDescent="0.25">
      <c r="A1" s="97"/>
      <c r="B1" s="141" t="s">
        <v>13</v>
      </c>
      <c r="C1" s="142">
        <f>'PERS-Sample-JV-Tab'!D6</f>
        <v>0</v>
      </c>
      <c r="D1" s="142"/>
      <c r="E1" s="143"/>
      <c r="F1" s="144"/>
      <c r="G1" s="849" t="str">
        <f>'PERS-Sample-JV-Tab'!D7</f>
        <v>June 30, 20XX</v>
      </c>
      <c r="H1" s="849"/>
      <c r="I1" s="849"/>
    </row>
    <row r="2" spans="1:14" ht="15.75" x14ac:dyDescent="0.25">
      <c r="A2" s="139" t="s">
        <v>252</v>
      </c>
      <c r="B2" s="1"/>
      <c r="C2" s="869"/>
      <c r="D2" s="869"/>
    </row>
    <row r="3" spans="1:14" ht="47.25" customHeight="1" x14ac:dyDescent="0.2">
      <c r="A3" s="871" t="s">
        <v>416</v>
      </c>
      <c r="B3" s="871"/>
      <c r="C3" s="871"/>
      <c r="D3" s="871"/>
      <c r="E3" s="871"/>
      <c r="F3" s="871"/>
      <c r="G3" s="871"/>
      <c r="H3" s="871"/>
      <c r="I3" s="871"/>
      <c r="J3" s="871"/>
      <c r="K3" s="871"/>
      <c r="L3" s="871"/>
      <c r="M3" s="871"/>
      <c r="N3" s="871"/>
    </row>
    <row r="4" spans="1:14" ht="36" customHeight="1" x14ac:dyDescent="0.2">
      <c r="A4" s="871" t="s">
        <v>420</v>
      </c>
      <c r="B4" s="871"/>
      <c r="C4" s="871"/>
      <c r="D4" s="871"/>
      <c r="E4" s="871"/>
      <c r="F4" s="871"/>
      <c r="G4" s="871"/>
      <c r="H4" s="871"/>
      <c r="I4" s="871"/>
      <c r="J4" s="871"/>
      <c r="K4" s="871"/>
      <c r="L4" s="871"/>
      <c r="M4" s="871"/>
      <c r="N4" s="871"/>
    </row>
    <row r="5" spans="1:14" ht="51" customHeight="1" x14ac:dyDescent="0.2">
      <c r="A5" s="890" t="s">
        <v>417</v>
      </c>
      <c r="B5" s="890"/>
      <c r="C5" s="890"/>
      <c r="D5" s="890"/>
      <c r="E5" s="890"/>
      <c r="F5" s="890"/>
      <c r="G5" s="890"/>
      <c r="H5" s="890"/>
      <c r="I5" s="890"/>
      <c r="J5" s="890"/>
      <c r="K5" s="890"/>
      <c r="L5" s="890"/>
      <c r="M5" s="890"/>
      <c r="N5" s="890"/>
    </row>
    <row r="6" spans="1:14" x14ac:dyDescent="0.2">
      <c r="A6" s="1"/>
      <c r="B6" s="1"/>
      <c r="C6" s="20"/>
      <c r="D6" s="20"/>
    </row>
    <row r="7" spans="1:14" ht="13.5" customHeight="1" x14ac:dyDescent="0.25">
      <c r="A7" s="139" t="s">
        <v>213</v>
      </c>
      <c r="B7" s="140"/>
      <c r="C7" s="869"/>
      <c r="D7" s="869"/>
    </row>
    <row r="8" spans="1:14" ht="21.75" customHeight="1" x14ac:dyDescent="0.25">
      <c r="A8" s="243" t="s">
        <v>253</v>
      </c>
      <c r="B8" s="243"/>
      <c r="C8" s="243"/>
      <c r="D8" s="243"/>
      <c r="E8" s="243"/>
      <c r="F8" s="244"/>
      <c r="G8" s="244"/>
      <c r="H8" s="244"/>
      <c r="I8" s="244"/>
      <c r="J8" s="244"/>
    </row>
    <row r="9" spans="1:14" ht="91.5" customHeight="1" x14ac:dyDescent="0.2">
      <c r="A9" s="231"/>
      <c r="B9" s="246" t="s">
        <v>31</v>
      </c>
      <c r="C9" s="247" t="s">
        <v>424</v>
      </c>
      <c r="D9" s="20"/>
      <c r="E9" s="230" t="s">
        <v>140</v>
      </c>
      <c r="H9" s="24"/>
      <c r="I9" s="24"/>
      <c r="J9" s="24"/>
      <c r="K9" s="24"/>
      <c r="L9" s="24"/>
    </row>
    <row r="10" spans="1:14" ht="15" x14ac:dyDescent="0.25">
      <c r="A10" s="232" t="s">
        <v>33</v>
      </c>
      <c r="B10" s="233" t="s">
        <v>32</v>
      </c>
      <c r="C10" s="235"/>
      <c r="D10" s="51"/>
      <c r="E10" s="90" t="e">
        <f>C10/C19</f>
        <v>#DIV/0!</v>
      </c>
      <c r="F10" s="1"/>
    </row>
    <row r="11" spans="1:14" x14ac:dyDescent="0.2">
      <c r="A11" s="47"/>
      <c r="B11" s="47"/>
      <c r="C11" s="52"/>
      <c r="D11" s="53"/>
      <c r="E11" s="54"/>
      <c r="F11" s="1"/>
    </row>
    <row r="12" spans="1:14" ht="15" x14ac:dyDescent="0.25">
      <c r="A12" s="852" t="s">
        <v>61</v>
      </c>
      <c r="B12" s="853"/>
      <c r="C12" s="34"/>
      <c r="D12" s="21"/>
      <c r="E12" s="33"/>
      <c r="F12" s="1"/>
    </row>
    <row r="13" spans="1:14" x14ac:dyDescent="0.2">
      <c r="A13" s="422">
        <v>5210</v>
      </c>
      <c r="B13" s="421" t="s">
        <v>14</v>
      </c>
      <c r="C13" s="234"/>
      <c r="D13" s="21"/>
      <c r="E13" s="90" t="e">
        <f>C13/C19</f>
        <v>#DIV/0!</v>
      </c>
      <c r="F13" s="1"/>
    </row>
    <row r="14" spans="1:14" x14ac:dyDescent="0.2">
      <c r="A14" s="422">
        <v>5310</v>
      </c>
      <c r="B14" s="421" t="s">
        <v>15</v>
      </c>
      <c r="C14" s="234"/>
      <c r="D14" s="21"/>
      <c r="E14" s="90" t="e">
        <f>C14/C19</f>
        <v>#DIV/0!</v>
      </c>
      <c r="F14" s="1"/>
    </row>
    <row r="15" spans="1:14" x14ac:dyDescent="0.2">
      <c r="A15" s="422">
        <v>5410</v>
      </c>
      <c r="B15" s="421" t="s">
        <v>30</v>
      </c>
      <c r="C15" s="234"/>
      <c r="D15" s="21"/>
      <c r="E15" s="90" t="e">
        <f>C15/C19</f>
        <v>#DIV/0!</v>
      </c>
      <c r="F15" s="1"/>
    </row>
    <row r="16" spans="1:14" x14ac:dyDescent="0.2">
      <c r="A16" s="422" t="s">
        <v>423</v>
      </c>
      <c r="B16" s="399"/>
      <c r="C16" s="234"/>
      <c r="D16" s="21"/>
      <c r="E16" s="91" t="e">
        <f>C16/C19</f>
        <v>#DIV/0!</v>
      </c>
    </row>
    <row r="17" spans="1:15" x14ac:dyDescent="0.2">
      <c r="A17" s="420" t="s">
        <v>423</v>
      </c>
      <c r="B17" s="399"/>
      <c r="C17" s="234"/>
      <c r="D17" s="20"/>
      <c r="E17" s="90" t="e">
        <f>C17/C19</f>
        <v>#DIV/0!</v>
      </c>
      <c r="F17" s="1"/>
    </row>
    <row r="18" spans="1:15" x14ac:dyDescent="0.2">
      <c r="A18" s="422" t="s">
        <v>423</v>
      </c>
      <c r="B18" s="499"/>
      <c r="C18" s="500"/>
      <c r="D18" s="20"/>
      <c r="E18" s="90" t="e">
        <f>C18/C19</f>
        <v>#DIV/0!</v>
      </c>
      <c r="F18" s="1"/>
    </row>
    <row r="19" spans="1:15" ht="23.25" customHeight="1" x14ac:dyDescent="0.25">
      <c r="A19" s="879" t="s">
        <v>255</v>
      </c>
      <c r="B19" s="880"/>
      <c r="C19" s="236">
        <f>C17+C16+C15+C14+C13+C10+C18</f>
        <v>0</v>
      </c>
      <c r="D19" s="20"/>
      <c r="E19" s="237" t="e">
        <f>SUM(E10:E18)</f>
        <v>#DIV/0!</v>
      </c>
    </row>
    <row r="20" spans="1:15" x14ac:dyDescent="0.2">
      <c r="A20" s="1"/>
      <c r="B20" s="2"/>
      <c r="C20" s="20"/>
      <c r="D20" s="20"/>
      <c r="H20" s="23"/>
      <c r="I20" s="23"/>
      <c r="J20" s="23"/>
      <c r="K20" s="22"/>
    </row>
    <row r="21" spans="1:15" ht="42" customHeight="1" x14ac:dyDescent="0.2">
      <c r="A21" s="245" t="s">
        <v>216</v>
      </c>
      <c r="B21" s="878" t="s">
        <v>425</v>
      </c>
      <c r="C21" s="878"/>
      <c r="D21" s="878"/>
      <c r="E21" s="878"/>
      <c r="F21" s="878"/>
      <c r="G21" s="878"/>
      <c r="H21" s="878"/>
      <c r="I21" s="878"/>
      <c r="J21" s="878"/>
      <c r="K21" s="878"/>
      <c r="L21" s="878"/>
      <c r="M21" s="878"/>
      <c r="N21" s="878"/>
    </row>
    <row r="22" spans="1:15" ht="15" customHeight="1" x14ac:dyDescent="0.25">
      <c r="A22" s="881" t="s">
        <v>66</v>
      </c>
      <c r="B22" s="884" t="s">
        <v>254</v>
      </c>
      <c r="C22" s="885"/>
      <c r="D22" s="885"/>
      <c r="E22" s="885"/>
      <c r="F22" s="885"/>
      <c r="G22" s="885"/>
      <c r="H22" s="885"/>
      <c r="I22" s="885"/>
      <c r="J22" s="885"/>
      <c r="K22" s="885"/>
      <c r="L22" s="885"/>
      <c r="M22" s="885"/>
      <c r="N22" s="886"/>
    </row>
    <row r="23" spans="1:15" ht="38.25" customHeight="1" x14ac:dyDescent="0.2">
      <c r="A23" s="882"/>
      <c r="B23" s="872" t="s">
        <v>251</v>
      </c>
      <c r="C23" s="873"/>
      <c r="D23" s="874"/>
      <c r="E23" s="239" t="s">
        <v>74</v>
      </c>
      <c r="F23" s="239" t="s">
        <v>75</v>
      </c>
      <c r="G23" s="239" t="s">
        <v>76</v>
      </c>
      <c r="H23" s="239" t="s">
        <v>77</v>
      </c>
      <c r="I23" s="239" t="s">
        <v>78</v>
      </c>
      <c r="J23" s="239" t="s">
        <v>79</v>
      </c>
      <c r="K23" s="239" t="s">
        <v>80</v>
      </c>
      <c r="L23" s="239" t="s">
        <v>81</v>
      </c>
      <c r="M23" s="239" t="s">
        <v>184</v>
      </c>
      <c r="N23" s="5"/>
      <c r="O23" s="240" t="s">
        <v>240</v>
      </c>
    </row>
    <row r="24" spans="1:15" x14ac:dyDescent="0.2">
      <c r="A24" s="882"/>
      <c r="B24" s="875"/>
      <c r="C24" s="876"/>
      <c r="D24" s="877"/>
      <c r="E24" s="174">
        <v>41</v>
      </c>
      <c r="F24" s="174">
        <v>42</v>
      </c>
      <c r="G24" s="238">
        <v>43</v>
      </c>
      <c r="H24" s="174">
        <v>44</v>
      </c>
      <c r="I24" s="174">
        <v>45</v>
      </c>
      <c r="J24" s="238">
        <v>46</v>
      </c>
      <c r="K24" s="174">
        <v>47</v>
      </c>
      <c r="L24" s="174">
        <v>48</v>
      </c>
      <c r="M24" s="238">
        <v>51</v>
      </c>
      <c r="N24" s="63" t="s">
        <v>16</v>
      </c>
      <c r="O24" s="241" t="s">
        <v>46</v>
      </c>
    </row>
    <row r="25" spans="1:15" ht="39" customHeight="1" x14ac:dyDescent="0.2">
      <c r="A25" s="882"/>
      <c r="B25" s="887" t="s">
        <v>63</v>
      </c>
      <c r="C25" s="888"/>
      <c r="D25" s="889"/>
      <c r="E25" s="248"/>
      <c r="F25" s="248"/>
      <c r="G25" s="408"/>
      <c r="H25" s="248"/>
      <c r="I25" s="248"/>
      <c r="J25" s="408"/>
      <c r="K25" s="248"/>
      <c r="L25" s="248"/>
      <c r="M25" s="408"/>
      <c r="N25" s="89">
        <f>SUM(E25:M25)</f>
        <v>0</v>
      </c>
      <c r="O25" s="242">
        <f>N25-C10</f>
        <v>0</v>
      </c>
    </row>
    <row r="26" spans="1:15" ht="15.75" customHeight="1" x14ac:dyDescent="0.2">
      <c r="A26" s="883"/>
      <c r="B26" s="253" t="s">
        <v>256</v>
      </c>
      <c r="C26" s="84">
        <f>C10</f>
        <v>0</v>
      </c>
      <c r="D26" s="77"/>
      <c r="E26" s="85" t="e">
        <f>E25/C26</f>
        <v>#DIV/0!</v>
      </c>
      <c r="F26" s="86" t="e">
        <f>F25/C26</f>
        <v>#DIV/0!</v>
      </c>
      <c r="G26" s="87" t="e">
        <f>G25/C26</f>
        <v>#DIV/0!</v>
      </c>
      <c r="H26" s="86" t="e">
        <f>H25/C26</f>
        <v>#DIV/0!</v>
      </c>
      <c r="I26" s="86" t="e">
        <f>I25/C26</f>
        <v>#DIV/0!</v>
      </c>
      <c r="J26" s="87" t="e">
        <f>J25/C26</f>
        <v>#DIV/0!</v>
      </c>
      <c r="K26" s="86" t="e">
        <f>K25/C26</f>
        <v>#DIV/0!</v>
      </c>
      <c r="L26" s="86" t="e">
        <f>L25/C26</f>
        <v>#DIV/0!</v>
      </c>
      <c r="M26" s="87" t="e">
        <f>M25/C26</f>
        <v>#DIV/0!</v>
      </c>
      <c r="N26" s="88" t="e">
        <f>SUM(E26:M26)</f>
        <v>#DIV/0!</v>
      </c>
    </row>
    <row r="27" spans="1:15" ht="38.25" customHeight="1" x14ac:dyDescent="0.2">
      <c r="A27" s="245" t="s">
        <v>418</v>
      </c>
      <c r="B27" s="870" t="s">
        <v>419</v>
      </c>
      <c r="C27" s="870"/>
      <c r="D27" s="870"/>
      <c r="E27" s="870"/>
      <c r="F27" s="870"/>
      <c r="G27" s="870"/>
      <c r="H27" s="870"/>
      <c r="I27" s="870"/>
      <c r="J27" s="870"/>
      <c r="K27" s="870"/>
      <c r="L27" s="870"/>
      <c r="M27" s="870"/>
      <c r="N27" s="870"/>
    </row>
    <row r="28" spans="1:15" ht="15.75" x14ac:dyDescent="0.25">
      <c r="A28" s="859" t="s">
        <v>67</v>
      </c>
      <c r="B28" s="864" t="s">
        <v>64</v>
      </c>
      <c r="C28" s="867" t="s">
        <v>73</v>
      </c>
      <c r="D28" s="868"/>
      <c r="E28" s="174">
        <v>41</v>
      </c>
      <c r="F28" s="174">
        <v>42</v>
      </c>
      <c r="G28" s="238">
        <v>43</v>
      </c>
      <c r="H28" s="174">
        <v>44</v>
      </c>
      <c r="I28" s="174">
        <v>45</v>
      </c>
      <c r="J28" s="238">
        <v>46</v>
      </c>
      <c r="K28" s="174">
        <v>47</v>
      </c>
      <c r="L28" s="174">
        <v>48</v>
      </c>
      <c r="M28" s="238">
        <v>51</v>
      </c>
      <c r="N28" s="83" t="s">
        <v>16</v>
      </c>
    </row>
    <row r="29" spans="1:15" ht="12.75" customHeight="1" x14ac:dyDescent="0.2">
      <c r="A29" s="860"/>
      <c r="B29" s="865"/>
      <c r="C29" s="854" t="s">
        <v>42</v>
      </c>
      <c r="D29" s="855"/>
      <c r="E29" s="249"/>
      <c r="F29" s="249">
        <v>1</v>
      </c>
      <c r="G29" s="249"/>
      <c r="H29" s="249"/>
      <c r="I29" s="249"/>
      <c r="J29" s="249"/>
      <c r="K29" s="250"/>
      <c r="L29" s="249"/>
      <c r="M29" s="250"/>
      <c r="N29" s="89">
        <f>SUM(E29:M29)</f>
        <v>1</v>
      </c>
    </row>
    <row r="30" spans="1:15" x14ac:dyDescent="0.2">
      <c r="A30" s="860"/>
      <c r="B30" s="865"/>
      <c r="C30" s="854" t="s">
        <v>43</v>
      </c>
      <c r="D30" s="855"/>
      <c r="E30" s="249"/>
      <c r="F30" s="249">
        <v>1</v>
      </c>
      <c r="G30" s="249"/>
      <c r="H30" s="249"/>
      <c r="I30" s="249"/>
      <c r="J30" s="249"/>
      <c r="K30" s="250"/>
      <c r="L30" s="249"/>
      <c r="M30" s="250"/>
      <c r="N30" s="89">
        <f>SUM(E30:M30)</f>
        <v>1</v>
      </c>
    </row>
    <row r="31" spans="1:15" x14ac:dyDescent="0.2">
      <c r="A31" s="860"/>
      <c r="B31" s="865"/>
      <c r="C31" s="854" t="s">
        <v>44</v>
      </c>
      <c r="D31" s="855"/>
      <c r="E31" s="249"/>
      <c r="F31" s="249">
        <v>1</v>
      </c>
      <c r="G31" s="249"/>
      <c r="H31" s="249"/>
      <c r="I31" s="249"/>
      <c r="J31" s="249"/>
      <c r="K31" s="250"/>
      <c r="L31" s="249"/>
      <c r="M31" s="250"/>
      <c r="N31" s="89">
        <f>SUM(E31:M31)</f>
        <v>1</v>
      </c>
    </row>
    <row r="32" spans="1:15" ht="15.75" customHeight="1" x14ac:dyDescent="0.2">
      <c r="A32" s="861"/>
      <c r="B32" s="866"/>
      <c r="C32" s="856" t="s">
        <v>45</v>
      </c>
      <c r="D32" s="857"/>
      <c r="E32" s="251">
        <v>1</v>
      </c>
      <c r="F32" s="251"/>
      <c r="G32" s="251"/>
      <c r="H32" s="251"/>
      <c r="I32" s="251"/>
      <c r="J32" s="251"/>
      <c r="K32" s="252"/>
      <c r="L32" s="251"/>
      <c r="M32" s="252"/>
      <c r="N32" s="89">
        <f>SUM(E32:M32)</f>
        <v>1</v>
      </c>
    </row>
    <row r="33" spans="1:14" x14ac:dyDescent="0.2">
      <c r="B33" s="1"/>
      <c r="C33" s="1"/>
      <c r="E33" s="26"/>
    </row>
    <row r="34" spans="1:14" x14ac:dyDescent="0.2">
      <c r="B34" s="1"/>
      <c r="C34" s="1"/>
    </row>
    <row r="35" spans="1:14" x14ac:dyDescent="0.2">
      <c r="B35" s="1"/>
      <c r="C35" s="1"/>
    </row>
    <row r="36" spans="1:14" x14ac:dyDescent="0.2">
      <c r="A36" s="862"/>
      <c r="B36" s="806"/>
      <c r="C36" s="806"/>
      <c r="D36" s="806"/>
      <c r="E36" s="806"/>
      <c r="F36" s="806"/>
      <c r="G36" s="806"/>
      <c r="H36" s="806"/>
      <c r="I36" s="806"/>
      <c r="J36" s="806"/>
      <c r="K36" s="806"/>
      <c r="L36" s="806"/>
      <c r="M36" s="806"/>
    </row>
    <row r="37" spans="1:14" x14ac:dyDescent="0.2">
      <c r="A37" s="863"/>
      <c r="B37" s="1"/>
      <c r="C37" s="2"/>
      <c r="E37" s="2"/>
      <c r="F37" s="2"/>
      <c r="G37" s="2"/>
      <c r="H37" s="2"/>
      <c r="I37" s="2"/>
      <c r="J37" s="2"/>
      <c r="K37" s="2"/>
      <c r="L37" s="2"/>
      <c r="M37" s="2"/>
      <c r="N37" s="19"/>
    </row>
    <row r="38" spans="1:14" x14ac:dyDescent="0.2">
      <c r="A38" s="863"/>
      <c r="B38" s="19"/>
      <c r="C38" s="380"/>
      <c r="E38" s="381"/>
      <c r="F38" s="381"/>
      <c r="G38" s="381"/>
      <c r="H38" s="381"/>
      <c r="I38" s="381"/>
      <c r="J38" s="381"/>
      <c r="K38" s="381"/>
      <c r="L38" s="381"/>
      <c r="M38" s="381"/>
      <c r="N38" s="382"/>
    </row>
    <row r="39" spans="1:14" x14ac:dyDescent="0.2">
      <c r="B39" s="1"/>
      <c r="C39" s="1"/>
      <c r="E39" s="23"/>
      <c r="F39" s="23"/>
    </row>
    <row r="40" spans="1:14" x14ac:dyDescent="0.2">
      <c r="A40" s="1"/>
      <c r="C40" s="61"/>
    </row>
    <row r="41" spans="1:14" x14ac:dyDescent="0.2">
      <c r="A41" s="137"/>
      <c r="B41" s="137"/>
      <c r="C41" s="138"/>
      <c r="D41" s="137"/>
      <c r="E41" s="137"/>
      <c r="F41" s="137"/>
      <c r="G41" s="137"/>
      <c r="H41" s="137"/>
      <c r="I41" s="137"/>
      <c r="J41" s="137"/>
      <c r="K41" s="137"/>
      <c r="L41" s="137"/>
      <c r="M41" s="137"/>
      <c r="N41" s="137"/>
    </row>
    <row r="42" spans="1:14" ht="7.5" customHeight="1" x14ac:dyDescent="0.2">
      <c r="A42" s="137"/>
      <c r="B42" s="137"/>
      <c r="C42" s="138"/>
      <c r="D42" s="137"/>
      <c r="E42" s="137"/>
      <c r="F42" s="137"/>
      <c r="G42" s="137"/>
      <c r="H42" s="137"/>
      <c r="I42" s="137"/>
      <c r="J42" s="137"/>
      <c r="K42" s="137"/>
      <c r="L42" s="137"/>
      <c r="M42" s="137"/>
      <c r="N42" s="137"/>
    </row>
    <row r="44" spans="1:14" ht="15.75" x14ac:dyDescent="0.25">
      <c r="A44" s="858"/>
      <c r="B44" s="858"/>
      <c r="C44" s="858"/>
      <c r="D44" s="858"/>
      <c r="E44" s="858"/>
      <c r="F44" s="858"/>
    </row>
    <row r="45" spans="1:14" ht="33" customHeight="1" x14ac:dyDescent="0.25">
      <c r="A45" s="850"/>
      <c r="B45" s="850"/>
      <c r="C45" s="850"/>
      <c r="D45" s="850"/>
      <c r="E45" s="850"/>
      <c r="F45" s="850"/>
    </row>
    <row r="46" spans="1:14" ht="15.75" x14ac:dyDescent="0.2">
      <c r="A46" s="377"/>
      <c r="B46" s="377"/>
      <c r="C46" s="377"/>
      <c r="D46" s="851"/>
      <c r="E46" s="851"/>
      <c r="F46" s="851"/>
      <c r="G46" s="851"/>
    </row>
    <row r="47" spans="1:14" ht="15.75" x14ac:dyDescent="0.2">
      <c r="A47" s="378"/>
      <c r="B47" s="378"/>
      <c r="C47" s="378"/>
      <c r="D47" s="378"/>
      <c r="E47" s="378"/>
      <c r="F47" s="378"/>
      <c r="G47" s="378"/>
    </row>
    <row r="48" spans="1:14" x14ac:dyDescent="0.2">
      <c r="A48" s="3"/>
      <c r="B48" s="3"/>
      <c r="C48" s="3"/>
      <c r="D48" s="3"/>
      <c r="E48" s="3"/>
      <c r="F48" s="3"/>
      <c r="G48" s="3"/>
    </row>
    <row r="49" spans="1:7" x14ac:dyDescent="0.2">
      <c r="A49" s="1"/>
      <c r="B49" s="1"/>
    </row>
    <row r="50" spans="1:7" x14ac:dyDescent="0.2">
      <c r="A50" s="1"/>
      <c r="B50" s="1"/>
    </row>
    <row r="51" spans="1:7" x14ac:dyDescent="0.2">
      <c r="A51" s="374"/>
      <c r="B51" s="374"/>
      <c r="C51" s="374"/>
      <c r="D51" s="374"/>
      <c r="E51" s="374"/>
      <c r="F51" s="379"/>
      <c r="G51" s="379"/>
    </row>
    <row r="52" spans="1:7" x14ac:dyDescent="0.2">
      <c r="A52" s="374"/>
      <c r="B52" s="374"/>
      <c r="C52" s="374"/>
      <c r="D52" s="374"/>
      <c r="E52" s="374"/>
      <c r="F52" s="379"/>
      <c r="G52" s="379"/>
    </row>
    <row r="53" spans="1:7" x14ac:dyDescent="0.2">
      <c r="A53" s="374"/>
      <c r="B53" s="374"/>
      <c r="C53" s="374"/>
      <c r="D53" s="374"/>
      <c r="E53" s="374"/>
      <c r="F53" s="374"/>
      <c r="G53" s="374"/>
    </row>
    <row r="54" spans="1:7" x14ac:dyDescent="0.2">
      <c r="F54" s="374"/>
      <c r="G54" s="374"/>
    </row>
    <row r="55" spans="1:7" x14ac:dyDescent="0.2">
      <c r="A55" s="1"/>
      <c r="B55" s="1"/>
      <c r="C55" s="1"/>
      <c r="D55" s="1"/>
      <c r="E55" s="1"/>
      <c r="F55" s="3"/>
      <c r="G55" s="3"/>
    </row>
    <row r="56" spans="1:7" x14ac:dyDescent="0.2">
      <c r="A56" s="374"/>
      <c r="B56" s="374"/>
      <c r="C56" s="374"/>
      <c r="D56" s="374"/>
      <c r="E56" s="374"/>
      <c r="F56" s="374"/>
      <c r="G56" s="374"/>
    </row>
    <row r="57" spans="1:7" x14ac:dyDescent="0.2">
      <c r="A57" s="375"/>
      <c r="B57" s="375"/>
      <c r="C57" s="375"/>
      <c r="D57" s="375"/>
      <c r="E57" s="375"/>
      <c r="F57" s="375"/>
      <c r="G57" s="375"/>
    </row>
    <row r="58" spans="1:7" x14ac:dyDescent="0.2">
      <c r="A58" s="376"/>
      <c r="B58" s="376"/>
      <c r="C58" s="376"/>
      <c r="D58" s="376"/>
      <c r="E58" s="376"/>
      <c r="F58" s="376"/>
      <c r="G58" s="376"/>
    </row>
    <row r="61" spans="1:7" x14ac:dyDescent="0.2">
      <c r="A61" s="3"/>
      <c r="C61" s="26"/>
    </row>
    <row r="62" spans="1:7" x14ac:dyDescent="0.2">
      <c r="A62" s="3"/>
    </row>
    <row r="63" spans="1:7" x14ac:dyDescent="0.2">
      <c r="A63" s="3"/>
      <c r="C63" s="26"/>
    </row>
  </sheetData>
  <sheetProtection algorithmName="SHA-512" hashValue="dY6GhErbnRR0nYSpjJ1OhUuuX2M1+aOgg/pdr4y2/Ghyv9ifW8HPnEW8ajD6jGtOOYnMwIlFbdtezKYlXreUDg==" saltValue="w1pz/CAioBtJ/ryLP4k5Pg==" spinCount="100000" sheet="1" formatColumns="0" formatRows="0"/>
  <mergeCells count="28">
    <mergeCell ref="B27:N27"/>
    <mergeCell ref="A3:N3"/>
    <mergeCell ref="A4:N4"/>
    <mergeCell ref="B23:D23"/>
    <mergeCell ref="B24:D24"/>
    <mergeCell ref="B21:N21"/>
    <mergeCell ref="A19:B19"/>
    <mergeCell ref="C7:D7"/>
    <mergeCell ref="A22:A26"/>
    <mergeCell ref="B22:N22"/>
    <mergeCell ref="B25:D25"/>
    <mergeCell ref="A5:N5"/>
    <mergeCell ref="G1:I1"/>
    <mergeCell ref="A45:F45"/>
    <mergeCell ref="F46:G46"/>
    <mergeCell ref="D46:E46"/>
    <mergeCell ref="A12:B12"/>
    <mergeCell ref="B36:M36"/>
    <mergeCell ref="C29:D29"/>
    <mergeCell ref="C30:D30"/>
    <mergeCell ref="C31:D31"/>
    <mergeCell ref="C32:D32"/>
    <mergeCell ref="A44:F44"/>
    <mergeCell ref="A28:A32"/>
    <mergeCell ref="A36:A38"/>
    <mergeCell ref="B28:B32"/>
    <mergeCell ref="C28:D28"/>
    <mergeCell ref="C2:D2"/>
  </mergeCells>
  <pageMargins left="0.25" right="0.25" top="0.38" bottom="0.19" header="0.3" footer="0.3"/>
  <pageSetup scale="77"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6" tint="0.39997558519241921"/>
  </sheetPr>
  <dimension ref="A1:P64"/>
  <sheetViews>
    <sheetView workbookViewId="0">
      <pane xSplit="1" ySplit="4" topLeftCell="B5" activePane="bottomRight" state="frozen"/>
      <selection pane="topRight" activeCell="B1" sqref="B1"/>
      <selection pane="bottomLeft" activeCell="A5" sqref="A5"/>
      <selection pane="bottomRight" activeCell="C59" sqref="C59"/>
    </sheetView>
  </sheetViews>
  <sheetFormatPr defaultRowHeight="12.75" x14ac:dyDescent="0.2"/>
  <cols>
    <col min="1" max="1" width="30.42578125" customWidth="1"/>
    <col min="2" max="2" width="19.140625" customWidth="1"/>
    <col min="3" max="3" width="16.7109375" customWidth="1"/>
    <col min="4" max="4" width="16.5703125" customWidth="1"/>
    <col min="5" max="5" width="15.42578125" customWidth="1"/>
    <col min="6" max="6" width="15" customWidth="1"/>
    <col min="7" max="7" width="15.85546875" customWidth="1"/>
    <col min="8" max="8" width="2.7109375" customWidth="1"/>
    <col min="9" max="9" width="15.7109375" customWidth="1"/>
    <col min="10" max="15" width="14.7109375" customWidth="1"/>
    <col min="16" max="16" width="17.5703125" customWidth="1"/>
  </cols>
  <sheetData>
    <row r="1" spans="1:14" ht="20.25" x14ac:dyDescent="0.3">
      <c r="A1" s="907"/>
      <c r="B1" s="916" t="s">
        <v>376</v>
      </c>
      <c r="C1" s="917"/>
      <c r="D1" s="918"/>
      <c r="E1" s="898" t="s">
        <v>409</v>
      </c>
      <c r="F1" s="899"/>
      <c r="G1" s="900"/>
      <c r="I1" s="898" t="s">
        <v>409</v>
      </c>
      <c r="J1" s="899"/>
      <c r="K1" s="899"/>
      <c r="L1" s="899"/>
      <c r="M1" s="899"/>
      <c r="N1" s="900"/>
    </row>
    <row r="2" spans="1:14" ht="18" customHeight="1" x14ac:dyDescent="0.25">
      <c r="A2" s="908"/>
      <c r="B2" s="919" t="s">
        <v>498</v>
      </c>
      <c r="C2" s="920"/>
      <c r="D2" s="921"/>
      <c r="E2" s="867" t="s">
        <v>266</v>
      </c>
      <c r="F2" s="891"/>
      <c r="G2" s="868"/>
      <c r="I2" s="867" t="s">
        <v>404</v>
      </c>
      <c r="J2" s="891"/>
      <c r="K2" s="891"/>
      <c r="L2" s="891"/>
      <c r="M2" s="891"/>
      <c r="N2" s="868"/>
    </row>
    <row r="3" spans="1:14" ht="73.5" customHeight="1" x14ac:dyDescent="0.25">
      <c r="A3" s="909"/>
      <c r="B3" s="922" t="s">
        <v>388</v>
      </c>
      <c r="C3" s="923"/>
      <c r="D3" s="924"/>
      <c r="E3" s="925" t="s">
        <v>215</v>
      </c>
      <c r="F3" s="926"/>
      <c r="G3" s="927"/>
      <c r="I3" s="901" t="s">
        <v>450</v>
      </c>
      <c r="J3" s="902"/>
      <c r="K3" s="902"/>
      <c r="L3" s="902"/>
      <c r="M3" s="902"/>
      <c r="N3" s="903"/>
    </row>
    <row r="4" spans="1:14" ht="31.5" x14ac:dyDescent="0.2">
      <c r="A4" s="323"/>
      <c r="B4" s="349" t="s">
        <v>5</v>
      </c>
      <c r="C4" s="349" t="s">
        <v>8</v>
      </c>
      <c r="D4" s="146" t="s">
        <v>214</v>
      </c>
      <c r="E4" s="349" t="s">
        <v>5</v>
      </c>
      <c r="F4" s="349" t="s">
        <v>8</v>
      </c>
      <c r="G4" s="146" t="s">
        <v>214</v>
      </c>
      <c r="I4" s="349" t="s">
        <v>5</v>
      </c>
      <c r="J4" s="349" t="s">
        <v>8</v>
      </c>
      <c r="K4" s="146" t="s">
        <v>214</v>
      </c>
      <c r="L4" s="411" t="s">
        <v>449</v>
      </c>
      <c r="M4" s="411" t="s">
        <v>23</v>
      </c>
      <c r="N4" s="146" t="s">
        <v>46</v>
      </c>
    </row>
    <row r="5" spans="1:14" ht="13.5" thickBot="1" x14ac:dyDescent="0.25">
      <c r="A5" s="182" t="s">
        <v>218</v>
      </c>
      <c r="B5" s="343"/>
      <c r="C5" s="343"/>
      <c r="D5" s="344"/>
      <c r="E5" s="259" t="e">
        <f>J34</f>
        <v>#DIV/0!</v>
      </c>
      <c r="F5" s="255" t="e">
        <f>J39</f>
        <v>#DIV/0!</v>
      </c>
      <c r="G5" s="255" t="e">
        <f>J44</f>
        <v>#DIV/0!</v>
      </c>
      <c r="I5" s="259" t="e">
        <f>E5-B5</f>
        <v>#DIV/0!</v>
      </c>
      <c r="J5" s="259" t="e">
        <f>F5-C5</f>
        <v>#DIV/0!</v>
      </c>
      <c r="K5" s="259" t="e">
        <f>G5-D5</f>
        <v>#DIV/0!</v>
      </c>
      <c r="L5" s="413" t="e">
        <f>J48</f>
        <v>#DIV/0!</v>
      </c>
      <c r="M5" s="413" t="e">
        <f>-J5+I5+K5+L5</f>
        <v>#DIV/0!</v>
      </c>
      <c r="N5" s="259" t="e">
        <f>J5+M5-I5-L5-K5</f>
        <v>#DIV/0!</v>
      </c>
    </row>
    <row r="6" spans="1:14" x14ac:dyDescent="0.2">
      <c r="A6" s="19"/>
      <c r="B6" s="328"/>
      <c r="C6" s="26"/>
      <c r="D6" s="329" t="s">
        <v>357</v>
      </c>
      <c r="L6" s="134"/>
      <c r="M6" s="134"/>
    </row>
    <row r="7" spans="1:14" x14ac:dyDescent="0.2">
      <c r="A7" s="83" t="s">
        <v>61</v>
      </c>
      <c r="B7" s="330"/>
      <c r="C7" s="26"/>
      <c r="D7" s="35"/>
      <c r="L7" s="134"/>
      <c r="M7" s="134"/>
    </row>
    <row r="8" spans="1:14" x14ac:dyDescent="0.2">
      <c r="A8" s="182">
        <f>'Payroll Allocation-Input Tab'!A13</f>
        <v>5210</v>
      </c>
      <c r="B8" s="345"/>
      <c r="C8" s="345"/>
      <c r="D8" s="124"/>
      <c r="E8" s="255" t="e">
        <f>K34</f>
        <v>#DIV/0!</v>
      </c>
      <c r="F8" s="255" t="e">
        <f>K39</f>
        <v>#DIV/0!</v>
      </c>
      <c r="G8" s="255" t="e">
        <f>K44</f>
        <v>#DIV/0!</v>
      </c>
      <c r="I8" s="255" t="e">
        <f t="shared" ref="I8:K13" si="0">E8-B8</f>
        <v>#DIV/0!</v>
      </c>
      <c r="J8" s="255" t="e">
        <f t="shared" si="0"/>
        <v>#DIV/0!</v>
      </c>
      <c r="K8" s="255" t="e">
        <f t="shared" si="0"/>
        <v>#DIV/0!</v>
      </c>
      <c r="L8" s="414" t="e">
        <f>K48</f>
        <v>#DIV/0!</v>
      </c>
      <c r="M8" s="412" t="e">
        <f t="shared" ref="M8:M13" si="1">-J8+I8+K8+L8</f>
        <v>#DIV/0!</v>
      </c>
      <c r="N8" s="255" t="e">
        <f t="shared" ref="N8:N13" si="2">J8+M8-I8-L8-K8</f>
        <v>#DIV/0!</v>
      </c>
    </row>
    <row r="9" spans="1:14" x14ac:dyDescent="0.2">
      <c r="A9" s="182">
        <f>'Payroll Allocation-Input Tab'!A14</f>
        <v>5310</v>
      </c>
      <c r="B9" s="345"/>
      <c r="C9" s="345"/>
      <c r="D9" s="124"/>
      <c r="E9" s="255" t="e">
        <f>L34</f>
        <v>#DIV/0!</v>
      </c>
      <c r="F9" s="255" t="e">
        <f>L39</f>
        <v>#DIV/0!</v>
      </c>
      <c r="G9" s="255" t="e">
        <f>L44</f>
        <v>#DIV/0!</v>
      </c>
      <c r="I9" s="255" t="e">
        <f t="shared" si="0"/>
        <v>#DIV/0!</v>
      </c>
      <c r="J9" s="255" t="e">
        <f t="shared" si="0"/>
        <v>#DIV/0!</v>
      </c>
      <c r="K9" s="255" t="e">
        <f t="shared" si="0"/>
        <v>#DIV/0!</v>
      </c>
      <c r="L9" s="415" t="e">
        <f>L48</f>
        <v>#DIV/0!</v>
      </c>
      <c r="M9" s="412" t="e">
        <f t="shared" si="1"/>
        <v>#DIV/0!</v>
      </c>
      <c r="N9" s="255" t="e">
        <f t="shared" si="2"/>
        <v>#DIV/0!</v>
      </c>
    </row>
    <row r="10" spans="1:14" x14ac:dyDescent="0.2">
      <c r="A10" s="182">
        <f>'Payroll Allocation-Input Tab'!A15</f>
        <v>5410</v>
      </c>
      <c r="B10" s="345"/>
      <c r="C10" s="345"/>
      <c r="D10" s="124"/>
      <c r="E10" s="255" t="e">
        <f>M34</f>
        <v>#DIV/0!</v>
      </c>
      <c r="F10" s="255" t="e">
        <f>M39</f>
        <v>#DIV/0!</v>
      </c>
      <c r="G10" s="255" t="e">
        <f>M44</f>
        <v>#DIV/0!</v>
      </c>
      <c r="I10" s="255" t="e">
        <f t="shared" si="0"/>
        <v>#DIV/0!</v>
      </c>
      <c r="J10" s="255" t="e">
        <f t="shared" si="0"/>
        <v>#DIV/0!</v>
      </c>
      <c r="K10" s="255" t="e">
        <f t="shared" si="0"/>
        <v>#DIV/0!</v>
      </c>
      <c r="L10" s="415" t="e">
        <f>M48</f>
        <v>#DIV/0!</v>
      </c>
      <c r="M10" s="412" t="e">
        <f t="shared" si="1"/>
        <v>#DIV/0!</v>
      </c>
      <c r="N10" s="255" t="e">
        <f t="shared" si="2"/>
        <v>#DIV/0!</v>
      </c>
    </row>
    <row r="11" spans="1:14" x14ac:dyDescent="0.2">
      <c r="A11" s="182" t="str">
        <f>'Payroll Allocation-Input Tab'!A16</f>
        <v>XXXX</v>
      </c>
      <c r="B11" s="346"/>
      <c r="C11" s="346"/>
      <c r="D11" s="124"/>
      <c r="E11" s="255" t="e">
        <f>N34</f>
        <v>#DIV/0!</v>
      </c>
      <c r="F11" s="255" t="e">
        <f>N39</f>
        <v>#DIV/0!</v>
      </c>
      <c r="G11" s="255" t="e">
        <f>N44</f>
        <v>#DIV/0!</v>
      </c>
      <c r="I11" s="255" t="e">
        <f t="shared" si="0"/>
        <v>#DIV/0!</v>
      </c>
      <c r="J11" s="255" t="e">
        <f t="shared" si="0"/>
        <v>#DIV/0!</v>
      </c>
      <c r="K11" s="255" t="e">
        <f t="shared" si="0"/>
        <v>#DIV/0!</v>
      </c>
      <c r="L11" s="415" t="e">
        <f>N48</f>
        <v>#DIV/0!</v>
      </c>
      <c r="M11" s="412" t="e">
        <f t="shared" si="1"/>
        <v>#DIV/0!</v>
      </c>
      <c r="N11" s="418" t="e">
        <f t="shared" si="2"/>
        <v>#DIV/0!</v>
      </c>
    </row>
    <row r="12" spans="1:14" x14ac:dyDescent="0.2">
      <c r="A12" s="182" t="str">
        <f>'Payroll Allocation-Input Tab'!A17</f>
        <v>XXXX</v>
      </c>
      <c r="B12" s="506"/>
      <c r="C12" s="506"/>
      <c r="D12" s="223"/>
      <c r="E12" s="255" t="e">
        <f>O34</f>
        <v>#DIV/0!</v>
      </c>
      <c r="F12" s="255" t="e">
        <f>O39</f>
        <v>#DIV/0!</v>
      </c>
      <c r="G12" s="255" t="e">
        <f>O44</f>
        <v>#DIV/0!</v>
      </c>
      <c r="I12" s="255" t="e">
        <f t="shared" si="0"/>
        <v>#DIV/0!</v>
      </c>
      <c r="J12" s="255" t="e">
        <f t="shared" si="0"/>
        <v>#DIV/0!</v>
      </c>
      <c r="K12" s="255" t="e">
        <f t="shared" si="0"/>
        <v>#DIV/0!</v>
      </c>
      <c r="L12" s="415" t="e">
        <f>O48</f>
        <v>#DIV/0!</v>
      </c>
      <c r="M12" s="412" t="e">
        <f t="shared" si="1"/>
        <v>#DIV/0!</v>
      </c>
      <c r="N12" s="255" t="e">
        <f t="shared" si="2"/>
        <v>#DIV/0!</v>
      </c>
    </row>
    <row r="13" spans="1:14" ht="13.5" thickBot="1" x14ac:dyDescent="0.25">
      <c r="A13" s="182" t="str">
        <f>'Payroll Allocation-Input Tab'!A18</f>
        <v>XXXX</v>
      </c>
      <c r="B13" s="502"/>
      <c r="C13" s="503"/>
      <c r="D13" s="504"/>
      <c r="E13" s="326" t="e">
        <f>P34</f>
        <v>#DIV/0!</v>
      </c>
      <c r="F13" s="326" t="e">
        <f>P39</f>
        <v>#DIV/0!</v>
      </c>
      <c r="G13" s="505" t="e">
        <f>P44</f>
        <v>#DIV/0!</v>
      </c>
      <c r="I13" s="259" t="e">
        <f t="shared" si="0"/>
        <v>#DIV/0!</v>
      </c>
      <c r="J13" s="259" t="e">
        <f t="shared" si="0"/>
        <v>#DIV/0!</v>
      </c>
      <c r="K13" s="259" t="e">
        <f t="shared" si="0"/>
        <v>#DIV/0!</v>
      </c>
      <c r="L13" s="416" t="e">
        <f>P48</f>
        <v>#DIV/0!</v>
      </c>
      <c r="M13" s="413" t="e">
        <f t="shared" si="1"/>
        <v>#DIV/0!</v>
      </c>
      <c r="N13" s="259" t="e">
        <f t="shared" si="2"/>
        <v>#DIV/0!</v>
      </c>
    </row>
    <row r="14" spans="1:14" ht="13.5" thickBot="1" x14ac:dyDescent="0.25">
      <c r="A14" s="182" t="s">
        <v>219</v>
      </c>
      <c r="B14" s="331">
        <f t="shared" ref="B14:G14" si="3">SUM(B8:B13)</f>
        <v>0</v>
      </c>
      <c r="C14" s="332">
        <f t="shared" si="3"/>
        <v>0</v>
      </c>
      <c r="D14" s="333">
        <f t="shared" si="3"/>
        <v>0</v>
      </c>
      <c r="E14" s="260" t="e">
        <f t="shared" si="3"/>
        <v>#DIV/0!</v>
      </c>
      <c r="F14" s="260" t="e">
        <f t="shared" si="3"/>
        <v>#DIV/0!</v>
      </c>
      <c r="G14" s="261" t="e">
        <f t="shared" si="3"/>
        <v>#DIV/0!</v>
      </c>
      <c r="I14" s="326" t="e">
        <f t="shared" ref="I14:N14" si="4">SUM(I8:I13)</f>
        <v>#DIV/0!</v>
      </c>
      <c r="J14" s="326" t="e">
        <f t="shared" si="4"/>
        <v>#DIV/0!</v>
      </c>
      <c r="K14" s="327" t="e">
        <f t="shared" si="4"/>
        <v>#DIV/0!</v>
      </c>
      <c r="L14" s="409" t="e">
        <f t="shared" si="4"/>
        <v>#DIV/0!</v>
      </c>
      <c r="M14" s="417" t="e">
        <f t="shared" si="4"/>
        <v>#DIV/0!</v>
      </c>
      <c r="N14" s="417" t="e">
        <f t="shared" si="4"/>
        <v>#DIV/0!</v>
      </c>
    </row>
    <row r="15" spans="1:14" x14ac:dyDescent="0.2">
      <c r="A15" s="145" t="s">
        <v>161</v>
      </c>
      <c r="B15" s="334"/>
      <c r="C15" s="334"/>
      <c r="D15" s="335"/>
      <c r="L15" s="134"/>
      <c r="M15" s="134"/>
    </row>
    <row r="16" spans="1:14" ht="15.75" thickBot="1" x14ac:dyDescent="0.3">
      <c r="A16" s="321" t="s">
        <v>220</v>
      </c>
      <c r="B16" s="336">
        <f t="shared" ref="B16:G16" si="5">B14+B5</f>
        <v>0</v>
      </c>
      <c r="C16" s="336">
        <f t="shared" si="5"/>
        <v>0</v>
      </c>
      <c r="D16" s="337">
        <f t="shared" si="5"/>
        <v>0</v>
      </c>
      <c r="E16" s="262" t="e">
        <f t="shared" si="5"/>
        <v>#DIV/0!</v>
      </c>
      <c r="F16" s="262" t="e">
        <f t="shared" si="5"/>
        <v>#DIV/0!</v>
      </c>
      <c r="G16" s="262" t="e">
        <f t="shared" si="5"/>
        <v>#DIV/0!</v>
      </c>
      <c r="I16" s="262" t="e">
        <f>I14+I5</f>
        <v>#DIV/0!</v>
      </c>
      <c r="J16" s="262" t="e">
        <f>J14+J5</f>
        <v>#DIV/0!</v>
      </c>
      <c r="K16" s="262" t="e">
        <f>K14+K5</f>
        <v>#DIV/0!</v>
      </c>
      <c r="L16" s="410" t="e">
        <f>L14+L5</f>
        <v>#DIV/0!</v>
      </c>
      <c r="M16" s="410" t="e">
        <f>M14+M5</f>
        <v>#DIV/0!</v>
      </c>
      <c r="N16" s="419" t="e">
        <f>J16+M16-I16-L16-K16</f>
        <v>#DIV/0!</v>
      </c>
    </row>
    <row r="17" spans="1:16" ht="13.5" thickTop="1" x14ac:dyDescent="0.2"/>
    <row r="19" spans="1:16" ht="23.25" customHeight="1" x14ac:dyDescent="0.2"/>
    <row r="21" spans="1:16" ht="9" customHeight="1" x14ac:dyDescent="0.2"/>
    <row r="25" spans="1:16" hidden="1" x14ac:dyDescent="0.2">
      <c r="B25" s="928" t="s">
        <v>409</v>
      </c>
      <c r="C25" s="929"/>
      <c r="D25" s="929"/>
      <c r="E25" s="929"/>
      <c r="F25" s="929"/>
      <c r="G25" s="930"/>
      <c r="I25" s="928" t="s">
        <v>409</v>
      </c>
      <c r="J25" s="929"/>
      <c r="K25" s="929"/>
      <c r="L25" s="929"/>
      <c r="M25" s="929"/>
      <c r="N25" s="929"/>
      <c r="O25" s="930"/>
    </row>
    <row r="26" spans="1:16" ht="6.75" hidden="1" customHeight="1" x14ac:dyDescent="0.2">
      <c r="B26" s="931"/>
      <c r="C26" s="932"/>
      <c r="D26" s="932"/>
      <c r="E26" s="932"/>
      <c r="F26" s="932"/>
      <c r="G26" s="933"/>
      <c r="I26" s="931"/>
      <c r="J26" s="932"/>
      <c r="K26" s="932"/>
      <c r="L26" s="932"/>
      <c r="M26" s="932"/>
      <c r="N26" s="932"/>
      <c r="O26" s="933"/>
    </row>
    <row r="27" spans="1:16" ht="21" hidden="1" customHeight="1" x14ac:dyDescent="0.25">
      <c r="A27" s="904"/>
      <c r="B27" s="892" t="s">
        <v>377</v>
      </c>
      <c r="C27" s="893"/>
      <c r="D27" s="893"/>
      <c r="E27" s="893"/>
      <c r="F27" s="893"/>
      <c r="G27" s="894"/>
      <c r="I27" s="892" t="s">
        <v>378</v>
      </c>
      <c r="J27" s="893"/>
      <c r="K27" s="893"/>
      <c r="L27" s="893"/>
      <c r="M27" s="893"/>
      <c r="N27" s="893"/>
      <c r="O27" s="894"/>
      <c r="P27" s="69"/>
    </row>
    <row r="28" spans="1:16" ht="4.5" hidden="1" customHeight="1" x14ac:dyDescent="0.2">
      <c r="A28" s="905"/>
      <c r="B28" s="895"/>
      <c r="C28" s="896"/>
      <c r="D28" s="896"/>
      <c r="E28" s="896"/>
      <c r="F28" s="896"/>
      <c r="G28" s="897"/>
      <c r="I28" s="75"/>
      <c r="J28" s="71"/>
      <c r="K28" s="71"/>
      <c r="L28" s="71"/>
      <c r="M28" s="71"/>
      <c r="N28" s="71"/>
      <c r="O28" s="77"/>
      <c r="P28" s="69"/>
    </row>
    <row r="29" spans="1:16" hidden="1" x14ac:dyDescent="0.2">
      <c r="A29" s="905"/>
      <c r="B29" s="910" t="s">
        <v>358</v>
      </c>
      <c r="C29" s="911"/>
      <c r="D29" s="911"/>
      <c r="E29" s="911"/>
      <c r="F29" s="911"/>
      <c r="G29" s="912"/>
      <c r="I29" s="910" t="s">
        <v>265</v>
      </c>
      <c r="J29" s="911"/>
      <c r="K29" s="911"/>
      <c r="L29" s="911"/>
      <c r="M29" s="911"/>
      <c r="N29" s="911"/>
      <c r="O29" s="912"/>
      <c r="P29" s="69"/>
    </row>
    <row r="30" spans="1:16" ht="18.75" hidden="1" customHeight="1" x14ac:dyDescent="0.2">
      <c r="A30" s="906"/>
      <c r="B30" s="913"/>
      <c r="C30" s="914"/>
      <c r="D30" s="914"/>
      <c r="E30" s="914"/>
      <c r="F30" s="914"/>
      <c r="G30" s="915"/>
      <c r="I30" s="913"/>
      <c r="J30" s="914"/>
      <c r="K30" s="914"/>
      <c r="L30" s="914"/>
      <c r="M30" s="914"/>
      <c r="N30" s="914"/>
      <c r="O30" s="915"/>
      <c r="P30" s="69"/>
    </row>
    <row r="31" spans="1:16" hidden="1" x14ac:dyDescent="0.2">
      <c r="A31" s="185"/>
      <c r="B31" s="176" t="s">
        <v>10</v>
      </c>
      <c r="C31" s="176" t="s">
        <v>42</v>
      </c>
      <c r="D31" s="176" t="s">
        <v>43</v>
      </c>
      <c r="E31" s="176" t="s">
        <v>44</v>
      </c>
      <c r="F31" s="176" t="s">
        <v>45</v>
      </c>
      <c r="G31" s="182" t="s">
        <v>210</v>
      </c>
      <c r="I31" s="175" t="s">
        <v>16</v>
      </c>
      <c r="J31" s="350" t="s">
        <v>217</v>
      </c>
      <c r="K31" s="350">
        <f>'Payroll Allocation-Input Tab'!A13</f>
        <v>5210</v>
      </c>
      <c r="L31" s="350">
        <f>'Payroll Allocation-Input Tab'!A14</f>
        <v>5310</v>
      </c>
      <c r="M31" s="350">
        <f>'Payroll Allocation-Input Tab'!A15</f>
        <v>5410</v>
      </c>
      <c r="N31" s="350" t="str">
        <f>'Payroll Allocation-Input Tab'!A16</f>
        <v>XXXX</v>
      </c>
      <c r="O31" s="351" t="str">
        <f>'Payroll Allocation-Input Tab'!A17</f>
        <v>XXXX</v>
      </c>
      <c r="P31" s="507" t="str">
        <f>'Payroll Allocation-Input Tab'!A18</f>
        <v>XXXX</v>
      </c>
    </row>
    <row r="32" spans="1:16" hidden="1" x14ac:dyDescent="0.2">
      <c r="A32" s="177" t="s">
        <v>207</v>
      </c>
      <c r="B32" s="177"/>
      <c r="C32" s="177"/>
      <c r="D32" s="177"/>
      <c r="E32" s="177"/>
      <c r="F32" s="177"/>
      <c r="G32" s="180"/>
      <c r="H32" s="31"/>
      <c r="I32" s="185"/>
      <c r="J32" s="185"/>
      <c r="K32" s="185"/>
      <c r="L32" s="185"/>
      <c r="M32" s="185"/>
      <c r="N32" s="185"/>
      <c r="O32" s="185"/>
      <c r="P32" s="185"/>
    </row>
    <row r="33" spans="1:16" hidden="1" x14ac:dyDescent="0.2">
      <c r="A33" s="180" t="s">
        <v>209</v>
      </c>
      <c r="B33" s="178">
        <f>'PERS-Sample-JV-Tab'!F13</f>
        <v>0</v>
      </c>
      <c r="C33" s="178">
        <f>'FURS-Sample-JV-Tab'!F13</f>
        <v>0</v>
      </c>
      <c r="D33" s="178">
        <f>'MPORS-Sample-JV'!F13</f>
        <v>0</v>
      </c>
      <c r="E33" s="178">
        <f>'SRS-Sample-JV'!F13</f>
        <v>0</v>
      </c>
      <c r="F33" s="178">
        <f>'TRS-Sample-JV'!F13</f>
        <v>0</v>
      </c>
      <c r="G33" s="183">
        <f>SUM(B33:F33)</f>
        <v>0</v>
      </c>
      <c r="H33" s="31"/>
      <c r="I33" s="183">
        <f>SUM(J33:P33)</f>
        <v>0</v>
      </c>
      <c r="J33" s="178">
        <f>B5</f>
        <v>0</v>
      </c>
      <c r="K33" s="178">
        <f>B8</f>
        <v>0</v>
      </c>
      <c r="L33" s="178">
        <f>B9</f>
        <v>0</v>
      </c>
      <c r="M33" s="178">
        <f>B10</f>
        <v>0</v>
      </c>
      <c r="N33" s="178">
        <f>B11</f>
        <v>0</v>
      </c>
      <c r="O33" s="178">
        <f>B12</f>
        <v>0</v>
      </c>
      <c r="P33" s="178">
        <f>B13</f>
        <v>0</v>
      </c>
    </row>
    <row r="34" spans="1:16" hidden="1" x14ac:dyDescent="0.2">
      <c r="A34" s="180" t="s">
        <v>208</v>
      </c>
      <c r="B34" s="179">
        <f>'PERS-Sample-JV-Tab'!G14</f>
        <v>0</v>
      </c>
      <c r="C34" s="179">
        <f>'FURS-Sample-JV-Tab'!G14</f>
        <v>0</v>
      </c>
      <c r="D34" s="179">
        <f>'MPORS-Sample-JV'!G14</f>
        <v>0</v>
      </c>
      <c r="E34" s="179">
        <f>'SRS-Sample-JV'!G14</f>
        <v>0</v>
      </c>
      <c r="F34" s="179">
        <f>'TRS-Sample-JV'!G14</f>
        <v>0</v>
      </c>
      <c r="G34" s="184">
        <f>SUM(B34:F34)</f>
        <v>0</v>
      </c>
      <c r="H34" s="31"/>
      <c r="I34" s="258" t="e">
        <f>SUM(J34:P34)</f>
        <v>#DIV/0!</v>
      </c>
      <c r="J34" s="179" t="e">
        <f>B34*'Payroll Allocation-Input Tab'!E10+C34+D34+E34+F34</f>
        <v>#DIV/0!</v>
      </c>
      <c r="K34" s="179" t="e">
        <f>B34*'Payroll Allocation-Input Tab'!E13</f>
        <v>#DIV/0!</v>
      </c>
      <c r="L34" s="179" t="e">
        <f>B34*'Payroll Allocation-Input Tab'!E14</f>
        <v>#DIV/0!</v>
      </c>
      <c r="M34" s="179" t="e">
        <f>B34*'Payroll Allocation-Input Tab'!E15</f>
        <v>#DIV/0!</v>
      </c>
      <c r="N34" s="179" t="e">
        <f>B34*'Payroll Allocation-Input Tab'!E16</f>
        <v>#DIV/0!</v>
      </c>
      <c r="O34" s="179" t="e">
        <f>B34*'Payroll Allocation-Input Tab'!E17</f>
        <v>#DIV/0!</v>
      </c>
      <c r="P34" s="179" t="e">
        <f>B34*'Payroll Allocation-Input Tab'!E18</f>
        <v>#DIV/0!</v>
      </c>
    </row>
    <row r="35" spans="1:16" hidden="1" x14ac:dyDescent="0.2">
      <c r="A35" s="254"/>
      <c r="B35" s="179"/>
      <c r="C35" s="179"/>
      <c r="D35" s="179"/>
      <c r="E35" s="179"/>
      <c r="F35" s="179"/>
      <c r="G35" s="370">
        <f>G34-G33</f>
        <v>0</v>
      </c>
      <c r="H35" s="180"/>
      <c r="I35" s="369" t="e">
        <f>SUM(J35:P35)</f>
        <v>#DIV/0!</v>
      </c>
      <c r="J35" s="179" t="e">
        <f>J34-J33</f>
        <v>#DIV/0!</v>
      </c>
      <c r="K35" s="179" t="e">
        <f t="shared" ref="K35:P35" si="6">K34-K33</f>
        <v>#DIV/0!</v>
      </c>
      <c r="L35" s="179" t="e">
        <f t="shared" si="6"/>
        <v>#DIV/0!</v>
      </c>
      <c r="M35" s="179" t="e">
        <f t="shared" si="6"/>
        <v>#DIV/0!</v>
      </c>
      <c r="N35" s="179" t="e">
        <f t="shared" si="6"/>
        <v>#DIV/0!</v>
      </c>
      <c r="O35" s="179" t="e">
        <f t="shared" si="6"/>
        <v>#DIV/0!</v>
      </c>
      <c r="P35" s="179" t="e">
        <f t="shared" si="6"/>
        <v>#DIV/0!</v>
      </c>
    </row>
    <row r="36" spans="1:16" hidden="1" x14ac:dyDescent="0.2">
      <c r="A36" s="180"/>
      <c r="B36" s="180"/>
      <c r="C36" s="180"/>
      <c r="D36" s="180"/>
      <c r="E36" s="180"/>
      <c r="F36" s="180"/>
      <c r="G36" s="177"/>
      <c r="H36" s="31"/>
      <c r="I36" s="180"/>
      <c r="J36" s="180"/>
      <c r="K36" s="180"/>
      <c r="L36" s="180"/>
      <c r="M36" s="180"/>
      <c r="N36" s="180"/>
      <c r="O36" s="180"/>
      <c r="P36" s="180"/>
    </row>
    <row r="37" spans="1:16" hidden="1" x14ac:dyDescent="0.2">
      <c r="A37" s="177" t="s">
        <v>39</v>
      </c>
      <c r="B37" s="180"/>
      <c r="C37" s="180"/>
      <c r="D37" s="180"/>
      <c r="E37" s="180"/>
      <c r="F37" s="180"/>
      <c r="G37" s="177"/>
      <c r="H37" s="31"/>
      <c r="I37" s="180"/>
      <c r="J37" s="180"/>
      <c r="K37" s="180"/>
      <c r="L37" s="180"/>
      <c r="M37" s="180"/>
      <c r="N37" s="180"/>
      <c r="O37" s="180"/>
      <c r="P37" s="180"/>
    </row>
    <row r="38" spans="1:16" hidden="1" x14ac:dyDescent="0.2">
      <c r="A38" s="180" t="s">
        <v>209</v>
      </c>
      <c r="B38" s="178">
        <f>'PERS-Deferred Schedules'!I15</f>
        <v>0</v>
      </c>
      <c r="C38" s="178">
        <f>'FURS-Deferred Schedules'!I15</f>
        <v>0</v>
      </c>
      <c r="D38" s="178">
        <f>'MPORS-Deferred Schedules'!I15</f>
        <v>0</v>
      </c>
      <c r="E38" s="178">
        <f>'SRS-Deferred Schedules'!I15</f>
        <v>0</v>
      </c>
      <c r="F38" s="178">
        <f>'TRS-Sample-JV'!G18+'TRS-Sample-JV'!G23+'TRS-Sample-JV'!G28+'TRS-Sample-JV'!G33+'TRS-Sample-JV'!G39</f>
        <v>0</v>
      </c>
      <c r="G38" s="183">
        <f>SUM(B38:F38)</f>
        <v>0</v>
      </c>
      <c r="H38" s="31"/>
      <c r="I38" s="183">
        <f>SUM(J38:P38)</f>
        <v>0</v>
      </c>
      <c r="J38" s="178">
        <f>C5</f>
        <v>0</v>
      </c>
      <c r="K38" s="178">
        <f>C8</f>
        <v>0</v>
      </c>
      <c r="L38" s="178">
        <f>C9</f>
        <v>0</v>
      </c>
      <c r="M38" s="178">
        <f>C10</f>
        <v>0</v>
      </c>
      <c r="N38" s="178">
        <f>C11</f>
        <v>0</v>
      </c>
      <c r="O38" s="178">
        <f>C12</f>
        <v>0</v>
      </c>
      <c r="P38" s="178">
        <f>C13</f>
        <v>0</v>
      </c>
    </row>
    <row r="39" spans="1:16" hidden="1" x14ac:dyDescent="0.2">
      <c r="A39" s="180" t="s">
        <v>208</v>
      </c>
      <c r="B39" s="179">
        <f>'PERS-Deferred Schedules'!L15</f>
        <v>0</v>
      </c>
      <c r="C39" s="179">
        <f>'FURS-Deferred Schedules'!L15</f>
        <v>0</v>
      </c>
      <c r="D39" s="179">
        <f>'MPORS-Deferred Schedules'!L15</f>
        <v>0</v>
      </c>
      <c r="E39" s="179">
        <f>'SRS-Deferred Schedules'!L15</f>
        <v>0</v>
      </c>
      <c r="F39" s="179">
        <f>'TRS-Sample-JV'!F20+'TRS-Sample-JV'!F25+'TRS-Sample-JV'!F30+'TRS-Sample-JV'!F35+'TRS-Sample-JV'!F48</f>
        <v>0</v>
      </c>
      <c r="G39" s="184">
        <f>SUM(B39:F39)</f>
        <v>0</v>
      </c>
      <c r="H39" s="31"/>
      <c r="I39" s="258" t="e">
        <f>SUM(J39:P39)</f>
        <v>#DIV/0!</v>
      </c>
      <c r="J39" s="179" t="e">
        <f>B39*'Payroll Allocation-Input Tab'!E10+'Recap Page'!C39+'Recap Page'!D39+'Recap Page'!E39+'Recap Page'!F39</f>
        <v>#DIV/0!</v>
      </c>
      <c r="K39" s="179" t="e">
        <f>B39*'Payroll Allocation-Input Tab'!E13</f>
        <v>#DIV/0!</v>
      </c>
      <c r="L39" s="179" t="e">
        <f>$B39*'Payroll Allocation-Input Tab'!E14</f>
        <v>#DIV/0!</v>
      </c>
      <c r="M39" s="179" t="e">
        <f>B39*'Payroll Allocation-Input Tab'!E15</f>
        <v>#DIV/0!</v>
      </c>
      <c r="N39" s="179" t="e">
        <f>B39*'Payroll Allocation-Input Tab'!E16</f>
        <v>#DIV/0!</v>
      </c>
      <c r="O39" s="179" t="e">
        <f>B39*'Payroll Allocation-Input Tab'!E17</f>
        <v>#DIV/0!</v>
      </c>
      <c r="P39" s="179" t="e">
        <f>B39*'Payroll Allocation-Input Tab'!E18</f>
        <v>#DIV/0!</v>
      </c>
    </row>
    <row r="40" spans="1:16" hidden="1" x14ac:dyDescent="0.2">
      <c r="A40" s="180"/>
      <c r="B40" s="178">
        <f t="shared" ref="B40:G40" si="7">B39-B38</f>
        <v>0</v>
      </c>
      <c r="C40" s="178">
        <f t="shared" si="7"/>
        <v>0</v>
      </c>
      <c r="D40" s="178">
        <f t="shared" si="7"/>
        <v>0</v>
      </c>
      <c r="E40" s="178">
        <f t="shared" si="7"/>
        <v>0</v>
      </c>
      <c r="F40" s="178">
        <f t="shared" si="7"/>
        <v>0</v>
      </c>
      <c r="G40" s="183">
        <f t="shared" si="7"/>
        <v>0</v>
      </c>
      <c r="H40" s="31"/>
      <c r="I40" s="178"/>
      <c r="J40" s="178" t="e">
        <f>J39-J38</f>
        <v>#DIV/0!</v>
      </c>
      <c r="K40" s="178" t="e">
        <f t="shared" ref="K40:P40" si="8">K39-K38</f>
        <v>#DIV/0!</v>
      </c>
      <c r="L40" s="178" t="e">
        <f t="shared" si="8"/>
        <v>#DIV/0!</v>
      </c>
      <c r="M40" s="178" t="e">
        <f t="shared" si="8"/>
        <v>#DIV/0!</v>
      </c>
      <c r="N40" s="178" t="e">
        <f t="shared" si="8"/>
        <v>#DIV/0!</v>
      </c>
      <c r="O40" s="178" t="e">
        <f t="shared" si="8"/>
        <v>#DIV/0!</v>
      </c>
      <c r="P40" s="178" t="e">
        <f t="shared" si="8"/>
        <v>#DIV/0!</v>
      </c>
    </row>
    <row r="41" spans="1:16" hidden="1" x14ac:dyDescent="0.2">
      <c r="A41" s="254"/>
      <c r="B41" s="254"/>
      <c r="C41" s="254"/>
      <c r="D41" s="254"/>
      <c r="E41" s="254"/>
      <c r="F41" s="254"/>
      <c r="G41" s="256"/>
      <c r="H41" s="37"/>
      <c r="I41" s="254"/>
      <c r="J41" s="254"/>
      <c r="K41" s="254"/>
      <c r="L41" s="254"/>
      <c r="M41" s="254"/>
      <c r="N41" s="254"/>
      <c r="O41" s="254"/>
      <c r="P41" s="254"/>
    </row>
    <row r="42" spans="1:16" hidden="1" x14ac:dyDescent="0.2">
      <c r="A42" s="177" t="s">
        <v>38</v>
      </c>
      <c r="B42" s="180"/>
      <c r="C42" s="180"/>
      <c r="D42" s="180"/>
      <c r="E42" s="180"/>
      <c r="F42" s="180"/>
      <c r="G42" s="177"/>
      <c r="H42" s="31"/>
      <c r="I42" s="180"/>
      <c r="J42" s="180"/>
      <c r="K42" s="180"/>
      <c r="L42" s="180"/>
      <c r="M42" s="180"/>
      <c r="N42" s="180"/>
      <c r="O42" s="180"/>
      <c r="P42" s="185"/>
    </row>
    <row r="43" spans="1:16" hidden="1" x14ac:dyDescent="0.2">
      <c r="A43" s="180" t="s">
        <v>209</v>
      </c>
      <c r="B43" s="178">
        <f>'PERS-Deferred Schedules'!J15</f>
        <v>0</v>
      </c>
      <c r="C43" s="178">
        <f>'FURS-Deferred Schedules'!J15</f>
        <v>0</v>
      </c>
      <c r="D43" s="178">
        <f>'MPORS-Deferred Schedules'!J15</f>
        <v>0</v>
      </c>
      <c r="E43" s="178">
        <f>'SRS-Deferred Schedules'!J15</f>
        <v>0</v>
      </c>
      <c r="F43" s="178">
        <f>'TRS-Sample-JV'!F19+'TRS-Sample-JV'!F24+'TRS-Sample-JV'!F29+'TRS-Sample-JV'!F34</f>
        <v>0</v>
      </c>
      <c r="G43" s="183">
        <f>SUM(B43:F43)</f>
        <v>0</v>
      </c>
      <c r="H43" s="31"/>
      <c r="I43" s="183">
        <f>SUM(J43:P43)</f>
        <v>0</v>
      </c>
      <c r="J43" s="178">
        <f>D5</f>
        <v>0</v>
      </c>
      <c r="K43" s="178">
        <f>D8</f>
        <v>0</v>
      </c>
      <c r="L43" s="178">
        <f>D9</f>
        <v>0</v>
      </c>
      <c r="M43" s="178">
        <f>D10</f>
        <v>0</v>
      </c>
      <c r="N43" s="178">
        <f>D11</f>
        <v>0</v>
      </c>
      <c r="O43" s="178">
        <f>D12</f>
        <v>0</v>
      </c>
      <c r="P43" s="178">
        <f>D13</f>
        <v>0</v>
      </c>
    </row>
    <row r="44" spans="1:16" hidden="1" x14ac:dyDescent="0.2">
      <c r="A44" s="180" t="s">
        <v>208</v>
      </c>
      <c r="B44" s="179">
        <f>'PERS-Deferred Schedules'!M15</f>
        <v>0</v>
      </c>
      <c r="C44" s="179">
        <f>'FURS-Deferred Schedules'!M15</f>
        <v>0</v>
      </c>
      <c r="D44" s="179">
        <f>'MPORS-Deferred Schedules'!M15</f>
        <v>0</v>
      </c>
      <c r="E44" s="179">
        <f>'SRS-Deferred Schedules'!M15</f>
        <v>0</v>
      </c>
      <c r="F44" s="179">
        <f>'TRS-Sample-JV'!G21+'TRS-Sample-JV'!G26+'TRS-Sample-JV'!G31+'TRS-Sample-JV'!G36</f>
        <v>0</v>
      </c>
      <c r="G44" s="184">
        <f>SUM(B44:F44)</f>
        <v>0</v>
      </c>
      <c r="H44" s="31"/>
      <c r="I44" s="258" t="e">
        <f>SUM(J44:P44)</f>
        <v>#DIV/0!</v>
      </c>
      <c r="J44" s="179" t="e">
        <f>B44*'Payroll Allocation-Input Tab'!E10++'Recap Page'!C44+'Recap Page'!D44+'Recap Page'!E44+'Recap Page'!F44</f>
        <v>#DIV/0!</v>
      </c>
      <c r="K44" s="179" t="e">
        <f>B44*'Payroll Allocation-Input Tab'!E13</f>
        <v>#DIV/0!</v>
      </c>
      <c r="L44" s="179" t="e">
        <f>B44*'Payroll Allocation-Input Tab'!E14</f>
        <v>#DIV/0!</v>
      </c>
      <c r="M44" s="179" t="e">
        <f>B44*'Payroll Allocation-Input Tab'!E15</f>
        <v>#DIV/0!</v>
      </c>
      <c r="N44" s="179" t="e">
        <f>B44*'Payroll Allocation-Input Tab'!E16</f>
        <v>#DIV/0!</v>
      </c>
      <c r="O44" s="179" t="e">
        <f>B44*'Payroll Allocation-Input Tab'!E17</f>
        <v>#DIV/0!</v>
      </c>
      <c r="P44" s="179" t="e">
        <f>B44*'Payroll Allocation-Input Tab'!E18</f>
        <v>#DIV/0!</v>
      </c>
    </row>
    <row r="45" spans="1:16" hidden="1" x14ac:dyDescent="0.2">
      <c r="A45" s="180"/>
      <c r="B45" s="178">
        <f t="shared" ref="B45:G45" si="9">B44-B43</f>
        <v>0</v>
      </c>
      <c r="C45" s="178">
        <f t="shared" si="9"/>
        <v>0</v>
      </c>
      <c r="D45" s="178">
        <f t="shared" si="9"/>
        <v>0</v>
      </c>
      <c r="E45" s="178">
        <f t="shared" si="9"/>
        <v>0</v>
      </c>
      <c r="F45" s="178">
        <f t="shared" si="9"/>
        <v>0</v>
      </c>
      <c r="G45" s="183">
        <f t="shared" si="9"/>
        <v>0</v>
      </c>
      <c r="H45" s="31"/>
      <c r="I45" s="178"/>
      <c r="J45" s="178" t="e">
        <f>J44-J43</f>
        <v>#DIV/0!</v>
      </c>
      <c r="K45" s="178" t="e">
        <f t="shared" ref="K45:P45" si="10">K44-K43</f>
        <v>#DIV/0!</v>
      </c>
      <c r="L45" s="178" t="e">
        <f t="shared" si="10"/>
        <v>#DIV/0!</v>
      </c>
      <c r="M45" s="178" t="e">
        <f t="shared" si="10"/>
        <v>#DIV/0!</v>
      </c>
      <c r="N45" s="178" t="e">
        <f t="shared" si="10"/>
        <v>#DIV/0!</v>
      </c>
      <c r="O45" s="178" t="e">
        <f t="shared" si="10"/>
        <v>#DIV/0!</v>
      </c>
      <c r="P45" s="178" t="e">
        <f t="shared" si="10"/>
        <v>#DIV/0!</v>
      </c>
    </row>
    <row r="46" spans="1:16" hidden="1" x14ac:dyDescent="0.2">
      <c r="A46" s="254"/>
      <c r="B46" s="254"/>
      <c r="C46" s="254"/>
      <c r="D46" s="254"/>
      <c r="E46" s="254"/>
      <c r="F46" s="254"/>
      <c r="G46" s="256"/>
      <c r="H46" s="37"/>
      <c r="I46" s="254"/>
      <c r="J46" s="254"/>
      <c r="K46" s="254"/>
      <c r="L46" s="254"/>
      <c r="M46" s="254"/>
      <c r="N46" s="254"/>
      <c r="O46" s="254"/>
      <c r="P46" s="254"/>
    </row>
    <row r="47" spans="1:16" hidden="1" x14ac:dyDescent="0.2">
      <c r="A47" s="177" t="s">
        <v>211</v>
      </c>
      <c r="B47" s="180"/>
      <c r="C47" s="180"/>
      <c r="D47" s="180"/>
      <c r="E47" s="180"/>
      <c r="F47" s="180"/>
      <c r="G47" s="177"/>
      <c r="H47" s="31"/>
      <c r="I47" s="180"/>
      <c r="J47" s="180"/>
      <c r="K47" s="180"/>
      <c r="L47" s="180"/>
      <c r="M47" s="180"/>
      <c r="N47" s="180"/>
      <c r="O47" s="180"/>
      <c r="P47" s="185"/>
    </row>
    <row r="48" spans="1:16" hidden="1" x14ac:dyDescent="0.2">
      <c r="A48" s="180" t="s">
        <v>208</v>
      </c>
      <c r="B48" s="178">
        <f>'PERS-Sample-JV-Tab'!G45+'PERS-Sample-JV-Tab'!G46</f>
        <v>0</v>
      </c>
      <c r="C48" s="178">
        <f>'FURS-Sample-JV-Tab'!G45</f>
        <v>0</v>
      </c>
      <c r="D48" s="181">
        <f>'MPORS-Sample-JV'!G45</f>
        <v>0</v>
      </c>
      <c r="E48" s="180">
        <v>0</v>
      </c>
      <c r="F48" s="178">
        <f>'TRS-Sample-JV'!G45</f>
        <v>0</v>
      </c>
      <c r="G48" s="183">
        <f>SUM(B48:F48)</f>
        <v>0</v>
      </c>
      <c r="H48" s="31"/>
      <c r="I48" s="257" t="e">
        <f>SUM(J48:P48)</f>
        <v>#DIV/0!</v>
      </c>
      <c r="J48" s="178" t="e">
        <f>B48*'Payroll Allocation-Input Tab'!E10+'Recap Page'!C48+'Recap Page'!D48+'Recap Page'!E48+'Recap Page'!F48</f>
        <v>#DIV/0!</v>
      </c>
      <c r="K48" s="178" t="e">
        <f>B48*'Payroll Allocation-Input Tab'!E13</f>
        <v>#DIV/0!</v>
      </c>
      <c r="L48" s="178" t="e">
        <f>B48*'Payroll Allocation-Input Tab'!E14</f>
        <v>#DIV/0!</v>
      </c>
      <c r="M48" s="178" t="e">
        <f>B48*'Payroll Allocation-Input Tab'!E15</f>
        <v>#DIV/0!</v>
      </c>
      <c r="N48" s="178" t="e">
        <f>B48*'Payroll Allocation-Input Tab'!E16</f>
        <v>#DIV/0!</v>
      </c>
      <c r="O48" s="178" t="e">
        <f>B48*'Payroll Allocation-Input Tab'!E17</f>
        <v>#DIV/0!</v>
      </c>
      <c r="P48" s="178" t="e">
        <f>B48*'Payroll Allocation-Input Tab'!E18</f>
        <v>#DIV/0!</v>
      </c>
    </row>
    <row r="49" spans="1:16" ht="24" hidden="1" customHeight="1" x14ac:dyDescent="0.2">
      <c r="A49" s="254"/>
      <c r="B49" s="254"/>
      <c r="C49" s="254"/>
      <c r="D49" s="254"/>
      <c r="E49" s="254"/>
      <c r="F49" s="254"/>
      <c r="G49" s="256"/>
      <c r="H49" s="37"/>
      <c r="I49" s="254"/>
      <c r="J49" s="254"/>
      <c r="K49" s="254"/>
      <c r="L49" s="254"/>
      <c r="M49" s="254"/>
      <c r="N49" s="254"/>
      <c r="O49" s="254"/>
      <c r="P49" s="254"/>
    </row>
    <row r="50" spans="1:16" ht="25.5" hidden="1" x14ac:dyDescent="0.2">
      <c r="A50" s="186" t="s">
        <v>709</v>
      </c>
      <c r="B50" s="180"/>
      <c r="C50" s="180"/>
      <c r="D50" s="180"/>
      <c r="E50" s="180"/>
      <c r="F50" s="180"/>
      <c r="G50" s="177"/>
      <c r="H50" s="31"/>
      <c r="I50" s="180"/>
      <c r="J50" s="180"/>
      <c r="K50" s="180"/>
      <c r="L50" s="180"/>
      <c r="M50" s="180"/>
      <c r="N50" s="180"/>
      <c r="O50" s="180"/>
      <c r="P50" s="185"/>
    </row>
    <row r="51" spans="1:16" hidden="1" x14ac:dyDescent="0.2">
      <c r="A51" s="180" t="s">
        <v>208</v>
      </c>
      <c r="B51" s="178">
        <f>'PERS-Sample-JV-Tab'!F49</f>
        <v>0</v>
      </c>
      <c r="C51" s="178">
        <f>'FURS-Sample-JV-Tab'!F48</f>
        <v>0</v>
      </c>
      <c r="D51" s="178">
        <f>'MPORS-Sample-JV'!F48</f>
        <v>0</v>
      </c>
      <c r="E51" s="178">
        <f>'SRS-Sample-JV'!F49</f>
        <v>0</v>
      </c>
      <c r="F51" s="178">
        <f>'TRS-Sample-JV'!F48</f>
        <v>0</v>
      </c>
      <c r="G51" s="183">
        <f>SUM(B51:F51)</f>
        <v>0</v>
      </c>
      <c r="H51" s="31"/>
      <c r="I51" s="257" t="e">
        <f>SUM(J51:P51)</f>
        <v>#DIV/0!</v>
      </c>
      <c r="J51" s="178" t="e">
        <f>B51*'Payroll Allocation-Input Tab'!E10+C51+D51+E51+F51</f>
        <v>#DIV/0!</v>
      </c>
      <c r="K51" s="178" t="e">
        <f>B51*'Payroll Allocation-Input Tab'!E13</f>
        <v>#DIV/0!</v>
      </c>
      <c r="L51" s="178" t="e">
        <f>B51*'Payroll Allocation-Input Tab'!E14</f>
        <v>#DIV/0!</v>
      </c>
      <c r="M51" s="178" t="e">
        <f>B51*'Payroll Allocation-Input Tab'!E15</f>
        <v>#DIV/0!</v>
      </c>
      <c r="N51" s="178" t="e">
        <f>B51*'Payroll Allocation-Input Tab'!E16</f>
        <v>#DIV/0!</v>
      </c>
      <c r="O51" s="178" t="e">
        <f>B51*'Payroll Allocation-Input Tab'!E17</f>
        <v>#DIV/0!</v>
      </c>
      <c r="P51" s="178" t="e">
        <f>B51*'Payroll Allocation-Input Tab'!E18</f>
        <v>#DIV/0!</v>
      </c>
    </row>
    <row r="52" spans="1:16" hidden="1" x14ac:dyDescent="0.2">
      <c r="A52" s="320" t="s">
        <v>359</v>
      </c>
      <c r="B52" s="254"/>
      <c r="C52" s="254"/>
      <c r="D52" s="254"/>
      <c r="E52" s="254"/>
      <c r="F52" s="254"/>
      <c r="G52" s="254"/>
      <c r="H52" s="37"/>
      <c r="I52" s="254"/>
      <c r="J52" s="254"/>
      <c r="K52" s="254"/>
      <c r="L52" s="254"/>
      <c r="M52" s="254"/>
      <c r="N52" s="254"/>
      <c r="O52" s="254"/>
      <c r="P52" s="254"/>
    </row>
    <row r="53" spans="1:16" ht="22.5" hidden="1" customHeight="1" x14ac:dyDescent="0.2">
      <c r="A53" s="177"/>
      <c r="B53" s="180"/>
      <c r="C53" s="180"/>
      <c r="D53" s="180"/>
      <c r="E53" s="180"/>
      <c r="F53" s="180"/>
      <c r="G53" s="180"/>
      <c r="H53" s="31"/>
      <c r="I53" s="180"/>
      <c r="J53" s="180"/>
      <c r="K53" s="180"/>
      <c r="L53" s="180"/>
      <c r="M53" s="180"/>
      <c r="N53" s="180"/>
      <c r="O53" s="180"/>
      <c r="P53" s="185"/>
    </row>
    <row r="54" spans="1:16" ht="27" hidden="1" customHeight="1" x14ac:dyDescent="0.2">
      <c r="A54" s="371"/>
      <c r="B54" s="372"/>
      <c r="C54" s="372"/>
      <c r="D54" s="372"/>
      <c r="E54" s="372"/>
      <c r="F54" s="372"/>
      <c r="G54" s="373"/>
      <c r="H54" s="31"/>
      <c r="I54" s="373"/>
      <c r="J54" s="372"/>
      <c r="K54" s="372"/>
      <c r="L54" s="372"/>
      <c r="M54" s="372"/>
      <c r="N54" s="372"/>
      <c r="O54" s="372"/>
      <c r="P54" s="254"/>
    </row>
    <row r="55" spans="1:16" hidden="1" x14ac:dyDescent="0.2"/>
    <row r="56" spans="1:16" hidden="1" x14ac:dyDescent="0.2"/>
    <row r="57" spans="1:16" hidden="1" x14ac:dyDescent="0.2"/>
    <row r="58" spans="1:16" hidden="1" x14ac:dyDescent="0.2">
      <c r="G58" s="26"/>
      <c r="I58" s="26"/>
      <c r="J58" s="26"/>
      <c r="K58" s="26"/>
      <c r="L58" s="26"/>
      <c r="M58" s="26"/>
      <c r="N58" s="26"/>
      <c r="O58" s="26"/>
    </row>
    <row r="59" spans="1:16" x14ac:dyDescent="0.2">
      <c r="I59" s="26"/>
    </row>
    <row r="60" spans="1:16" x14ac:dyDescent="0.2">
      <c r="F60" s="24"/>
      <c r="G60" s="24"/>
    </row>
    <row r="61" spans="1:16" x14ac:dyDescent="0.2">
      <c r="F61" s="26"/>
      <c r="G61" s="26"/>
    </row>
    <row r="62" spans="1:16" x14ac:dyDescent="0.2">
      <c r="F62" s="26"/>
      <c r="G62" s="26"/>
    </row>
    <row r="63" spans="1:16" x14ac:dyDescent="0.2">
      <c r="F63" s="26"/>
    </row>
    <row r="64" spans="1:16" x14ac:dyDescent="0.2">
      <c r="C64" s="3"/>
      <c r="E64" s="26"/>
      <c r="F64" s="26"/>
      <c r="G64" s="26"/>
    </row>
  </sheetData>
  <sheetProtection algorithmName="SHA-512" hashValue="ioVMbsCAckD0oxiA64MpQyiz6XT5T0pCiIHt1fYdXL/xKCDeqBuhq4rit5M7kzP6aZsUlFV4CG/B3m0yau3FLg==" saltValue="q3gWT9r15vzyY1lvDM/10A==" spinCount="100000" sheet="1" formatCells="0" formatColumns="0" formatRows="0"/>
  <mergeCells count="17">
    <mergeCell ref="A27:A30"/>
    <mergeCell ref="A1:A3"/>
    <mergeCell ref="B29:G30"/>
    <mergeCell ref="I29:O30"/>
    <mergeCell ref="B1:D1"/>
    <mergeCell ref="B2:D2"/>
    <mergeCell ref="E2:G2"/>
    <mergeCell ref="B3:D3"/>
    <mergeCell ref="E3:G3"/>
    <mergeCell ref="E1:G1"/>
    <mergeCell ref="B25:G26"/>
    <mergeCell ref="I25:O26"/>
    <mergeCell ref="I2:N2"/>
    <mergeCell ref="B27:G28"/>
    <mergeCell ref="I27:O27"/>
    <mergeCell ref="I1:N1"/>
    <mergeCell ref="I3:N3"/>
  </mergeCells>
  <pageMargins left="0.25" right="0.25" top="0.75" bottom="0.75" header="0.3" footer="0.3"/>
  <pageSetup pageOrder="overThenDown" orientation="landscape" r:id="rId1"/>
  <rowBreaks count="1" manualBreakCount="1">
    <brk id="24"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tabColor theme="7" tint="0.59999389629810485"/>
    <pageSetUpPr fitToPage="1"/>
  </sheetPr>
  <dimension ref="A1:Y55"/>
  <sheetViews>
    <sheetView zoomScaleNormal="100" workbookViewId="0">
      <selection sqref="A1:F1"/>
    </sheetView>
  </sheetViews>
  <sheetFormatPr defaultRowHeight="12.75" x14ac:dyDescent="0.2"/>
  <cols>
    <col min="1" max="1" width="2.5703125" customWidth="1"/>
    <col min="2" max="2" width="12" customWidth="1"/>
    <col min="3" max="3" width="36" customWidth="1"/>
    <col min="4" max="4" width="15" customWidth="1"/>
    <col min="5" max="5" width="16.42578125" customWidth="1"/>
    <col min="6" max="6" width="16.28515625" customWidth="1"/>
    <col min="7" max="7" width="10.5703125" customWidth="1"/>
    <col min="8" max="8" width="14.28515625" customWidth="1"/>
    <col min="9" max="17" width="14.28515625" hidden="1" customWidth="1"/>
    <col min="18" max="21" width="14.28515625" customWidth="1"/>
  </cols>
  <sheetData>
    <row r="1" spans="1:23" ht="15.75" x14ac:dyDescent="0.25">
      <c r="A1" s="934" t="s">
        <v>232</v>
      </c>
      <c r="B1" s="934"/>
      <c r="C1" s="934"/>
      <c r="D1" s="934"/>
      <c r="E1" s="934"/>
      <c r="F1" s="934"/>
    </row>
    <row r="2" spans="1:23" ht="15" x14ac:dyDescent="0.25">
      <c r="A2" s="27"/>
      <c r="B2" s="938" t="s">
        <v>84</v>
      </c>
      <c r="C2" s="938"/>
      <c r="D2" s="938"/>
      <c r="E2" s="938"/>
      <c r="F2" s="938"/>
    </row>
    <row r="3" spans="1:23" x14ac:dyDescent="0.2">
      <c r="B3" s="806" t="s">
        <v>85</v>
      </c>
      <c r="C3" s="806"/>
      <c r="D3" s="806"/>
      <c r="E3" s="806"/>
      <c r="F3" s="806"/>
    </row>
    <row r="4" spans="1:23" x14ac:dyDescent="0.2">
      <c r="B4" s="58"/>
    </row>
    <row r="5" spans="1:23" ht="15.75" thickBot="1" x14ac:dyDescent="0.3">
      <c r="B5" s="243" t="s">
        <v>48</v>
      </c>
    </row>
    <row r="6" spans="1:23" x14ac:dyDescent="0.2">
      <c r="A6" s="557"/>
      <c r="B6" s="558" t="s">
        <v>86</v>
      </c>
      <c r="C6" s="559"/>
      <c r="D6" s="559"/>
      <c r="E6" s="559"/>
      <c r="F6" s="559"/>
      <c r="G6" s="559"/>
      <c r="H6" s="559"/>
      <c r="I6" s="559"/>
      <c r="J6" s="559"/>
      <c r="K6" s="559"/>
      <c r="L6" s="559"/>
      <c r="M6" s="559"/>
      <c r="N6" s="559"/>
      <c r="O6" s="559"/>
      <c r="P6" s="559"/>
      <c r="Q6" s="559"/>
      <c r="R6" s="559"/>
      <c r="S6" s="559"/>
      <c r="T6" s="559"/>
      <c r="U6" s="559"/>
      <c r="V6" s="559"/>
      <c r="W6" s="560"/>
    </row>
    <row r="7" spans="1:23" ht="15.75" x14ac:dyDescent="0.25">
      <c r="A7" s="561"/>
      <c r="D7" s="45" t="s">
        <v>49</v>
      </c>
      <c r="E7" s="45" t="s">
        <v>50</v>
      </c>
      <c r="G7" s="562" t="s">
        <v>100</v>
      </c>
      <c r="H7" s="166"/>
      <c r="I7" s="166"/>
      <c r="J7" s="166"/>
      <c r="K7" s="166"/>
      <c r="L7" s="166"/>
      <c r="M7" s="166"/>
      <c r="N7" s="166"/>
      <c r="O7" s="166"/>
      <c r="P7" s="166"/>
      <c r="Q7" s="166"/>
      <c r="R7" s="166"/>
      <c r="W7" s="563"/>
    </row>
    <row r="8" spans="1:23" x14ac:dyDescent="0.2">
      <c r="A8" s="940" t="s">
        <v>27</v>
      </c>
      <c r="B8">
        <v>174000</v>
      </c>
      <c r="C8" s="1" t="s">
        <v>442</v>
      </c>
      <c r="D8" s="68" t="e">
        <f>E9</f>
        <v>#DIV/0!</v>
      </c>
      <c r="E8" s="68" t="e">
        <f>D9</f>
        <v>#DIV/0!</v>
      </c>
      <c r="G8" s="6" t="s">
        <v>101</v>
      </c>
      <c r="H8" s="2"/>
      <c r="W8" s="563"/>
    </row>
    <row r="9" spans="1:23" x14ac:dyDescent="0.2">
      <c r="A9" s="940"/>
      <c r="B9">
        <v>237000</v>
      </c>
      <c r="C9" s="1" t="s">
        <v>5</v>
      </c>
      <c r="D9" s="68" t="e">
        <f>IF('Recap Page'!I5&lt;0,-'Recap Page'!I5,0)</f>
        <v>#DIV/0!</v>
      </c>
      <c r="E9" s="68" t="e">
        <f>IF('Recap Page'!I5&gt;0,'Recap Page'!I5,0)</f>
        <v>#DIV/0!</v>
      </c>
      <c r="G9" s="6" t="s">
        <v>102</v>
      </c>
      <c r="W9" s="563"/>
    </row>
    <row r="10" spans="1:23" ht="13.5" thickBot="1" x14ac:dyDescent="0.25">
      <c r="A10" s="564"/>
      <c r="B10" s="565"/>
      <c r="C10" s="566"/>
      <c r="D10" s="567"/>
      <c r="E10" s="567"/>
      <c r="F10" s="566"/>
      <c r="G10" s="568" t="s">
        <v>103</v>
      </c>
      <c r="H10" s="566"/>
      <c r="I10" s="566"/>
      <c r="J10" s="566"/>
      <c r="K10" s="566"/>
      <c r="L10" s="566"/>
      <c r="M10" s="566"/>
      <c r="N10" s="566"/>
      <c r="O10" s="566"/>
      <c r="P10" s="566"/>
      <c r="Q10" s="566"/>
      <c r="R10" s="566"/>
      <c r="S10" s="566"/>
      <c r="T10" s="566"/>
      <c r="U10" s="566"/>
      <c r="V10" s="566"/>
      <c r="W10" s="569"/>
    </row>
    <row r="11" spans="1:23" x14ac:dyDescent="0.2">
      <c r="A11" s="557"/>
      <c r="B11" s="558" t="s">
        <v>87</v>
      </c>
      <c r="C11" s="558"/>
      <c r="D11" s="570"/>
      <c r="E11" s="570"/>
      <c r="F11" s="559"/>
      <c r="G11" s="571"/>
      <c r="H11" s="559"/>
      <c r="I11" s="559"/>
      <c r="J11" s="559"/>
      <c r="K11" s="559"/>
      <c r="L11" s="559"/>
      <c r="M11" s="559"/>
      <c r="N11" s="559"/>
      <c r="O11" s="559"/>
      <c r="P11" s="559"/>
      <c r="Q11" s="559"/>
      <c r="R11" s="559"/>
      <c r="S11" s="559"/>
      <c r="T11" s="572"/>
      <c r="U11" s="559"/>
      <c r="V11" s="559"/>
      <c r="W11" s="560"/>
    </row>
    <row r="12" spans="1:23" ht="15.75" x14ac:dyDescent="0.25">
      <c r="A12" s="941" t="s">
        <v>28</v>
      </c>
      <c r="B12" s="573"/>
      <c r="C12" s="1"/>
      <c r="D12" s="92"/>
      <c r="E12" s="92"/>
      <c r="G12" s="562" t="s">
        <v>104</v>
      </c>
      <c r="H12" s="166"/>
      <c r="I12" s="166"/>
      <c r="J12" s="166"/>
      <c r="K12" s="166"/>
      <c r="L12" s="166"/>
      <c r="M12" s="166"/>
      <c r="N12" s="166"/>
      <c r="O12" s="166"/>
      <c r="P12" s="166"/>
      <c r="Q12" s="166"/>
      <c r="R12" s="166"/>
      <c r="S12" s="98"/>
      <c r="T12" s="133"/>
      <c r="W12" s="563"/>
    </row>
    <row r="13" spans="1:23" x14ac:dyDescent="0.2">
      <c r="A13" s="942"/>
      <c r="B13" s="573" t="s">
        <v>34</v>
      </c>
      <c r="C13" s="1" t="s">
        <v>39</v>
      </c>
      <c r="D13" s="68" t="e">
        <f>IF('Recap Page'!J5&gt;0,'Recap Page'!J5,0)</f>
        <v>#DIV/0!</v>
      </c>
      <c r="E13" s="68" t="e">
        <f>IF('Recap Page'!J5&lt;0,-'Recap Page'!J5,0)</f>
        <v>#DIV/0!</v>
      </c>
      <c r="G13" s="6" t="s">
        <v>105</v>
      </c>
      <c r="H13" s="98"/>
      <c r="I13" s="98"/>
      <c r="J13" s="98"/>
      <c r="K13" s="98"/>
      <c r="L13" s="98"/>
      <c r="M13" s="98"/>
      <c r="N13" s="98"/>
      <c r="O13" s="98"/>
      <c r="P13" s="98"/>
      <c r="Q13" s="98"/>
      <c r="R13" s="98"/>
      <c r="S13" s="98"/>
      <c r="T13" s="133"/>
      <c r="W13" s="563"/>
    </row>
    <row r="14" spans="1:23" x14ac:dyDescent="0.2">
      <c r="A14" s="943"/>
      <c r="B14" s="393" t="s">
        <v>35</v>
      </c>
      <c r="C14" s="1" t="s">
        <v>38</v>
      </c>
      <c r="D14" s="68" t="e">
        <f>IF('Recap Page'!K5&lt;0,-'Recap Page'!K5,0)</f>
        <v>#DIV/0!</v>
      </c>
      <c r="E14" s="68" t="e">
        <f>IF('Recap Page'!K5&gt;0,'Recap Page'!K5,0)</f>
        <v>#DIV/0!</v>
      </c>
      <c r="G14" s="6" t="s">
        <v>106</v>
      </c>
      <c r="T14" s="133"/>
      <c r="W14" s="563"/>
    </row>
    <row r="15" spans="1:23" ht="13.5" thickBot="1" x14ac:dyDescent="0.25">
      <c r="A15" s="564"/>
      <c r="B15" s="574"/>
      <c r="C15" s="575"/>
      <c r="D15" s="567"/>
      <c r="E15" s="567"/>
      <c r="F15" s="566"/>
      <c r="G15" s="568"/>
      <c r="H15" s="566"/>
      <c r="I15" s="566"/>
      <c r="J15" s="566"/>
      <c r="K15" s="566"/>
      <c r="L15" s="566"/>
      <c r="M15" s="566"/>
      <c r="N15" s="566"/>
      <c r="O15" s="566"/>
      <c r="P15" s="566"/>
      <c r="Q15" s="566"/>
      <c r="R15" s="566"/>
      <c r="S15" s="566"/>
      <c r="T15" s="576"/>
      <c r="U15" s="566"/>
      <c r="V15" s="566"/>
      <c r="W15" s="569"/>
    </row>
    <row r="16" spans="1:23" ht="15.75" x14ac:dyDescent="0.25">
      <c r="B16" s="526" t="s">
        <v>640</v>
      </c>
      <c r="C16" s="526"/>
      <c r="D16" s="92"/>
      <c r="E16" s="92"/>
      <c r="G16" s="528" t="s">
        <v>644</v>
      </c>
      <c r="H16" s="529"/>
      <c r="I16" s="529"/>
      <c r="J16" s="529"/>
      <c r="K16" s="530"/>
      <c r="L16" s="531"/>
      <c r="M16" s="531"/>
      <c r="N16" s="531"/>
      <c r="O16" s="531"/>
      <c r="P16" s="529"/>
      <c r="Q16" s="529"/>
      <c r="R16" s="529"/>
      <c r="S16" s="529"/>
      <c r="T16" s="140"/>
      <c r="U16" s="140"/>
    </row>
    <row r="17" spans="1:25" x14ac:dyDescent="0.2">
      <c r="A17" s="944" t="s">
        <v>29</v>
      </c>
      <c r="B17" s="60"/>
      <c r="D17" s="92"/>
      <c r="E17" s="92"/>
      <c r="G17" s="532" t="s">
        <v>641</v>
      </c>
      <c r="H17" s="140"/>
      <c r="I17" s="140"/>
      <c r="J17" s="140"/>
      <c r="K17" s="533"/>
      <c r="L17" s="532"/>
      <c r="M17" s="532"/>
      <c r="N17" s="532"/>
      <c r="O17" s="532"/>
      <c r="P17" s="140"/>
      <c r="Q17" s="140"/>
      <c r="R17" s="140"/>
      <c r="S17" s="140"/>
      <c r="T17" s="140"/>
      <c r="U17" s="533"/>
      <c r="V17" s="6"/>
      <c r="W17" s="6"/>
      <c r="X17" s="6"/>
      <c r="Y17" s="6"/>
    </row>
    <row r="18" spans="1:25" ht="15.75" x14ac:dyDescent="0.25">
      <c r="A18" s="945"/>
      <c r="B18" s="525">
        <v>336020</v>
      </c>
      <c r="C18" s="526" t="s">
        <v>643</v>
      </c>
      <c r="D18" s="524" t="e">
        <f>IF('Recap Page'!J48&lt;0,-'Recap Page'!J48,0)</f>
        <v>#DIV/0!</v>
      </c>
      <c r="E18" s="524" t="e">
        <f>IF('Recap Page'!J48&gt;0,'Recap Page'!J48,0)</f>
        <v>#DIV/0!</v>
      </c>
      <c r="F18" s="139"/>
      <c r="G18" s="532" t="s">
        <v>642</v>
      </c>
      <c r="H18" s="140"/>
      <c r="I18" s="140"/>
      <c r="J18" s="140"/>
      <c r="K18" s="533"/>
      <c r="L18" s="532"/>
      <c r="M18" s="532"/>
      <c r="N18" s="532"/>
      <c r="O18" s="532"/>
      <c r="P18" s="140"/>
      <c r="Q18" s="140"/>
      <c r="R18" s="140"/>
      <c r="S18" s="140"/>
      <c r="T18" s="140"/>
      <c r="U18" s="533"/>
      <c r="V18" s="6"/>
      <c r="W18" s="6"/>
      <c r="X18" s="6"/>
      <c r="Y18" s="6"/>
    </row>
    <row r="19" spans="1:25" x14ac:dyDescent="0.2">
      <c r="A19" s="946"/>
      <c r="B19" s="527" t="s">
        <v>36</v>
      </c>
      <c r="C19" s="526" t="s">
        <v>23</v>
      </c>
      <c r="D19" s="524" t="e">
        <f>IF('Recap Page'!M5&gt;0,'Recap Page'!M5,0)</f>
        <v>#DIV/0!</v>
      </c>
      <c r="E19" s="524" t="e">
        <f>IF('Recap Page'!M5&lt;0,-'Recap Page'!M5,0)</f>
        <v>#DIV/0!</v>
      </c>
      <c r="G19" s="532" t="s">
        <v>639</v>
      </c>
      <c r="H19" s="140"/>
      <c r="I19" s="140"/>
      <c r="J19" s="140"/>
      <c r="K19" s="140"/>
      <c r="L19" s="140"/>
      <c r="M19" s="140"/>
      <c r="N19" s="140"/>
      <c r="O19" s="140"/>
      <c r="P19" s="140"/>
      <c r="Q19" s="140"/>
      <c r="R19" s="140"/>
      <c r="S19" s="140"/>
      <c r="T19" s="140"/>
      <c r="U19" s="533"/>
      <c r="V19" s="6"/>
      <c r="W19" s="6"/>
      <c r="X19" s="6"/>
      <c r="Y19" s="6"/>
    </row>
    <row r="20" spans="1:25" x14ac:dyDescent="0.2">
      <c r="A20" s="391"/>
      <c r="B20" s="392" t="s">
        <v>36</v>
      </c>
      <c r="C20" s="1" t="s">
        <v>23</v>
      </c>
      <c r="D20" s="223"/>
      <c r="E20" s="223"/>
      <c r="G20" s="308" t="s">
        <v>705</v>
      </c>
      <c r="U20" s="151"/>
      <c r="V20" s="6"/>
      <c r="W20" s="6"/>
      <c r="X20" s="6"/>
      <c r="Y20" s="6"/>
    </row>
    <row r="21" spans="1:25" ht="13.5" customHeight="1" x14ac:dyDescent="0.2">
      <c r="A21" s="391"/>
      <c r="B21" s="395"/>
      <c r="C21" s="398" t="s">
        <v>480</v>
      </c>
      <c r="D21" s="223"/>
      <c r="E21" s="223"/>
      <c r="G21" s="534"/>
      <c r="H21" s="5"/>
      <c r="I21" s="5"/>
      <c r="J21" s="5"/>
      <c r="K21" s="5"/>
      <c r="L21" s="5"/>
      <c r="M21" s="5"/>
      <c r="N21" s="5"/>
      <c r="O21" s="5"/>
      <c r="P21" s="5"/>
      <c r="Q21" s="5"/>
      <c r="R21" s="5"/>
      <c r="S21" s="5"/>
      <c r="T21" s="5"/>
      <c r="U21" s="535"/>
      <c r="V21" s="305"/>
      <c r="W21" s="305"/>
      <c r="X21" s="6"/>
      <c r="Y21" s="6"/>
    </row>
    <row r="22" spans="1:25" ht="13.5" customHeight="1" x14ac:dyDescent="0.2">
      <c r="B22" s="263"/>
      <c r="C22" s="45" t="s">
        <v>16</v>
      </c>
      <c r="D22" s="73" t="e">
        <f>SUM(D9:D21)</f>
        <v>#DIV/0!</v>
      </c>
      <c r="E22" s="73" t="e">
        <f>SUM(E9:E21)</f>
        <v>#DIV/0!</v>
      </c>
      <c r="F22" s="5"/>
      <c r="G22" s="119" t="s">
        <v>237</v>
      </c>
    </row>
    <row r="23" spans="1:25" ht="12.75" customHeight="1" thickBot="1" x14ac:dyDescent="0.25">
      <c r="A23" s="582"/>
      <c r="B23" s="578"/>
      <c r="C23" s="579" t="s">
        <v>441</v>
      </c>
      <c r="D23" s="580"/>
      <c r="E23" s="581" t="e">
        <f>E22-D22</f>
        <v>#DIV/0!</v>
      </c>
      <c r="F23" s="583"/>
      <c r="G23" s="405" t="s">
        <v>439</v>
      </c>
    </row>
    <row r="24" spans="1:25" ht="12.75" customHeight="1" x14ac:dyDescent="0.2">
      <c r="A24" s="935" t="s">
        <v>107</v>
      </c>
      <c r="B24" s="19"/>
      <c r="C24" s="947"/>
      <c r="D24" s="947"/>
      <c r="E24" s="577"/>
      <c r="F24" s="551" t="s">
        <v>683</v>
      </c>
      <c r="G24" s="405" t="s">
        <v>440</v>
      </c>
      <c r="H24" s="152"/>
      <c r="I24" s="136"/>
      <c r="J24" s="136"/>
      <c r="K24" s="136"/>
      <c r="L24" s="136"/>
      <c r="M24" s="136"/>
      <c r="N24" s="136"/>
      <c r="O24" s="136"/>
      <c r="P24" s="136"/>
      <c r="Q24" s="136"/>
      <c r="R24" s="152"/>
    </row>
    <row r="25" spans="1:25" ht="15.75" x14ac:dyDescent="0.25">
      <c r="A25" s="935"/>
      <c r="B25" s="153" t="s">
        <v>233</v>
      </c>
      <c r="C25" s="134"/>
      <c r="D25" s="135"/>
      <c r="E25" s="135"/>
      <c r="F25" s="549" t="s">
        <v>685</v>
      </c>
      <c r="G25" s="405"/>
      <c r="I25" s="159" t="s">
        <v>394</v>
      </c>
      <c r="J25" s="159"/>
      <c r="K25" s="159"/>
      <c r="L25" s="159"/>
      <c r="M25" s="159"/>
      <c r="S25" s="61"/>
      <c r="T25" s="133"/>
    </row>
    <row r="26" spans="1:25" ht="15.75" x14ac:dyDescent="0.25">
      <c r="A26" s="935"/>
      <c r="B26" s="939" t="s">
        <v>108</v>
      </c>
      <c r="C26" s="939"/>
      <c r="D26" s="939"/>
      <c r="E26" s="939"/>
      <c r="F26" s="550" t="s">
        <v>684</v>
      </c>
      <c r="G26" s="553" t="s">
        <v>701</v>
      </c>
      <c r="I26" s="74" t="s">
        <v>10</v>
      </c>
      <c r="J26" s="74" t="s">
        <v>42</v>
      </c>
      <c r="K26" s="74" t="s">
        <v>43</v>
      </c>
      <c r="L26" s="74" t="s">
        <v>44</v>
      </c>
      <c r="M26" s="74" t="s">
        <v>45</v>
      </c>
      <c r="R26" s="5"/>
      <c r="S26" s="5"/>
      <c r="T26" s="407"/>
      <c r="U26" s="5"/>
      <c r="V26" s="5"/>
      <c r="W26" s="5"/>
    </row>
    <row r="27" spans="1:25" x14ac:dyDescent="0.2">
      <c r="A27" s="935"/>
      <c r="C27" s="61" t="s">
        <v>51</v>
      </c>
      <c r="D27" s="68" t="e">
        <f>Q31</f>
        <v>#DIV/0!</v>
      </c>
      <c r="E27" s="537" t="s">
        <v>645</v>
      </c>
      <c r="F27" s="543"/>
      <c r="G27" s="542" t="s">
        <v>651</v>
      </c>
      <c r="H27" s="111"/>
      <c r="I27" s="356" t="e">
        <f>(D19+D20-E19-E20)-J27-K27-L27-M27</f>
        <v>#DIV/0!</v>
      </c>
      <c r="J27" s="356">
        <f>'FURS-Sample-JV-Tab'!F16-'FURS-Sample-JV-Tab'!G16+'FURS-Sample-JV-Tab'!F38+'FURS-Sample-JV-Tab'!F44-'FURS-Sample-JV-Tab'!G49</f>
        <v>0</v>
      </c>
      <c r="K27" s="356">
        <f>'MPORS-Sample-JV'!F16-'MPORS-Sample-JV'!G16+'MPORS-Sample-JV'!F38+'MPORS-Sample-JV'!F44-'MPORS-Sample-JV'!G49</f>
        <v>0</v>
      </c>
      <c r="L27" s="356">
        <f>'SRS-Sample-JV'!F16-'SRS-Sample-JV'!G16+'SRS-Sample-JV'!F38-'SRS-Sample-JV'!G50</f>
        <v>0</v>
      </c>
      <c r="M27" s="356">
        <f>'TRS-Sample-JV'!F16-'TRS-Sample-JV'!G16+'TRS-Sample-JV'!F38+'TRS-Sample-JV'!F44-'TRS-Sample-JV'!G49</f>
        <v>0</v>
      </c>
      <c r="N27" s="383" t="e">
        <f>D19+D20-E19-E20</f>
        <v>#DIV/0!</v>
      </c>
      <c r="O27" s="140" t="s">
        <v>395</v>
      </c>
    </row>
    <row r="28" spans="1:25" x14ac:dyDescent="0.2">
      <c r="A28" s="935"/>
      <c r="C28" s="61" t="s">
        <v>52</v>
      </c>
      <c r="D28" s="68" t="e">
        <f t="shared" ref="D28:D35" si="0">Q32</f>
        <v>#DIV/0!</v>
      </c>
      <c r="E28" s="537" t="s">
        <v>646</v>
      </c>
      <c r="F28" s="544"/>
      <c r="G28" s="342" t="s">
        <v>652</v>
      </c>
      <c r="H28" s="162"/>
      <c r="I28" s="363" t="e">
        <f>'Recap Page'!B48*'Payroll Allocation-Input Tab'!E10</f>
        <v>#DIV/0!</v>
      </c>
      <c r="J28" s="363">
        <f>'Recap Page'!C48</f>
        <v>0</v>
      </c>
      <c r="K28" s="363">
        <f>'Recap Page'!D48</f>
        <v>0</v>
      </c>
      <c r="L28" s="363">
        <f>'Recap Page'!E48</f>
        <v>0</v>
      </c>
      <c r="M28" s="363">
        <f>'Recap Page'!F48</f>
        <v>0</v>
      </c>
      <c r="N28" s="363" t="e">
        <f>SUM(I28:M28)</f>
        <v>#DIV/0!</v>
      </c>
      <c r="O28" s="364" t="s">
        <v>396</v>
      </c>
    </row>
    <row r="29" spans="1:25" x14ac:dyDescent="0.2">
      <c r="A29" s="935"/>
      <c r="C29" s="61" t="s">
        <v>53</v>
      </c>
      <c r="D29" s="68" t="e">
        <f t="shared" si="0"/>
        <v>#DIV/0!</v>
      </c>
      <c r="E29" s="538" t="s">
        <v>669</v>
      </c>
      <c r="F29" s="544"/>
      <c r="G29" s="161" t="s">
        <v>660</v>
      </c>
      <c r="H29" s="28"/>
    </row>
    <row r="30" spans="1:25" x14ac:dyDescent="0.2">
      <c r="A30" s="935"/>
      <c r="C30" s="61" t="s">
        <v>54</v>
      </c>
      <c r="D30" s="68" t="e">
        <f t="shared" si="0"/>
        <v>#DIV/0!</v>
      </c>
      <c r="E30" s="538" t="s">
        <v>670</v>
      </c>
      <c r="F30" s="544"/>
      <c r="G30" s="161" t="s">
        <v>661</v>
      </c>
      <c r="H30" s="28"/>
      <c r="I30" s="856" t="s">
        <v>65</v>
      </c>
      <c r="J30" s="856"/>
      <c r="K30" s="856"/>
      <c r="L30" s="74" t="s">
        <v>10</v>
      </c>
      <c r="M30" s="74" t="s">
        <v>42</v>
      </c>
      <c r="N30" s="74" t="s">
        <v>43</v>
      </c>
      <c r="O30" s="74" t="s">
        <v>44</v>
      </c>
      <c r="P30" s="74" t="s">
        <v>45</v>
      </c>
      <c r="Q30" s="69"/>
    </row>
    <row r="31" spans="1:25" x14ac:dyDescent="0.2">
      <c r="A31" s="935"/>
      <c r="C31" s="61" t="s">
        <v>55</v>
      </c>
      <c r="D31" s="68" t="e">
        <f t="shared" si="0"/>
        <v>#DIV/0!</v>
      </c>
      <c r="E31" s="538" t="s">
        <v>671</v>
      </c>
      <c r="F31" s="544"/>
      <c r="G31" s="161" t="s">
        <v>662</v>
      </c>
      <c r="H31" s="28"/>
      <c r="I31" s="69"/>
      <c r="J31" s="69"/>
      <c r="K31" s="80" t="s">
        <v>51</v>
      </c>
      <c r="L31" s="68" t="e">
        <f>I27*'Payroll Allocation-Input Tab'!E26</f>
        <v>#DIV/0!</v>
      </c>
      <c r="M31" s="68">
        <f>J27*'Payroll Allocation-Input Tab'!E29</f>
        <v>0</v>
      </c>
      <c r="N31" s="68">
        <f>K27*'Payroll Allocation-Input Tab'!E30</f>
        <v>0</v>
      </c>
      <c r="O31" s="68">
        <f>L27*'Payroll Allocation-Input Tab'!E31</f>
        <v>0</v>
      </c>
      <c r="P31" s="81">
        <f>M27*'Payroll Allocation-Input Tab'!E32</f>
        <v>0</v>
      </c>
      <c r="Q31" s="68" t="e">
        <f>SUM(L31:P31)</f>
        <v>#DIV/0!</v>
      </c>
    </row>
    <row r="32" spans="1:25" x14ac:dyDescent="0.2">
      <c r="A32" s="935"/>
      <c r="C32" s="61" t="s">
        <v>56</v>
      </c>
      <c r="D32" s="68" t="e">
        <f t="shared" si="0"/>
        <v>#DIV/0!</v>
      </c>
      <c r="E32" s="538" t="s">
        <v>672</v>
      </c>
      <c r="F32" s="545"/>
      <c r="G32" s="161" t="s">
        <v>663</v>
      </c>
      <c r="H32" s="28"/>
      <c r="I32" s="69"/>
      <c r="J32" s="69"/>
      <c r="K32" s="80" t="s">
        <v>52</v>
      </c>
      <c r="L32" s="68" t="e">
        <f>I27*'Payroll Allocation-Input Tab'!F26</f>
        <v>#DIV/0!</v>
      </c>
      <c r="M32" s="68">
        <f>J27*'Payroll Allocation-Input Tab'!F29</f>
        <v>0</v>
      </c>
      <c r="N32" s="68">
        <f>K27*'Payroll Allocation-Input Tab'!F30</f>
        <v>0</v>
      </c>
      <c r="O32" s="68">
        <f>L27*'Payroll Allocation-Input Tab'!F31</f>
        <v>0</v>
      </c>
      <c r="P32" s="76">
        <f>M27*'Payroll Allocation-Input Tab'!F32</f>
        <v>0</v>
      </c>
      <c r="Q32" s="68" t="e">
        <f>SUM(L32:P32)</f>
        <v>#DIV/0!</v>
      </c>
    </row>
    <row r="33" spans="1:18" x14ac:dyDescent="0.2">
      <c r="A33" s="935"/>
      <c r="C33" s="61" t="s">
        <v>57</v>
      </c>
      <c r="D33" s="68" t="e">
        <f t="shared" si="0"/>
        <v>#DIV/0!</v>
      </c>
      <c r="E33" s="538" t="s">
        <v>673</v>
      </c>
      <c r="F33" s="545"/>
      <c r="G33" s="161" t="s">
        <v>664</v>
      </c>
      <c r="H33" s="28"/>
      <c r="I33" s="69"/>
      <c r="J33" s="69"/>
      <c r="K33" s="80" t="s">
        <v>53</v>
      </c>
      <c r="L33" s="68" t="e">
        <f>I27*'Payroll Allocation-Input Tab'!G26</f>
        <v>#DIV/0!</v>
      </c>
      <c r="M33" s="68">
        <f>J27*'Payroll Allocation-Input Tab'!G29</f>
        <v>0</v>
      </c>
      <c r="N33" s="68">
        <f>K27*'Payroll Allocation-Input Tab'!G30</f>
        <v>0</v>
      </c>
      <c r="O33" s="68">
        <f>L27*'Payroll Allocation-Input Tab'!G31</f>
        <v>0</v>
      </c>
      <c r="P33" s="76">
        <f>M27*'Payroll Allocation-Input Tab'!G32</f>
        <v>0</v>
      </c>
      <c r="Q33" s="68" t="e">
        <f t="shared" ref="Q33:Q39" si="1">SUM(L33:P33)</f>
        <v>#DIV/0!</v>
      </c>
    </row>
    <row r="34" spans="1:18" x14ac:dyDescent="0.2">
      <c r="A34" s="935"/>
      <c r="C34" s="61" t="s">
        <v>58</v>
      </c>
      <c r="D34" s="68" t="e">
        <f t="shared" si="0"/>
        <v>#DIV/0!</v>
      </c>
      <c r="E34" s="538" t="s">
        <v>674</v>
      </c>
      <c r="F34" s="545"/>
      <c r="G34" s="161" t="s">
        <v>665</v>
      </c>
      <c r="H34" s="28"/>
      <c r="I34" s="69"/>
      <c r="J34" s="69"/>
      <c r="K34" s="80" t="s">
        <v>54</v>
      </c>
      <c r="L34" s="68" t="e">
        <f>I27*'Payroll Allocation-Input Tab'!H26</f>
        <v>#DIV/0!</v>
      </c>
      <c r="M34" s="68">
        <f>J27*'Payroll Allocation-Input Tab'!H29</f>
        <v>0</v>
      </c>
      <c r="N34" s="68">
        <f>K27*'Payroll Allocation-Input Tab'!H30</f>
        <v>0</v>
      </c>
      <c r="O34" s="68">
        <f>L27*'Payroll Allocation-Input Tab'!H31</f>
        <v>0</v>
      </c>
      <c r="P34" s="76">
        <f>M27*'Payroll Allocation-Input Tab'!H32</f>
        <v>0</v>
      </c>
      <c r="Q34" s="68" t="e">
        <f t="shared" si="1"/>
        <v>#DIV/0!</v>
      </c>
    </row>
    <row r="35" spans="1:18" x14ac:dyDescent="0.2">
      <c r="A35" s="935"/>
      <c r="B35" s="5"/>
      <c r="C35" s="62" t="s">
        <v>185</v>
      </c>
      <c r="D35" s="70" t="e">
        <f t="shared" si="0"/>
        <v>#DIV/0!</v>
      </c>
      <c r="E35" s="538" t="s">
        <v>680</v>
      </c>
      <c r="F35" s="545"/>
      <c r="G35" s="161" t="s">
        <v>666</v>
      </c>
      <c r="H35" s="28"/>
      <c r="I35" s="69"/>
      <c r="J35" s="69"/>
      <c r="K35" s="80" t="s">
        <v>55</v>
      </c>
      <c r="L35" s="68" t="e">
        <f>I27*'Payroll Allocation-Input Tab'!I26</f>
        <v>#DIV/0!</v>
      </c>
      <c r="M35" s="68">
        <f>J27*'Payroll Allocation-Input Tab'!I29</f>
        <v>0</v>
      </c>
      <c r="N35" s="68">
        <f>K27*'Payroll Allocation-Input Tab'!I30</f>
        <v>0</v>
      </c>
      <c r="O35" s="68">
        <f>L27*'Payroll Allocation-Input Tab'!I31</f>
        <v>0</v>
      </c>
      <c r="P35" s="76">
        <f>M27*'Payroll Allocation-Input Tab'!I32</f>
        <v>0</v>
      </c>
      <c r="Q35" s="68" t="e">
        <f t="shared" si="1"/>
        <v>#DIV/0!</v>
      </c>
    </row>
    <row r="36" spans="1:18" ht="15" customHeight="1" x14ac:dyDescent="0.2">
      <c r="A36" s="936"/>
      <c r="B36" s="71"/>
      <c r="C36" s="160" t="s">
        <v>235</v>
      </c>
      <c r="D36" s="73" t="e">
        <f>SUM(D27:D35)</f>
        <v>#DIV/0!</v>
      </c>
      <c r="E36" s="538" t="s">
        <v>681</v>
      </c>
      <c r="F36" s="73">
        <f>SUM(F27:F35)</f>
        <v>0</v>
      </c>
      <c r="G36" s="161" t="s">
        <v>667</v>
      </c>
      <c r="H36" s="28"/>
      <c r="I36" s="69"/>
      <c r="J36" s="69"/>
      <c r="K36" s="80" t="s">
        <v>56</v>
      </c>
      <c r="L36" s="68" t="e">
        <f>I27*'Payroll Allocation-Input Tab'!J26</f>
        <v>#DIV/0!</v>
      </c>
      <c r="M36" s="68">
        <f>J27*'Payroll Allocation-Input Tab'!J29</f>
        <v>0</v>
      </c>
      <c r="N36" s="68">
        <f>K27*'Payroll Allocation-Input Tab'!J30</f>
        <v>0</v>
      </c>
      <c r="O36" s="68">
        <f>L27*'Payroll Allocation-Input Tab'!J31</f>
        <v>0</v>
      </c>
      <c r="P36" s="76">
        <f>M27*'Payroll Allocation-Input Tab'!J32</f>
        <v>0</v>
      </c>
      <c r="Q36" s="68" t="e">
        <f t="shared" si="1"/>
        <v>#DIV/0!</v>
      </c>
    </row>
    <row r="37" spans="1:18" x14ac:dyDescent="0.2">
      <c r="F37" s="5"/>
      <c r="G37" s="59" t="s">
        <v>668</v>
      </c>
      <c r="H37" s="29"/>
      <c r="I37" s="69"/>
      <c r="J37" s="69"/>
      <c r="K37" s="80" t="s">
        <v>57</v>
      </c>
      <c r="L37" s="68" t="e">
        <f>I27*'Payroll Allocation-Input Tab'!K26</f>
        <v>#DIV/0!</v>
      </c>
      <c r="M37" s="68">
        <f>J27*'Payroll Allocation-Input Tab'!K29</f>
        <v>0</v>
      </c>
      <c r="N37" s="68">
        <f>K27*'Payroll Allocation-Input Tab'!K30</f>
        <v>0</v>
      </c>
      <c r="O37" s="68">
        <f>L27*'Payroll Allocation-Input Tab'!K31</f>
        <v>0</v>
      </c>
      <c r="P37" s="76">
        <f>M27*'Payroll Allocation-Input Tab'!K32</f>
        <v>0</v>
      </c>
      <c r="Q37" s="68" t="e">
        <f t="shared" si="1"/>
        <v>#DIV/0!</v>
      </c>
    </row>
    <row r="38" spans="1:18" ht="12.75" customHeight="1" x14ac:dyDescent="0.2">
      <c r="A38" s="937" t="s">
        <v>186</v>
      </c>
      <c r="B38" s="108"/>
      <c r="C38" s="108"/>
      <c r="D38" s="108"/>
      <c r="E38" s="108"/>
      <c r="F38" s="551" t="s">
        <v>686</v>
      </c>
      <c r="G38" s="98"/>
      <c r="I38" s="69"/>
      <c r="J38" s="69"/>
      <c r="K38" s="80" t="s">
        <v>58</v>
      </c>
      <c r="L38" s="68" t="e">
        <f>I27*'Payroll Allocation-Input Tab'!L26</f>
        <v>#DIV/0!</v>
      </c>
      <c r="M38" s="68">
        <f>J27*'Payroll Allocation-Input Tab'!L29</f>
        <v>0</v>
      </c>
      <c r="N38" s="68">
        <f>K27*'Payroll Allocation-Input Tab'!L30</f>
        <v>0</v>
      </c>
      <c r="O38" s="68">
        <f>L27*'Payroll Allocation-Input Tab'!L31</f>
        <v>0</v>
      </c>
      <c r="P38" s="76">
        <f>M27*'Payroll Allocation-Input Tab'!L32</f>
        <v>0</v>
      </c>
      <c r="Q38" s="68" t="e">
        <f t="shared" si="1"/>
        <v>#DIV/0!</v>
      </c>
    </row>
    <row r="39" spans="1:18" ht="15.75" x14ac:dyDescent="0.25">
      <c r="A39" s="935"/>
      <c r="B39" s="96" t="s">
        <v>239</v>
      </c>
      <c r="C39" s="97"/>
      <c r="F39" s="549" t="s">
        <v>685</v>
      </c>
      <c r="I39" s="71"/>
      <c r="J39" s="71"/>
      <c r="K39" s="82" t="s">
        <v>185</v>
      </c>
      <c r="L39" s="70" t="e">
        <f>I27*'Payroll Allocation-Input Tab'!M26</f>
        <v>#DIV/0!</v>
      </c>
      <c r="M39" s="70">
        <f>J27*'Payroll Allocation-Input Tab'!M29</f>
        <v>0</v>
      </c>
      <c r="N39" s="70">
        <f>K27*'Payroll Allocation-Input Tab'!M30</f>
        <v>0</v>
      </c>
      <c r="O39" s="70">
        <f>L27*'Payroll Allocation-Input Tab'!M31</f>
        <v>0</v>
      </c>
      <c r="P39" s="78">
        <f>M27*'Payroll Allocation-Input Tab'!M32</f>
        <v>0</v>
      </c>
      <c r="Q39" s="68" t="e">
        <f t="shared" si="1"/>
        <v>#DIV/0!</v>
      </c>
    </row>
    <row r="40" spans="1:18" ht="15.75" x14ac:dyDescent="0.25">
      <c r="A40" s="935"/>
      <c r="B40" s="79" t="s">
        <v>238</v>
      </c>
      <c r="C40" s="64"/>
      <c r="D40" s="64"/>
      <c r="F40" s="550" t="s">
        <v>684</v>
      </c>
      <c r="I40" s="69"/>
      <c r="J40" s="69"/>
      <c r="K40" s="69"/>
      <c r="L40" s="68" t="e">
        <f>SUM(L31:L39)</f>
        <v>#DIV/0!</v>
      </c>
      <c r="M40" s="68">
        <f t="shared" ref="M40:P40" si="2">SUM(M31:M39)</f>
        <v>0</v>
      </c>
      <c r="N40" s="68">
        <f t="shared" si="2"/>
        <v>0</v>
      </c>
      <c r="O40" s="68">
        <f t="shared" si="2"/>
        <v>0</v>
      </c>
      <c r="P40" s="68">
        <f t="shared" si="2"/>
        <v>0</v>
      </c>
      <c r="Q40" s="68" t="e">
        <f>SUM(L40:P40)</f>
        <v>#DIV/0!</v>
      </c>
    </row>
    <row r="41" spans="1:18" x14ac:dyDescent="0.2">
      <c r="A41" s="935"/>
      <c r="C41" s="61" t="s">
        <v>51</v>
      </c>
      <c r="D41" s="68" t="e">
        <f>Q45</f>
        <v>#DIV/0!</v>
      </c>
      <c r="E41" s="537" t="s">
        <v>645</v>
      </c>
      <c r="F41" s="546"/>
      <c r="G41" s="542" t="s">
        <v>659</v>
      </c>
      <c r="H41" s="164"/>
    </row>
    <row r="42" spans="1:18" x14ac:dyDescent="0.2">
      <c r="A42" s="935"/>
      <c r="C42" s="61" t="s">
        <v>52</v>
      </c>
      <c r="D42" s="68" t="e">
        <f>Q46</f>
        <v>#DIV/0!</v>
      </c>
      <c r="E42" s="537" t="s">
        <v>646</v>
      </c>
      <c r="F42" s="547"/>
      <c r="G42" s="342" t="s">
        <v>211</v>
      </c>
      <c r="H42" s="28"/>
    </row>
    <row r="43" spans="1:18" x14ac:dyDescent="0.2">
      <c r="A43" s="935"/>
      <c r="C43" s="61" t="s">
        <v>53</v>
      </c>
      <c r="D43" s="68" t="e">
        <f t="shared" ref="D43:D49" si="3">Q47</f>
        <v>#DIV/0!</v>
      </c>
      <c r="E43" s="538" t="s">
        <v>669</v>
      </c>
      <c r="F43" s="547"/>
      <c r="G43" s="165" t="s">
        <v>653</v>
      </c>
      <c r="H43" s="28"/>
    </row>
    <row r="44" spans="1:18" x14ac:dyDescent="0.2">
      <c r="A44" s="935"/>
      <c r="C44" s="61" t="s">
        <v>54</v>
      </c>
      <c r="D44" s="68" t="e">
        <f t="shared" si="3"/>
        <v>#DIV/0!</v>
      </c>
      <c r="E44" s="538" t="s">
        <v>675</v>
      </c>
      <c r="F44" s="547"/>
      <c r="G44" s="165" t="s">
        <v>654</v>
      </c>
      <c r="H44" s="28"/>
      <c r="I44" s="856" t="s">
        <v>68</v>
      </c>
      <c r="J44" s="856"/>
      <c r="K44" s="856"/>
      <c r="L44" s="93" t="s">
        <v>10</v>
      </c>
      <c r="M44" s="93" t="s">
        <v>42</v>
      </c>
      <c r="N44" s="93" t="s">
        <v>43</v>
      </c>
      <c r="O44" s="93" t="s">
        <v>44</v>
      </c>
      <c r="P44" s="93" t="s">
        <v>45</v>
      </c>
      <c r="Q44" s="69"/>
      <c r="R44" s="24" t="s">
        <v>173</v>
      </c>
    </row>
    <row r="45" spans="1:18" x14ac:dyDescent="0.2">
      <c r="A45" s="935"/>
      <c r="C45" s="61" t="s">
        <v>55</v>
      </c>
      <c r="D45" s="68" t="e">
        <f t="shared" si="3"/>
        <v>#DIV/0!</v>
      </c>
      <c r="E45" s="538" t="s">
        <v>676</v>
      </c>
      <c r="F45" s="547"/>
      <c r="G45" s="165" t="s">
        <v>655</v>
      </c>
      <c r="H45" s="28"/>
      <c r="I45" s="69"/>
      <c r="J45" s="69"/>
      <c r="K45" s="80" t="s">
        <v>51</v>
      </c>
      <c r="L45" s="68" t="e">
        <f>I28*'Payroll Allocation-Input Tab'!E26</f>
        <v>#DIV/0!</v>
      </c>
      <c r="M45" s="68">
        <f>J28*'Payroll Allocation-Input Tab'!E29</f>
        <v>0</v>
      </c>
      <c r="N45" s="68">
        <f>K28*'Payroll Allocation-Input Tab'!E30</f>
        <v>0</v>
      </c>
      <c r="O45" s="68">
        <f>L28*'Payroll Allocation-Input Tab'!E31</f>
        <v>0</v>
      </c>
      <c r="P45" s="81">
        <f>M28*'Payroll Allocation-Input Tab'!E32</f>
        <v>0</v>
      </c>
      <c r="Q45" s="68" t="e">
        <f>SUM(L45:P45)</f>
        <v>#DIV/0!</v>
      </c>
    </row>
    <row r="46" spans="1:18" x14ac:dyDescent="0.2">
      <c r="A46" s="935"/>
      <c r="C46" s="61" t="s">
        <v>56</v>
      </c>
      <c r="D46" s="68" t="e">
        <f t="shared" si="3"/>
        <v>#DIV/0!</v>
      </c>
      <c r="E46" s="538" t="s">
        <v>677</v>
      </c>
      <c r="F46" s="547"/>
      <c r="G46" s="165" t="s">
        <v>656</v>
      </c>
      <c r="H46" s="28"/>
      <c r="I46" s="69"/>
      <c r="J46" s="69"/>
      <c r="K46" s="80" t="s">
        <v>52</v>
      </c>
      <c r="L46" s="68" t="e">
        <f>I28*'Payroll Allocation-Input Tab'!F26</f>
        <v>#DIV/0!</v>
      </c>
      <c r="M46" s="68">
        <f>J28*'Payroll Allocation-Input Tab'!F29</f>
        <v>0</v>
      </c>
      <c r="N46" s="68">
        <f>K28*'Payroll Allocation-Input Tab'!F30</f>
        <v>0</v>
      </c>
      <c r="O46" s="68">
        <f>L28*'Payroll Allocation-Input Tab'!F31</f>
        <v>0</v>
      </c>
      <c r="P46" s="76">
        <f>M28*'Payroll Allocation-Input Tab'!F32</f>
        <v>0</v>
      </c>
      <c r="Q46" s="68" t="e">
        <f t="shared" ref="Q46:Q53" si="4">SUM(L46:P46)</f>
        <v>#DIV/0!</v>
      </c>
    </row>
    <row r="47" spans="1:18" x14ac:dyDescent="0.2">
      <c r="A47" s="935"/>
      <c r="C47" s="61" t="s">
        <v>57</v>
      </c>
      <c r="D47" s="68" t="e">
        <f t="shared" si="3"/>
        <v>#DIV/0!</v>
      </c>
      <c r="E47" s="538" t="s">
        <v>678</v>
      </c>
      <c r="F47" s="547"/>
      <c r="G47" s="165" t="s">
        <v>657</v>
      </c>
      <c r="H47" s="28"/>
      <c r="I47" s="69"/>
      <c r="J47" s="69"/>
      <c r="K47" s="80" t="s">
        <v>53</v>
      </c>
      <c r="L47" s="68" t="e">
        <f>I28*'Payroll Allocation-Input Tab'!G26</f>
        <v>#DIV/0!</v>
      </c>
      <c r="M47" s="68">
        <f>J28*'Payroll Allocation-Input Tab'!G29</f>
        <v>0</v>
      </c>
      <c r="N47" s="68">
        <f>K28*'Payroll Allocation-Input Tab'!G30</f>
        <v>0</v>
      </c>
      <c r="O47" s="68">
        <f>L28*'Payroll Allocation-Input Tab'!G31</f>
        <v>0</v>
      </c>
      <c r="P47" s="76">
        <f>M28*'Payroll Allocation-Input Tab'!G32</f>
        <v>0</v>
      </c>
      <c r="Q47" s="68" t="e">
        <f t="shared" si="4"/>
        <v>#DIV/0!</v>
      </c>
    </row>
    <row r="48" spans="1:18" x14ac:dyDescent="0.2">
      <c r="A48" s="935"/>
      <c r="C48" s="61" t="s">
        <v>58</v>
      </c>
      <c r="D48" s="68" t="e">
        <f t="shared" si="3"/>
        <v>#DIV/0!</v>
      </c>
      <c r="E48" s="538" t="s">
        <v>679</v>
      </c>
      <c r="F48" s="547"/>
      <c r="G48" s="165" t="s">
        <v>658</v>
      </c>
      <c r="H48" s="28"/>
      <c r="I48" s="69"/>
      <c r="J48" s="69"/>
      <c r="K48" s="80" t="s">
        <v>54</v>
      </c>
      <c r="L48" s="68" t="e">
        <f>I28*'Payroll Allocation-Input Tab'!H26</f>
        <v>#DIV/0!</v>
      </c>
      <c r="M48" s="68">
        <f>J28*'Payroll Allocation-Input Tab'!H29</f>
        <v>0</v>
      </c>
      <c r="N48" s="68">
        <f>K28*'Payroll Allocation-Input Tab'!H30</f>
        <v>0</v>
      </c>
      <c r="O48" s="68">
        <f>L28*'Payroll Allocation-Input Tab'!H31</f>
        <v>0</v>
      </c>
      <c r="P48" s="76">
        <f>M28*'Payroll Allocation-Input Tab'!H32</f>
        <v>0</v>
      </c>
      <c r="Q48" s="68" t="e">
        <f t="shared" si="4"/>
        <v>#DIV/0!</v>
      </c>
    </row>
    <row r="49" spans="1:17" x14ac:dyDescent="0.2">
      <c r="A49" s="935"/>
      <c r="B49" s="5"/>
      <c r="C49" s="62" t="s">
        <v>59</v>
      </c>
      <c r="D49" s="70" t="e">
        <f t="shared" si="3"/>
        <v>#DIV/0!</v>
      </c>
      <c r="E49" s="538" t="s">
        <v>682</v>
      </c>
      <c r="F49" s="548"/>
      <c r="G49" s="31"/>
      <c r="H49" s="28"/>
      <c r="I49" s="69"/>
      <c r="J49" s="69"/>
      <c r="K49" s="80" t="s">
        <v>55</v>
      </c>
      <c r="L49" s="68" t="e">
        <f>I28*'Payroll Allocation-Input Tab'!I26</f>
        <v>#DIV/0!</v>
      </c>
      <c r="M49" s="68">
        <f>J28*'Payroll Allocation-Input Tab'!I29</f>
        <v>0</v>
      </c>
      <c r="N49" s="68">
        <f>K28*'Payroll Allocation-Input Tab'!I30</f>
        <v>0</v>
      </c>
      <c r="O49" s="68">
        <f>L28*'Payroll Allocation-Input Tab'!I31</f>
        <v>0</v>
      </c>
      <c r="P49" s="76">
        <f>M28*'Payroll Allocation-Input Tab'!I32</f>
        <v>0</v>
      </c>
      <c r="Q49" s="68" t="e">
        <f t="shared" si="4"/>
        <v>#DIV/0!</v>
      </c>
    </row>
    <row r="50" spans="1:17" ht="15" customHeight="1" x14ac:dyDescent="0.2">
      <c r="A50" s="936"/>
      <c r="B50" s="71"/>
      <c r="C50" s="160" t="s">
        <v>234</v>
      </c>
      <c r="D50" s="73" t="e">
        <f>SUM(D41:D49)</f>
        <v>#DIV/0!</v>
      </c>
      <c r="E50" s="538" t="s">
        <v>681</v>
      </c>
      <c r="F50" s="73">
        <f>SUM(F41:F49)</f>
        <v>0</v>
      </c>
      <c r="G50" s="37"/>
      <c r="H50" s="29"/>
      <c r="I50" s="69"/>
      <c r="J50" s="69"/>
      <c r="K50" s="80" t="s">
        <v>56</v>
      </c>
      <c r="L50" s="68" t="e">
        <f>I28*'Payroll Allocation-Input Tab'!J26</f>
        <v>#DIV/0!</v>
      </c>
      <c r="M50" s="68">
        <f>J28*'Payroll Allocation-Input Tab'!J29</f>
        <v>0</v>
      </c>
      <c r="N50" s="68">
        <f>K28*'Payroll Allocation-Input Tab'!J30</f>
        <v>0</v>
      </c>
      <c r="O50" s="68">
        <f>L28*'Payroll Allocation-Input Tab'!J31</f>
        <v>0</v>
      </c>
      <c r="P50" s="76">
        <f>M28*'Payroll Allocation-Input Tab'!J32</f>
        <v>0</v>
      </c>
      <c r="Q50" s="68" t="e">
        <f t="shared" si="4"/>
        <v>#DIV/0!</v>
      </c>
    </row>
    <row r="51" spans="1:17" x14ac:dyDescent="0.2">
      <c r="F51" s="1"/>
      <c r="H51" s="98"/>
      <c r="I51" s="69"/>
      <c r="J51" s="69"/>
      <c r="K51" s="80" t="s">
        <v>57</v>
      </c>
      <c r="L51" s="68" t="e">
        <f>I28*'Payroll Allocation-Input Tab'!K26</f>
        <v>#DIV/0!</v>
      </c>
      <c r="M51" s="68">
        <f>J28*'Payroll Allocation-Input Tab'!K29</f>
        <v>0</v>
      </c>
      <c r="N51" s="68">
        <f>K28*'Payroll Allocation-Input Tab'!K30</f>
        <v>0</v>
      </c>
      <c r="O51" s="68">
        <f>L28*'Payroll Allocation-Input Tab'!K31</f>
        <v>0</v>
      </c>
      <c r="P51" s="76">
        <f>M28*'Payroll Allocation-Input Tab'!K32</f>
        <v>0</v>
      </c>
      <c r="Q51" s="68" t="e">
        <f t="shared" si="4"/>
        <v>#DIV/0!</v>
      </c>
    </row>
    <row r="52" spans="1:17" x14ac:dyDescent="0.2">
      <c r="F52" s="1"/>
      <c r="G52" s="98"/>
      <c r="I52" s="69"/>
      <c r="J52" s="69"/>
      <c r="K52" s="80" t="s">
        <v>58</v>
      </c>
      <c r="L52" s="68" t="e">
        <f>I28*'Payroll Allocation-Input Tab'!L26</f>
        <v>#DIV/0!</v>
      </c>
      <c r="M52" s="68">
        <f>J28*'Payroll Allocation-Input Tab'!L29</f>
        <v>0</v>
      </c>
      <c r="N52" s="68">
        <f>K28*'Payroll Allocation-Input Tab'!L30</f>
        <v>0</v>
      </c>
      <c r="O52" s="68">
        <f>L28*'Payroll Allocation-Input Tab'!L31</f>
        <v>0</v>
      </c>
      <c r="P52" s="76">
        <f>M28*'Payroll Allocation-Input Tab'!L32</f>
        <v>0</v>
      </c>
      <c r="Q52" s="68" t="e">
        <f t="shared" si="4"/>
        <v>#DIV/0!</v>
      </c>
    </row>
    <row r="53" spans="1:17" x14ac:dyDescent="0.2">
      <c r="F53" s="1"/>
      <c r="I53" s="71"/>
      <c r="J53" s="71"/>
      <c r="K53" s="82" t="s">
        <v>59</v>
      </c>
      <c r="L53" s="70" t="e">
        <f>I28*'Payroll Allocation-Input Tab'!M26</f>
        <v>#DIV/0!</v>
      </c>
      <c r="M53" s="70">
        <f>J28*'Payroll Allocation-Input Tab'!M29</f>
        <v>0</v>
      </c>
      <c r="N53" s="70">
        <f>K28*'Payroll Allocation-Input Tab'!M30</f>
        <v>0</v>
      </c>
      <c r="O53" s="70">
        <f>L28*'Payroll Allocation-Input Tab'!M31</f>
        <v>0</v>
      </c>
      <c r="P53" s="78">
        <f>M28*'Payroll Allocation-Input Tab'!M32</f>
        <v>0</v>
      </c>
      <c r="Q53" s="70" t="e">
        <f t="shared" si="4"/>
        <v>#DIV/0!</v>
      </c>
    </row>
    <row r="54" spans="1:17" x14ac:dyDescent="0.2">
      <c r="F54" s="1"/>
      <c r="I54" s="69"/>
      <c r="J54" s="69"/>
      <c r="K54" s="69"/>
      <c r="L54" s="68" t="e">
        <f>SUM(L45:L53)</f>
        <v>#DIV/0!</v>
      </c>
      <c r="M54" s="68">
        <f>SUM(M45:M53)</f>
        <v>0</v>
      </c>
      <c r="N54" s="68">
        <f>SUM(N45:N53)</f>
        <v>0</v>
      </c>
      <c r="O54" s="68">
        <f>SUM(O45:O53)</f>
        <v>0</v>
      </c>
      <c r="P54" s="76">
        <f>SUM(P45:P53)</f>
        <v>0</v>
      </c>
      <c r="Q54" s="68" t="e">
        <f>SUM(L54:P54)</f>
        <v>#DIV/0!</v>
      </c>
    </row>
    <row r="55" spans="1:17" x14ac:dyDescent="0.2">
      <c r="C55" s="1"/>
    </row>
  </sheetData>
  <sheetProtection algorithmName="SHA-512" hashValue="REeL6K6puLc+q+sb7KQ59BJP13w0uhhAC9g/o7r+ySqgWkAHtsUFBgYreuJBgu9RtGFKQOutm1N/54s/1jykDg==" saltValue="O74oLB4nxT7xneaHlf3CBw==" spinCount="100000" sheet="1" formatCells="0" formatColumns="0" formatRows="0"/>
  <mergeCells count="12">
    <mergeCell ref="A1:F1"/>
    <mergeCell ref="A24:A36"/>
    <mergeCell ref="A38:A50"/>
    <mergeCell ref="B2:F2"/>
    <mergeCell ref="I44:K44"/>
    <mergeCell ref="I30:K30"/>
    <mergeCell ref="B26:E26"/>
    <mergeCell ref="B3:F3"/>
    <mergeCell ref="A8:A9"/>
    <mergeCell ref="A12:A14"/>
    <mergeCell ref="A17:A19"/>
    <mergeCell ref="C24:D24"/>
  </mergeCells>
  <hyperlinks>
    <hyperlink ref="G26" location="'New! On-Behalf Revenue'!K1" display="See Illustrations 1 &amp; 2 of the New! On-Behalf Tab for instructions " xr:uid="{FCC06411-D1C0-4170-906D-65E42EB125B4}"/>
  </hyperlinks>
  <pageMargins left="0" right="0" top="0.18" bottom="0.13" header="0.19" footer="0.05"/>
  <pageSetup scale="71"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tabColor theme="7" tint="0.59999389629810485"/>
  </sheetPr>
  <dimension ref="A1:M74"/>
  <sheetViews>
    <sheetView workbookViewId="0">
      <selection activeCell="G24" sqref="G24"/>
    </sheetView>
  </sheetViews>
  <sheetFormatPr defaultRowHeight="12.75" x14ac:dyDescent="0.2"/>
  <cols>
    <col min="1" max="1" width="6.85546875" customWidth="1"/>
    <col min="2" max="2" width="11" customWidth="1"/>
    <col min="3" max="3" width="37.42578125" customWidth="1"/>
    <col min="4" max="5" width="18.28515625" customWidth="1"/>
    <col min="6" max="6" width="14.140625" customWidth="1"/>
    <col min="7" max="7" width="12.28515625" bestFit="1" customWidth="1"/>
    <col min="8" max="8" width="11.28515625" bestFit="1" customWidth="1"/>
    <col min="9" max="9" width="10.85546875" bestFit="1" customWidth="1"/>
  </cols>
  <sheetData>
    <row r="1" spans="1:13" ht="15.75" x14ac:dyDescent="0.25">
      <c r="A1" s="951" t="s">
        <v>82</v>
      </c>
      <c r="B1" s="951"/>
      <c r="C1" s="951"/>
      <c r="D1" s="951"/>
      <c r="E1" s="951"/>
      <c r="F1" s="951"/>
      <c r="G1" s="30"/>
      <c r="H1" s="108"/>
      <c r="I1" s="108"/>
      <c r="J1" s="108"/>
      <c r="K1" s="108"/>
      <c r="L1" s="108"/>
      <c r="M1" s="111"/>
    </row>
    <row r="2" spans="1:13" x14ac:dyDescent="0.2">
      <c r="A2" s="806">
        <f>'PERS-Sample-JV-Tab'!D6</f>
        <v>0</v>
      </c>
      <c r="B2" s="806"/>
      <c r="C2" s="806"/>
      <c r="D2" s="806"/>
      <c r="E2" s="806"/>
      <c r="F2" s="25"/>
      <c r="G2" s="384" t="s">
        <v>135</v>
      </c>
      <c r="H2" s="18"/>
      <c r="I2" s="18"/>
      <c r="J2" s="18"/>
      <c r="K2" s="18"/>
      <c r="L2" s="18"/>
      <c r="M2" s="28"/>
    </row>
    <row r="3" spans="1:13" x14ac:dyDescent="0.2">
      <c r="F3" s="404" t="s">
        <v>437</v>
      </c>
      <c r="G3" s="949" t="s">
        <v>83</v>
      </c>
      <c r="H3" s="950"/>
      <c r="I3" s="950"/>
      <c r="J3" s="950"/>
      <c r="M3" s="28"/>
    </row>
    <row r="4" spans="1:13" x14ac:dyDescent="0.2">
      <c r="A4" s="45" t="s">
        <v>0</v>
      </c>
      <c r="B4" s="45" t="s">
        <v>37</v>
      </c>
      <c r="C4" s="18" t="s">
        <v>1</v>
      </c>
      <c r="D4" s="45" t="s">
        <v>3</v>
      </c>
      <c r="E4" s="45" t="s">
        <v>4</v>
      </c>
      <c r="F4" s="362" t="s">
        <v>438</v>
      </c>
      <c r="G4" s="949" t="s">
        <v>187</v>
      </c>
      <c r="H4" s="950"/>
      <c r="I4" s="950"/>
      <c r="J4" s="950"/>
      <c r="M4" s="28"/>
    </row>
    <row r="5" spans="1:13" ht="12.95" customHeight="1" x14ac:dyDescent="0.2">
      <c r="A5">
        <f>'Payroll Allocation-Input Tab'!A13</f>
        <v>5210</v>
      </c>
      <c r="B5" s="389">
        <v>237000</v>
      </c>
      <c r="C5" s="4" t="s">
        <v>174</v>
      </c>
      <c r="D5" s="68" t="e">
        <f>IF('Recap Page'!I8&lt;0,-'Recap Page'!I8,0)</f>
        <v>#DIV/0!</v>
      </c>
      <c r="E5" s="92" t="e">
        <f>IF('Recap Page'!I8&gt;0,'Recap Page'!I8,0)</f>
        <v>#DIV/0!</v>
      </c>
      <c r="G5" s="165" t="s">
        <v>137</v>
      </c>
      <c r="M5" s="28"/>
    </row>
    <row r="6" spans="1:13" ht="12.95" customHeight="1" x14ac:dyDescent="0.2">
      <c r="A6">
        <f>A5</f>
        <v>5210</v>
      </c>
      <c r="B6" s="94" t="s">
        <v>34</v>
      </c>
      <c r="C6" s="1" t="s">
        <v>39</v>
      </c>
      <c r="D6" s="68" t="e">
        <f>IF('Recap Page'!J8&gt;0,'Recap Page'!J8,0)</f>
        <v>#DIV/0!</v>
      </c>
      <c r="E6" s="68" t="e">
        <f>IF('Recap Page'!J8&lt;0,-'Recap Page'!J8,0)</f>
        <v>#DIV/0!</v>
      </c>
      <c r="G6" s="165" t="s">
        <v>136</v>
      </c>
      <c r="H6" s="1" t="s">
        <v>138</v>
      </c>
      <c r="M6" s="28"/>
    </row>
    <row r="7" spans="1:13" ht="12.95" customHeight="1" x14ac:dyDescent="0.2">
      <c r="A7">
        <f>A6</f>
        <v>5210</v>
      </c>
      <c r="B7" s="353" t="s">
        <v>35</v>
      </c>
      <c r="C7" s="1" t="s">
        <v>38</v>
      </c>
      <c r="D7" s="68" t="e">
        <f>IF('Recap Page'!K8&lt;0,-'Recap Page'!K8,0)</f>
        <v>#DIV/0!</v>
      </c>
      <c r="E7" s="68" t="e">
        <f>IF('Recap Page'!K8&gt;0,'Recap Page'!K8,0)</f>
        <v>#DIV/0!</v>
      </c>
      <c r="G7" s="165"/>
      <c r="H7" s="1"/>
      <c r="M7" s="28"/>
    </row>
    <row r="8" spans="1:13" ht="12.95" customHeight="1" x14ac:dyDescent="0.2">
      <c r="A8">
        <f>A7</f>
        <v>5210</v>
      </c>
      <c r="B8" s="94" t="s">
        <v>36</v>
      </c>
      <c r="C8" s="1" t="s">
        <v>23</v>
      </c>
      <c r="D8" s="68" t="e">
        <f>IF('Recap Page'!M8&gt;0,'Recap Page'!M8,0)</f>
        <v>#DIV/0!</v>
      </c>
      <c r="E8" s="68" t="e">
        <f>IF('Recap Page'!M8&lt;0,-'Recap Page'!M8,0)</f>
        <v>#DIV/0!</v>
      </c>
      <c r="G8" s="30"/>
      <c r="H8" s="108"/>
      <c r="I8" s="108"/>
      <c r="J8" s="108"/>
      <c r="K8" s="108"/>
      <c r="L8" s="108"/>
      <c r="M8" s="111"/>
    </row>
    <row r="9" spans="1:13" ht="12.95" customHeight="1" x14ac:dyDescent="0.2">
      <c r="A9">
        <f>A5</f>
        <v>5210</v>
      </c>
      <c r="B9" s="94">
        <v>336020</v>
      </c>
      <c r="C9" s="1" t="s">
        <v>40</v>
      </c>
      <c r="D9" s="68" t="e">
        <f>IF('Recap Page'!K48&lt;0,-'Recap Page'!K48,0)</f>
        <v>#DIV/0!</v>
      </c>
      <c r="E9" s="68" t="e">
        <f>IF('Recap Page'!K48&gt;0,'Recap Page'!K48,0)</f>
        <v>#DIV/0!</v>
      </c>
      <c r="G9" s="342" t="s">
        <v>393</v>
      </c>
      <c r="M9" s="28"/>
    </row>
    <row r="10" spans="1:13" ht="12.95" customHeight="1" x14ac:dyDescent="0.2">
      <c r="A10">
        <f>A9</f>
        <v>5210</v>
      </c>
      <c r="B10" s="355" t="s">
        <v>36</v>
      </c>
      <c r="C10" s="1" t="s">
        <v>391</v>
      </c>
      <c r="D10" s="223"/>
      <c r="E10" s="223"/>
      <c r="G10" s="385" t="s">
        <v>392</v>
      </c>
      <c r="H10" s="130"/>
      <c r="I10" s="131"/>
      <c r="M10" s="28"/>
    </row>
    <row r="11" spans="1:13" ht="12.95" customHeight="1" x14ac:dyDescent="0.2">
      <c r="A11">
        <f>A5</f>
        <v>5210</v>
      </c>
      <c r="B11" s="94">
        <v>271500</v>
      </c>
      <c r="C11" s="1" t="s">
        <v>421</v>
      </c>
      <c r="D11" s="346"/>
      <c r="E11" s="223"/>
      <c r="G11" s="385"/>
      <c r="H11" s="130"/>
      <c r="I11" s="131"/>
      <c r="M11" s="28"/>
    </row>
    <row r="12" spans="1:13" ht="12.95" customHeight="1" x14ac:dyDescent="0.2">
      <c r="B12" s="948"/>
      <c r="C12" s="948"/>
      <c r="D12" s="72" t="e">
        <f>SUM(D5:D11)</f>
        <v>#DIV/0!</v>
      </c>
      <c r="E12" s="72" t="e">
        <f>SUM(E5:E11)</f>
        <v>#DIV/0!</v>
      </c>
      <c r="F12" s="356" t="e">
        <f>E12-D12</f>
        <v>#DIV/0!</v>
      </c>
      <c r="G12" s="386" t="s">
        <v>433</v>
      </c>
      <c r="H12" s="132"/>
      <c r="I12" s="132"/>
      <c r="M12" s="28"/>
    </row>
    <row r="13" spans="1:13" ht="15" customHeight="1" x14ac:dyDescent="0.2">
      <c r="E13" s="26"/>
      <c r="G13" s="387" t="s">
        <v>434</v>
      </c>
      <c r="H13" s="132"/>
      <c r="I13" s="132"/>
      <c r="M13" s="28"/>
    </row>
    <row r="14" spans="1:13" ht="15" customHeight="1" x14ac:dyDescent="0.2">
      <c r="A14" s="38"/>
      <c r="B14" s="38"/>
      <c r="C14" s="38"/>
      <c r="D14" s="38"/>
      <c r="E14" s="38"/>
      <c r="G14" s="387" t="s">
        <v>435</v>
      </c>
      <c r="H14" s="132"/>
      <c r="I14" s="132"/>
      <c r="M14" s="28"/>
    </row>
    <row r="15" spans="1:13" ht="13.5" customHeight="1" x14ac:dyDescent="0.2">
      <c r="A15" s="45" t="s">
        <v>0</v>
      </c>
      <c r="B15" s="45" t="s">
        <v>37</v>
      </c>
      <c r="C15" s="18" t="s">
        <v>1</v>
      </c>
      <c r="D15" s="45" t="s">
        <v>3</v>
      </c>
      <c r="E15" s="45" t="s">
        <v>4</v>
      </c>
      <c r="G15" s="387" t="s">
        <v>436</v>
      </c>
      <c r="H15" s="132"/>
      <c r="I15" s="132"/>
      <c r="M15" s="28"/>
    </row>
    <row r="16" spans="1:13" ht="12.95" customHeight="1" x14ac:dyDescent="0.2">
      <c r="A16">
        <f>'Payroll Allocation-Input Tab'!A14</f>
        <v>5310</v>
      </c>
      <c r="B16" s="352" t="s">
        <v>47</v>
      </c>
      <c r="C16" s="4" t="s">
        <v>174</v>
      </c>
      <c r="D16" s="68" t="e">
        <f>IF('Recap Page'!I9&lt;0,-'Recap Page'!I9,0)</f>
        <v>#DIV/0!</v>
      </c>
      <c r="E16" s="68" t="e">
        <f>IF('Recap Page'!I9&gt;0,'Recap Page'!I9,0)</f>
        <v>#DIV/0!</v>
      </c>
      <c r="G16" s="387"/>
      <c r="H16" s="132"/>
      <c r="I16" s="132"/>
      <c r="M16" s="28"/>
    </row>
    <row r="17" spans="1:13" ht="12.95" customHeight="1" x14ac:dyDescent="0.2">
      <c r="A17">
        <f>A16</f>
        <v>5310</v>
      </c>
      <c r="B17" s="94" t="s">
        <v>34</v>
      </c>
      <c r="C17" s="1" t="s">
        <v>39</v>
      </c>
      <c r="D17" s="68" t="e">
        <f>IF('Recap Page'!J9&gt;0,'Recap Page'!J9,0)</f>
        <v>#DIV/0!</v>
      </c>
      <c r="E17" s="68" t="e">
        <f>IF('Recap Page'!J9&lt;0,-'Recap Page'!J9,0)</f>
        <v>#DIV/0!</v>
      </c>
      <c r="G17" s="405" t="s">
        <v>439</v>
      </c>
      <c r="H17" s="132"/>
      <c r="I17" s="132"/>
      <c r="M17" s="28"/>
    </row>
    <row r="18" spans="1:13" ht="12.95" customHeight="1" x14ac:dyDescent="0.2">
      <c r="A18">
        <f>A17</f>
        <v>5310</v>
      </c>
      <c r="B18" s="353" t="s">
        <v>35</v>
      </c>
      <c r="C18" s="1" t="s">
        <v>38</v>
      </c>
      <c r="D18" s="68" t="e">
        <f>IF('Recap Page'!K9&lt;0,-'Recap Page'!K9,0)</f>
        <v>#DIV/0!</v>
      </c>
      <c r="E18" s="68" t="e">
        <f>IF('Recap Page'!K9&gt;0,'Recap Page'!K9,0)</f>
        <v>#DIV/0!</v>
      </c>
      <c r="G18" s="405" t="s">
        <v>440</v>
      </c>
      <c r="H18" s="132"/>
      <c r="I18" s="132"/>
      <c r="M18" s="28"/>
    </row>
    <row r="19" spans="1:13" ht="12.95" customHeight="1" x14ac:dyDescent="0.2">
      <c r="A19">
        <f>A17</f>
        <v>5310</v>
      </c>
      <c r="B19" s="94" t="s">
        <v>36</v>
      </c>
      <c r="C19" s="1" t="s">
        <v>23</v>
      </c>
      <c r="D19" s="68" t="e">
        <f>IF('Recap Page'!M9&gt;0,'Recap Page'!M9,0)</f>
        <v>#DIV/0!</v>
      </c>
      <c r="E19" s="68" t="e">
        <f>IF('Recap Page'!M9&lt;0,-'Recap Page'!M9,0)</f>
        <v>#DIV/0!</v>
      </c>
      <c r="G19" s="388"/>
      <c r="H19" s="132"/>
      <c r="I19" s="130"/>
      <c r="M19" s="28"/>
    </row>
    <row r="20" spans="1:13" ht="12.95" customHeight="1" x14ac:dyDescent="0.2">
      <c r="A20">
        <f>A16</f>
        <v>5310</v>
      </c>
      <c r="B20" s="135">
        <v>336020</v>
      </c>
      <c r="C20" s="1" t="str">
        <f>C9</f>
        <v>Revenue - On-behalf payment</v>
      </c>
      <c r="D20" s="68" t="e">
        <f>IF('Recap Page'!L48&lt;0,-'Recap Page'!L48,0)</f>
        <v>#DIV/0!</v>
      </c>
      <c r="E20" s="68" t="e">
        <f>IF('Recap Page'!L48&gt;0,'Recap Page'!L48,0)</f>
        <v>#DIV/0!</v>
      </c>
      <c r="G20" s="386" t="s">
        <v>412</v>
      </c>
      <c r="H20" s="130"/>
      <c r="I20" s="130"/>
      <c r="M20" s="28"/>
    </row>
    <row r="21" spans="1:13" ht="12.95" customHeight="1" x14ac:dyDescent="0.2">
      <c r="A21">
        <f>A16</f>
        <v>5310</v>
      </c>
      <c r="B21" s="355" t="s">
        <v>36</v>
      </c>
      <c r="C21" s="1" t="s">
        <v>391</v>
      </c>
      <c r="D21" s="223"/>
      <c r="E21" s="223"/>
      <c r="G21" s="386" t="s">
        <v>413</v>
      </c>
      <c r="H21" s="130"/>
      <c r="I21" s="130"/>
      <c r="M21" s="28"/>
    </row>
    <row r="22" spans="1:13" ht="12.95" customHeight="1" x14ac:dyDescent="0.2">
      <c r="A22">
        <f>A16</f>
        <v>5310</v>
      </c>
      <c r="B22" s="94">
        <v>271500</v>
      </c>
      <c r="C22" s="1" t="s">
        <v>421</v>
      </c>
      <c r="D22" s="223"/>
      <c r="E22" s="223"/>
      <c r="G22" s="386" t="s">
        <v>411</v>
      </c>
      <c r="M22" s="28"/>
    </row>
    <row r="23" spans="1:13" ht="15" customHeight="1" x14ac:dyDescent="0.2">
      <c r="B23" s="948"/>
      <c r="C23" s="948"/>
      <c r="D23" s="72" t="e">
        <f>SUM(D16:D22)</f>
        <v>#DIV/0!</v>
      </c>
      <c r="E23" s="72" t="e">
        <f>SUM(E16:E22)</f>
        <v>#DIV/0!</v>
      </c>
      <c r="F23" s="356" t="e">
        <f>E23-D23</f>
        <v>#DIV/0!</v>
      </c>
      <c r="G23" s="539"/>
      <c r="M23" s="28"/>
    </row>
    <row r="24" spans="1:13" x14ac:dyDescent="0.2">
      <c r="G24" s="540" t="s">
        <v>650</v>
      </c>
      <c r="H24" s="5"/>
      <c r="I24" s="5"/>
      <c r="J24" s="5"/>
      <c r="K24" s="5"/>
      <c r="L24" s="5"/>
      <c r="M24" s="29"/>
    </row>
    <row r="25" spans="1:13" x14ac:dyDescent="0.2">
      <c r="A25" s="38"/>
      <c r="B25" s="38"/>
      <c r="C25" s="38"/>
      <c r="D25" s="38"/>
      <c r="E25" s="38"/>
    </row>
    <row r="26" spans="1:13" x14ac:dyDescent="0.2">
      <c r="A26" s="45" t="s">
        <v>0</v>
      </c>
      <c r="B26" s="45" t="s">
        <v>37</v>
      </c>
      <c r="C26" s="18" t="s">
        <v>1</v>
      </c>
      <c r="D26" s="45" t="s">
        <v>3</v>
      </c>
      <c r="E26" s="45" t="s">
        <v>4</v>
      </c>
    </row>
    <row r="27" spans="1:13" ht="12.95" customHeight="1" x14ac:dyDescent="0.2">
      <c r="A27">
        <f>'Payroll Allocation-Input Tab'!A15</f>
        <v>5410</v>
      </c>
      <c r="B27" s="352" t="s">
        <v>47</v>
      </c>
      <c r="C27" s="4" t="s">
        <v>174</v>
      </c>
      <c r="D27" s="68" t="e">
        <f>IF('Recap Page'!I10&lt;0,-'Recap Page'!I10,0)</f>
        <v>#DIV/0!</v>
      </c>
      <c r="E27" s="68" t="e">
        <f>IF('Recap Page'!I10&gt;0,'Recap Page'!I10,0)</f>
        <v>#DIV/0!</v>
      </c>
    </row>
    <row r="28" spans="1:13" ht="12.95" customHeight="1" x14ac:dyDescent="0.2">
      <c r="A28">
        <f>A27</f>
        <v>5410</v>
      </c>
      <c r="B28" s="94" t="s">
        <v>34</v>
      </c>
      <c r="C28" s="1" t="s">
        <v>39</v>
      </c>
      <c r="D28" s="68" t="e">
        <f>IF('Recap Page'!J10&gt;0,'Recap Page'!J10,0)</f>
        <v>#DIV/0!</v>
      </c>
      <c r="E28" s="68" t="e">
        <f>IF('Recap Page'!J10&lt;0,-'Recap Page'!J10,0)</f>
        <v>#DIV/0!</v>
      </c>
    </row>
    <row r="29" spans="1:13" ht="12.95" customHeight="1" x14ac:dyDescent="0.2">
      <c r="A29">
        <f>A27</f>
        <v>5410</v>
      </c>
      <c r="B29" s="95" t="s">
        <v>35</v>
      </c>
      <c r="C29" s="1" t="s">
        <v>38</v>
      </c>
      <c r="D29" s="68" t="e">
        <f>IF('Recap Page'!K10&lt;0,-'Recap Page'!K10,0)</f>
        <v>#DIV/0!</v>
      </c>
      <c r="E29" s="68" t="e">
        <f>IF('Recap Page'!K10&gt;0,'Recap Page'!K10,0)</f>
        <v>#DIV/0!</v>
      </c>
      <c r="G29" s="134"/>
      <c r="H29" s="134"/>
      <c r="I29" s="134"/>
      <c r="J29" s="134"/>
      <c r="K29" s="134"/>
    </row>
    <row r="30" spans="1:13" ht="12.95" customHeight="1" x14ac:dyDescent="0.2">
      <c r="A30">
        <f>A27</f>
        <v>5410</v>
      </c>
      <c r="B30" s="94" t="s">
        <v>36</v>
      </c>
      <c r="C30" s="1" t="s">
        <v>23</v>
      </c>
      <c r="D30" s="68" t="e">
        <f>IF('Recap Page'!M10&gt;0,'Recap Page'!M10,0)</f>
        <v>#DIV/0!</v>
      </c>
      <c r="E30" s="68" t="e">
        <f>IF('Recap Page'!M10&lt;0,-'Recap Page'!M10,0)</f>
        <v>#DIV/0!</v>
      </c>
      <c r="G30" s="134"/>
      <c r="H30" s="134"/>
      <c r="I30" s="134"/>
      <c r="J30" s="134"/>
      <c r="K30" s="134"/>
    </row>
    <row r="31" spans="1:13" ht="12.95" customHeight="1" x14ac:dyDescent="0.2">
      <c r="A31">
        <f>A27</f>
        <v>5410</v>
      </c>
      <c r="B31" s="44">
        <v>336020</v>
      </c>
      <c r="C31" s="1" t="s">
        <v>40</v>
      </c>
      <c r="D31" s="68" t="e">
        <f>IF('Recap Page'!M48&lt;0,-'Recap Page'!M48,0)</f>
        <v>#DIV/0!</v>
      </c>
      <c r="E31" s="68" t="e">
        <f>IF('Recap Page'!M48&gt;0,'Recap Page'!M48,0)</f>
        <v>#DIV/0!</v>
      </c>
      <c r="G31" s="134"/>
      <c r="H31" s="134"/>
      <c r="I31" s="134"/>
      <c r="J31" s="134"/>
      <c r="K31" s="134"/>
    </row>
    <row r="32" spans="1:13" ht="12.95" customHeight="1" x14ac:dyDescent="0.2">
      <c r="A32">
        <f>A27</f>
        <v>5410</v>
      </c>
      <c r="B32" s="355" t="s">
        <v>36</v>
      </c>
      <c r="C32" s="1" t="s">
        <v>391</v>
      </c>
      <c r="D32" s="223"/>
      <c r="E32" s="223"/>
      <c r="G32" s="134"/>
      <c r="H32" s="134"/>
      <c r="I32" s="134"/>
      <c r="J32" s="134"/>
      <c r="K32" s="134"/>
    </row>
    <row r="33" spans="1:11" ht="12.95" customHeight="1" x14ac:dyDescent="0.2">
      <c r="A33">
        <f>A27</f>
        <v>5410</v>
      </c>
      <c r="B33" s="94">
        <v>271500</v>
      </c>
      <c r="C33" s="1" t="s">
        <v>421</v>
      </c>
      <c r="D33" s="223"/>
      <c r="E33" s="223"/>
      <c r="G33" s="134"/>
      <c r="H33" s="134"/>
      <c r="I33" s="134"/>
      <c r="J33" s="134"/>
      <c r="K33" s="134"/>
    </row>
    <row r="34" spans="1:11" x14ac:dyDescent="0.2">
      <c r="B34" s="948"/>
      <c r="C34" s="948"/>
      <c r="D34" s="72" t="e">
        <f>SUM(D27:D33)</f>
        <v>#DIV/0!</v>
      </c>
      <c r="E34" s="72" t="e">
        <f>SUM(E27:E33)</f>
        <v>#DIV/0!</v>
      </c>
      <c r="F34" s="356" t="e">
        <f>E34-D34</f>
        <v>#DIV/0!</v>
      </c>
      <c r="G34" s="134"/>
      <c r="H34" s="134"/>
      <c r="I34" s="134"/>
      <c r="J34" s="134"/>
      <c r="K34" s="134"/>
    </row>
    <row r="35" spans="1:11" ht="9.75" customHeight="1" x14ac:dyDescent="0.2">
      <c r="G35" s="134"/>
      <c r="H35" s="134"/>
      <c r="I35" s="134"/>
      <c r="J35" s="134"/>
      <c r="K35" s="134"/>
    </row>
    <row r="36" spans="1:11" ht="12.75" customHeight="1" x14ac:dyDescent="0.2">
      <c r="A36" s="38"/>
      <c r="B36" s="38"/>
      <c r="C36" s="38"/>
      <c r="D36" s="38"/>
      <c r="E36" s="38"/>
      <c r="G36" s="134"/>
      <c r="H36" s="134"/>
      <c r="I36" s="134"/>
      <c r="J36" s="134"/>
      <c r="K36" s="134"/>
    </row>
    <row r="37" spans="1:11" x14ac:dyDescent="0.2">
      <c r="A37" s="45" t="s">
        <v>0</v>
      </c>
      <c r="B37" s="45" t="s">
        <v>37</v>
      </c>
      <c r="C37" s="18" t="s">
        <v>1</v>
      </c>
      <c r="D37" s="45" t="s">
        <v>3</v>
      </c>
      <c r="E37" s="45" t="s">
        <v>4</v>
      </c>
      <c r="G37" s="134"/>
      <c r="H37" s="134"/>
      <c r="I37" s="134"/>
      <c r="J37" s="134"/>
      <c r="K37" s="134"/>
    </row>
    <row r="38" spans="1:11" x14ac:dyDescent="0.2">
      <c r="A38" t="str">
        <f>'Payroll Allocation-Input Tab'!A16</f>
        <v>XXXX</v>
      </c>
      <c r="B38" s="352" t="s">
        <v>47</v>
      </c>
      <c r="C38" s="1" t="s">
        <v>174</v>
      </c>
      <c r="D38" s="68" t="e">
        <f>IF('Recap Page'!I11&lt;0,-'Recap Page'!I11,0)</f>
        <v>#DIV/0!</v>
      </c>
      <c r="E38" s="68" t="e">
        <f>IF('Recap Page'!I11&gt;0,'Recap Page'!I11,0)</f>
        <v>#DIV/0!</v>
      </c>
      <c r="G38" s="134"/>
      <c r="H38" s="134"/>
      <c r="I38" s="134"/>
      <c r="J38" s="134"/>
      <c r="K38" s="134"/>
    </row>
    <row r="39" spans="1:11" x14ac:dyDescent="0.2">
      <c r="A39" t="str">
        <f>A38</f>
        <v>XXXX</v>
      </c>
      <c r="B39" s="94" t="s">
        <v>34</v>
      </c>
      <c r="C39" s="1" t="s">
        <v>39</v>
      </c>
      <c r="D39" s="68" t="e">
        <f>IF('Recap Page'!J11&gt;0,'Recap Page'!J11,0)</f>
        <v>#DIV/0!</v>
      </c>
      <c r="E39" s="68" t="e">
        <f>IF('Recap Page'!J11&lt;0,-'Recap Page'!J11,0)</f>
        <v>#DIV/0!</v>
      </c>
      <c r="G39" s="66"/>
      <c r="H39" s="134"/>
      <c r="I39" s="134"/>
      <c r="J39" s="134"/>
      <c r="K39" s="134"/>
    </row>
    <row r="40" spans="1:11" ht="15.75" customHeight="1" x14ac:dyDescent="0.2">
      <c r="A40" t="str">
        <f>A38</f>
        <v>XXXX</v>
      </c>
      <c r="B40" s="95" t="s">
        <v>35</v>
      </c>
      <c r="C40" s="1" t="s">
        <v>38</v>
      </c>
      <c r="D40" s="68" t="e">
        <f>IF('Recap Page'!K11&lt;0,-'Recap Page'!K11,0)</f>
        <v>#DIV/0!</v>
      </c>
      <c r="E40" s="68" t="e">
        <f>IF('Recap Page'!K11&gt;0,'Recap Page'!K11,0)</f>
        <v>#DIV/0!</v>
      </c>
      <c r="G40" s="134"/>
      <c r="H40" s="134"/>
      <c r="I40" s="134"/>
      <c r="J40" s="134"/>
      <c r="K40" s="134"/>
    </row>
    <row r="41" spans="1:11" x14ac:dyDescent="0.2">
      <c r="A41" t="str">
        <f>A38</f>
        <v>XXXX</v>
      </c>
      <c r="B41" s="94" t="s">
        <v>36</v>
      </c>
      <c r="C41" s="1" t="s">
        <v>23</v>
      </c>
      <c r="D41" s="68" t="e">
        <f>IF('Recap Page'!M11&gt;0,'Recap Page'!M11,0)</f>
        <v>#DIV/0!</v>
      </c>
      <c r="E41" s="68" t="e">
        <f>IF('Recap Page'!M11&lt;0,-'Recap Page'!M11,0)</f>
        <v>#DIV/0!</v>
      </c>
      <c r="G41" s="134"/>
      <c r="H41" s="134"/>
      <c r="I41" s="134"/>
      <c r="J41" s="134"/>
      <c r="K41" s="134"/>
    </row>
    <row r="42" spans="1:11" x14ac:dyDescent="0.2">
      <c r="A42" t="str">
        <f>A38</f>
        <v>XXXX</v>
      </c>
      <c r="B42" s="44">
        <v>336020</v>
      </c>
      <c r="C42" s="1" t="s">
        <v>40</v>
      </c>
      <c r="D42" s="68" t="e">
        <f>IF('Recap Page'!N48&lt;0,-'Recap Page'!N48,0)</f>
        <v>#DIV/0!</v>
      </c>
      <c r="E42" s="68" t="e">
        <f>IF('Recap Page'!N48&gt;0,'Recap Page'!N48,0)</f>
        <v>#DIV/0!</v>
      </c>
      <c r="G42" s="134"/>
      <c r="H42" s="134"/>
      <c r="I42" s="134"/>
      <c r="J42" s="134"/>
      <c r="K42" s="134"/>
    </row>
    <row r="43" spans="1:11" x14ac:dyDescent="0.2">
      <c r="A43" t="str">
        <f>A38</f>
        <v>XXXX</v>
      </c>
      <c r="B43" s="390" t="s">
        <v>36</v>
      </c>
      <c r="C43" s="354" t="s">
        <v>391</v>
      </c>
      <c r="D43" s="223"/>
      <c r="E43" s="223"/>
      <c r="G43" s="134"/>
      <c r="H43" s="134"/>
      <c r="I43" s="134"/>
      <c r="J43" s="134"/>
      <c r="K43" s="134"/>
    </row>
    <row r="44" spans="1:11" x14ac:dyDescent="0.2">
      <c r="A44" t="str">
        <f>A38</f>
        <v>XXXX</v>
      </c>
      <c r="B44" s="94">
        <v>271500</v>
      </c>
      <c r="C44" s="1" t="s">
        <v>421</v>
      </c>
      <c r="D44" s="401"/>
      <c r="E44" s="223"/>
      <c r="G44" s="134"/>
      <c r="H44" s="134"/>
      <c r="I44" s="134"/>
      <c r="J44" s="134"/>
      <c r="K44" s="134"/>
    </row>
    <row r="45" spans="1:11" x14ac:dyDescent="0.2">
      <c r="B45" s="948"/>
      <c r="C45" s="948"/>
      <c r="D45" s="72" t="e">
        <f>SUM(D38:D44)</f>
        <v>#DIV/0!</v>
      </c>
      <c r="E45" s="72" t="e">
        <f>SUM(E38:E44)</f>
        <v>#DIV/0!</v>
      </c>
      <c r="F45" s="356" t="e">
        <f>E45-D45</f>
        <v>#DIV/0!</v>
      </c>
      <c r="G45" s="134"/>
      <c r="H45" s="134"/>
      <c r="I45" s="134"/>
      <c r="J45" s="134"/>
      <c r="K45" s="134"/>
    </row>
    <row r="46" spans="1:11" x14ac:dyDescent="0.2">
      <c r="G46" s="134"/>
      <c r="H46" s="134"/>
      <c r="I46" s="134"/>
      <c r="J46" s="134"/>
      <c r="K46" s="134"/>
    </row>
    <row r="47" spans="1:11" x14ac:dyDescent="0.2">
      <c r="A47" s="38"/>
      <c r="B47" s="38"/>
      <c r="C47" s="38"/>
      <c r="D47" s="38"/>
      <c r="E47" s="38"/>
      <c r="G47" s="134"/>
      <c r="H47" s="134"/>
      <c r="I47" s="134"/>
      <c r="J47" s="134"/>
      <c r="K47" s="134"/>
    </row>
    <row r="48" spans="1:11" x14ac:dyDescent="0.2">
      <c r="A48" s="45" t="s">
        <v>0</v>
      </c>
      <c r="B48" s="45" t="s">
        <v>37</v>
      </c>
      <c r="C48" s="18" t="s">
        <v>1</v>
      </c>
      <c r="D48" s="45" t="s">
        <v>3</v>
      </c>
      <c r="E48" s="45" t="s">
        <v>4</v>
      </c>
      <c r="G48" s="134"/>
      <c r="H48" s="134"/>
      <c r="I48" s="134"/>
      <c r="J48" s="134"/>
      <c r="K48" s="134"/>
    </row>
    <row r="49" spans="1:11" ht="12.75" customHeight="1" x14ac:dyDescent="0.2">
      <c r="A49" t="str">
        <f>'Payroll Allocation-Input Tab'!A17</f>
        <v>XXXX</v>
      </c>
      <c r="B49" s="352" t="s">
        <v>47</v>
      </c>
      <c r="C49" s="4" t="s">
        <v>174</v>
      </c>
      <c r="D49" s="68" t="e">
        <f>IF('Recap Page'!I12&lt;0,-'Recap Page'!I12,0)</f>
        <v>#DIV/0!</v>
      </c>
      <c r="E49" s="92" t="e">
        <f>IF('Recap Page'!I12&gt;0,'Recap Page'!I12,0)</f>
        <v>#DIV/0!</v>
      </c>
      <c r="G49" s="134"/>
      <c r="H49" s="134"/>
      <c r="I49" s="134"/>
      <c r="J49" s="134"/>
      <c r="K49" s="134"/>
    </row>
    <row r="50" spans="1:11" x14ac:dyDescent="0.2">
      <c r="A50" t="str">
        <f>A49</f>
        <v>XXXX</v>
      </c>
      <c r="B50" s="94" t="s">
        <v>34</v>
      </c>
      <c r="C50" s="1" t="s">
        <v>39</v>
      </c>
      <c r="D50" s="68" t="e">
        <f>IF('Recap Page'!J12&gt;0,'Recap Page'!J12,0)</f>
        <v>#DIV/0!</v>
      </c>
      <c r="E50" s="68" t="e">
        <f>IF('Recap Page'!J12&lt;0,-'Recap Page'!J12,0)</f>
        <v>#DIV/0!</v>
      </c>
      <c r="G50" s="134"/>
      <c r="H50" s="134"/>
      <c r="I50" s="134"/>
      <c r="J50" s="134"/>
      <c r="K50" s="134"/>
    </row>
    <row r="51" spans="1:11" x14ac:dyDescent="0.2">
      <c r="A51" t="str">
        <f>A49</f>
        <v>XXXX</v>
      </c>
      <c r="B51" s="95" t="s">
        <v>35</v>
      </c>
      <c r="C51" s="1" t="s">
        <v>38</v>
      </c>
      <c r="D51" s="68" t="e">
        <f>IF('Recap Page'!K12&lt;0,-'Recap Page'!K12,0)</f>
        <v>#DIV/0!</v>
      </c>
      <c r="E51" s="68" t="e">
        <f>IF('Recap Page'!K12&gt;0,'Recap Page'!K12,0)</f>
        <v>#DIV/0!</v>
      </c>
      <c r="G51" s="134"/>
      <c r="H51" s="134"/>
      <c r="I51" s="134"/>
      <c r="J51" s="134"/>
      <c r="K51" s="134"/>
    </row>
    <row r="52" spans="1:11" x14ac:dyDescent="0.2">
      <c r="A52" t="str">
        <f>A49</f>
        <v>XXXX</v>
      </c>
      <c r="B52" s="94" t="s">
        <v>36</v>
      </c>
      <c r="C52" s="1" t="s">
        <v>23</v>
      </c>
      <c r="D52" s="68" t="e">
        <f>IF('Recap Page'!M12&gt;0,'Recap Page'!M12,0)</f>
        <v>#DIV/0!</v>
      </c>
      <c r="E52" s="68" t="e">
        <f>IF('Recap Page'!M12&lt;0,-'Recap Page'!M12,0)</f>
        <v>#DIV/0!</v>
      </c>
      <c r="G52" s="134"/>
      <c r="H52" s="134"/>
      <c r="I52" s="134"/>
      <c r="J52" s="134"/>
      <c r="K52" s="134"/>
    </row>
    <row r="53" spans="1:11" x14ac:dyDescent="0.2">
      <c r="A53" t="str">
        <f>A49</f>
        <v>XXXX</v>
      </c>
      <c r="B53" s="44">
        <v>336020</v>
      </c>
      <c r="C53" s="1" t="s">
        <v>40</v>
      </c>
      <c r="D53" s="68" t="e">
        <f>IF('Recap Page'!O48&lt;0,-'Recap Page'!O48,0)</f>
        <v>#DIV/0!</v>
      </c>
      <c r="E53" s="68" t="e">
        <f>IF('Recap Page'!O48&gt;0,'Recap Page'!O48,0)</f>
        <v>#DIV/0!</v>
      </c>
      <c r="G53" s="134"/>
      <c r="H53" s="134"/>
      <c r="I53" s="134"/>
      <c r="J53" s="134"/>
      <c r="K53" s="134"/>
    </row>
    <row r="54" spans="1:11" x14ac:dyDescent="0.2">
      <c r="A54" t="str">
        <f>A49</f>
        <v>XXXX</v>
      </c>
      <c r="B54" s="355" t="s">
        <v>36</v>
      </c>
      <c r="C54" s="1" t="s">
        <v>391</v>
      </c>
      <c r="D54" s="223"/>
      <c r="E54" s="223"/>
      <c r="G54" s="134"/>
      <c r="H54" s="134"/>
      <c r="I54" s="134"/>
      <c r="J54" s="134"/>
      <c r="K54" s="134"/>
    </row>
    <row r="55" spans="1:11" x14ac:dyDescent="0.2">
      <c r="A55" t="str">
        <f>A49</f>
        <v>XXXX</v>
      </c>
      <c r="B55" s="94">
        <v>271500</v>
      </c>
      <c r="C55" s="1" t="s">
        <v>421</v>
      </c>
      <c r="D55" s="223"/>
      <c r="E55" s="223"/>
      <c r="G55" s="134"/>
      <c r="H55" s="134"/>
      <c r="I55" s="134"/>
      <c r="J55" s="134"/>
      <c r="K55" s="134"/>
    </row>
    <row r="56" spans="1:11" x14ac:dyDescent="0.2">
      <c r="B56" s="948"/>
      <c r="C56" s="948"/>
      <c r="D56" s="72" t="e">
        <f>SUM(D49:D55)</f>
        <v>#DIV/0!</v>
      </c>
      <c r="E56" s="72" t="e">
        <f>SUM(E49:E55)</f>
        <v>#DIV/0!</v>
      </c>
      <c r="F56" s="400" t="e">
        <f>E56-D56</f>
        <v>#DIV/0!</v>
      </c>
      <c r="G56" s="134"/>
      <c r="H56" s="134"/>
      <c r="I56" s="134"/>
      <c r="J56" s="134"/>
      <c r="K56" s="134"/>
    </row>
    <row r="57" spans="1:11" x14ac:dyDescent="0.2">
      <c r="B57" s="435"/>
      <c r="C57" s="435"/>
      <c r="D57" s="501"/>
      <c r="E57" s="501"/>
      <c r="F57" s="383"/>
      <c r="G57" s="134"/>
      <c r="H57" s="134"/>
      <c r="I57" s="134"/>
      <c r="J57" s="134"/>
      <c r="K57" s="134"/>
    </row>
    <row r="58" spans="1:11" x14ac:dyDescent="0.2">
      <c r="A58" s="38"/>
      <c r="B58" s="38"/>
      <c r="C58" s="38"/>
      <c r="D58" s="38"/>
      <c r="E58" s="38"/>
      <c r="F58" s="383"/>
      <c r="G58" s="134"/>
      <c r="H58" s="134"/>
      <c r="I58" s="134"/>
      <c r="J58" s="134"/>
      <c r="K58" s="134"/>
    </row>
    <row r="59" spans="1:11" x14ac:dyDescent="0.2">
      <c r="A59" s="45" t="s">
        <v>0</v>
      </c>
      <c r="B59" s="45" t="s">
        <v>37</v>
      </c>
      <c r="C59" s="18" t="s">
        <v>1</v>
      </c>
      <c r="D59" s="45" t="s">
        <v>3</v>
      </c>
      <c r="E59" s="45" t="s">
        <v>4</v>
      </c>
      <c r="F59" s="383"/>
      <c r="G59" s="134"/>
      <c r="H59" s="134"/>
      <c r="I59" s="134"/>
      <c r="J59" s="134"/>
      <c r="K59" s="134"/>
    </row>
    <row r="60" spans="1:11" x14ac:dyDescent="0.2">
      <c r="A60" t="str">
        <f>'Payroll Allocation-Input Tab'!A18</f>
        <v>XXXX</v>
      </c>
      <c r="B60" s="352" t="s">
        <v>47</v>
      </c>
      <c r="C60" s="4" t="s">
        <v>174</v>
      </c>
      <c r="D60" s="68" t="e">
        <f>IF('Recap Page'!I13&lt;0,-'Recap Page'!I13,0)</f>
        <v>#DIV/0!</v>
      </c>
      <c r="E60" s="92" t="e">
        <f>IF('Recap Page'!I13&gt;0,'Recap Page'!I13,0)</f>
        <v>#DIV/0!</v>
      </c>
      <c r="F60" s="383"/>
      <c r="G60" s="134"/>
      <c r="H60" s="134"/>
      <c r="I60" s="134"/>
      <c r="J60" s="134"/>
      <c r="K60" s="134"/>
    </row>
    <row r="61" spans="1:11" x14ac:dyDescent="0.2">
      <c r="A61" t="str">
        <f>A60</f>
        <v>XXXX</v>
      </c>
      <c r="B61" s="94" t="s">
        <v>34</v>
      </c>
      <c r="C61" s="1" t="s">
        <v>39</v>
      </c>
      <c r="D61" s="68" t="e">
        <f>IF('Recap Page'!J13&gt;0,'Recap Page'!J13,0)</f>
        <v>#DIV/0!</v>
      </c>
      <c r="E61" s="68" t="e">
        <f>IF('Recap Page'!J13&lt;0,-'Recap Page'!J13,0)</f>
        <v>#DIV/0!</v>
      </c>
      <c r="F61" s="383"/>
      <c r="G61" s="134"/>
      <c r="H61" s="134"/>
      <c r="I61" s="134"/>
      <c r="J61" s="134"/>
      <c r="K61" s="134"/>
    </row>
    <row r="62" spans="1:11" x14ac:dyDescent="0.2">
      <c r="A62" t="str">
        <f>A60</f>
        <v>XXXX</v>
      </c>
      <c r="B62" s="95" t="s">
        <v>35</v>
      </c>
      <c r="C62" s="1" t="s">
        <v>38</v>
      </c>
      <c r="D62" s="68" t="e">
        <f>IF('Recap Page'!K13&lt;0,-'Recap Page'!K13,0)</f>
        <v>#DIV/0!</v>
      </c>
      <c r="E62" s="68" t="e">
        <f>IF('Recap Page'!K13&gt;0,'Recap Page'!K13,0)</f>
        <v>#DIV/0!</v>
      </c>
      <c r="F62" s="383"/>
      <c r="G62" s="134"/>
      <c r="H62" s="134"/>
      <c r="I62" s="134"/>
      <c r="J62" s="134"/>
      <c r="K62" s="134"/>
    </row>
    <row r="63" spans="1:11" x14ac:dyDescent="0.2">
      <c r="A63" t="str">
        <f>A60</f>
        <v>XXXX</v>
      </c>
      <c r="B63" s="94" t="s">
        <v>36</v>
      </c>
      <c r="C63" s="1" t="s">
        <v>23</v>
      </c>
      <c r="D63" s="68" t="e">
        <f>IF('Recap Page'!M13&gt;0,'Recap Page'!M13,0)</f>
        <v>#DIV/0!</v>
      </c>
      <c r="E63" s="68" t="e">
        <f>IF('Recap Page'!M13&lt;0,-'Recap Page'!M13,0)</f>
        <v>#DIV/0!</v>
      </c>
      <c r="F63" s="383"/>
      <c r="G63" s="134"/>
      <c r="H63" s="134"/>
      <c r="I63" s="134"/>
      <c r="J63" s="134"/>
      <c r="K63" s="134"/>
    </row>
    <row r="64" spans="1:11" x14ac:dyDescent="0.2">
      <c r="A64" t="str">
        <f>A60</f>
        <v>XXXX</v>
      </c>
      <c r="B64" s="44">
        <v>336020</v>
      </c>
      <c r="C64" s="1" t="s">
        <v>40</v>
      </c>
      <c r="D64" s="68" t="e">
        <f>IF('Recap Page'!P48&lt;0,-'Recap Page'!P48,0)</f>
        <v>#DIV/0!</v>
      </c>
      <c r="E64" s="68" t="e">
        <f>IF('Recap Page'!P48&gt;0,'Recap Page'!P48,0)</f>
        <v>#DIV/0!</v>
      </c>
      <c r="F64" s="383"/>
      <c r="G64" s="134"/>
      <c r="H64" s="134"/>
      <c r="I64" s="134"/>
      <c r="J64" s="134"/>
      <c r="K64" s="134"/>
    </row>
    <row r="65" spans="1:11" x14ac:dyDescent="0.2">
      <c r="A65" t="str">
        <f>A60</f>
        <v>XXXX</v>
      </c>
      <c r="B65" s="355" t="s">
        <v>36</v>
      </c>
      <c r="C65" s="1" t="s">
        <v>391</v>
      </c>
      <c r="D65" s="223"/>
      <c r="E65" s="223"/>
      <c r="F65" s="383"/>
      <c r="G65" s="134"/>
      <c r="H65" s="134"/>
      <c r="I65" s="134"/>
      <c r="J65" s="134"/>
      <c r="K65" s="134"/>
    </row>
    <row r="66" spans="1:11" x14ac:dyDescent="0.2">
      <c r="A66" t="str">
        <f>A60</f>
        <v>XXXX</v>
      </c>
      <c r="B66" s="94">
        <v>271500</v>
      </c>
      <c r="C66" s="1" t="s">
        <v>421</v>
      </c>
      <c r="D66" s="223"/>
      <c r="E66" s="223"/>
      <c r="F66" s="383"/>
      <c r="G66" s="134"/>
      <c r="H66" s="134"/>
      <c r="I66" s="134"/>
      <c r="J66" s="134"/>
      <c r="K66" s="134"/>
    </row>
    <row r="67" spans="1:11" x14ac:dyDescent="0.2">
      <c r="B67" s="948"/>
      <c r="C67" s="948"/>
      <c r="D67" s="72" t="e">
        <f>SUM(D60:D66)</f>
        <v>#DIV/0!</v>
      </c>
      <c r="E67" s="72" t="e">
        <f>SUM(E60:E66)</f>
        <v>#DIV/0!</v>
      </c>
      <c r="F67" s="400" t="e">
        <f>E67-D67</f>
        <v>#DIV/0!</v>
      </c>
      <c r="G67" s="134"/>
      <c r="H67" s="134"/>
      <c r="I67" s="134"/>
      <c r="J67" s="134"/>
      <c r="K67" s="134"/>
    </row>
    <row r="68" spans="1:11" x14ac:dyDescent="0.2">
      <c r="G68" s="134"/>
      <c r="H68" s="134"/>
      <c r="I68" s="134"/>
      <c r="J68" s="134"/>
      <c r="K68" s="134"/>
    </row>
    <row r="69" spans="1:11" x14ac:dyDescent="0.2">
      <c r="F69" s="406" t="e">
        <f>F12+F23+F34+F45+F56+F67</f>
        <v>#DIV/0!</v>
      </c>
      <c r="G69" s="134"/>
      <c r="H69" s="134"/>
      <c r="I69" s="134"/>
      <c r="J69" s="134"/>
      <c r="K69" s="134"/>
    </row>
    <row r="70" spans="1:11" x14ac:dyDescent="0.2">
      <c r="G70" s="134"/>
      <c r="H70" s="134"/>
      <c r="I70" s="134"/>
      <c r="J70" s="134"/>
      <c r="K70" s="134"/>
    </row>
    <row r="71" spans="1:11" x14ac:dyDescent="0.2">
      <c r="G71" s="134"/>
      <c r="H71" s="134"/>
      <c r="I71" s="134"/>
      <c r="J71" s="134"/>
      <c r="K71" s="134"/>
    </row>
    <row r="72" spans="1:11" x14ac:dyDescent="0.2">
      <c r="G72" s="134"/>
      <c r="H72" s="134"/>
      <c r="I72" s="134"/>
      <c r="J72" s="134"/>
      <c r="K72" s="134"/>
    </row>
    <row r="73" spans="1:11" x14ac:dyDescent="0.2">
      <c r="G73" s="134"/>
      <c r="H73" s="134"/>
      <c r="I73" s="134"/>
      <c r="J73" s="134"/>
      <c r="K73" s="134"/>
    </row>
    <row r="74" spans="1:11" x14ac:dyDescent="0.2">
      <c r="G74" s="134"/>
      <c r="H74" s="134"/>
      <c r="I74" s="134"/>
      <c r="J74" s="134"/>
      <c r="K74" s="134"/>
    </row>
  </sheetData>
  <sheetProtection algorithmName="SHA-512" hashValue="b4fqThuuqSS4HN3Acxt6KP/vRDlnyU4HSSQ6yQdo8G/IAh8/YEv+KyREOxCETEtIRnvIj/zXZOp6eDoz8xJQuw==" saltValue="+L2A0WI+ZVAuIVIQxTv1Sw==" spinCount="100000" sheet="1" formatCells="0" formatColumns="0" formatRows="0"/>
  <mergeCells count="10">
    <mergeCell ref="B67:C67"/>
    <mergeCell ref="G3:J3"/>
    <mergeCell ref="A1:F1"/>
    <mergeCell ref="B12:C12"/>
    <mergeCell ref="A2:E2"/>
    <mergeCell ref="B56:C56"/>
    <mergeCell ref="B34:C34"/>
    <mergeCell ref="B45:C45"/>
    <mergeCell ref="B23:C23"/>
    <mergeCell ref="G4:J4"/>
  </mergeCells>
  <phoneticPr fontId="0" type="noConversion"/>
  <pageMargins left="0.16" right="0.13" top="0.25" bottom="0.25" header="0" footer="0.2"/>
  <pageSetup orientation="portrait" r:id="rId1"/>
  <headerFooter alignWithMargins="0"/>
  <ignoredErrors>
    <ignoredError sqref="C20" unlockedFormula="1"/>
    <ignoredError sqref="B16 B27 B49 B38" numberStoredAsText="1"/>
    <ignoredError sqref="A9"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3:G32"/>
  <sheetViews>
    <sheetView workbookViewId="0">
      <selection activeCell="Q21" sqref="Q21"/>
    </sheetView>
  </sheetViews>
  <sheetFormatPr defaultRowHeight="12.75" x14ac:dyDescent="0.2"/>
  <sheetData>
    <row r="3" spans="1:1" ht="15.75" x14ac:dyDescent="0.25">
      <c r="A3" s="96" t="s">
        <v>460</v>
      </c>
    </row>
    <row r="4" spans="1:1" x14ac:dyDescent="0.2">
      <c r="A4" s="1"/>
    </row>
    <row r="5" spans="1:1" x14ac:dyDescent="0.2">
      <c r="A5" s="1" t="s">
        <v>453</v>
      </c>
    </row>
    <row r="6" spans="1:1" x14ac:dyDescent="0.2">
      <c r="A6" s="1" t="s">
        <v>454</v>
      </c>
    </row>
    <row r="7" spans="1:1" x14ac:dyDescent="0.2">
      <c r="A7" s="1" t="s">
        <v>461</v>
      </c>
    </row>
    <row r="8" spans="1:1" x14ac:dyDescent="0.2">
      <c r="A8" s="1" t="s">
        <v>462</v>
      </c>
    </row>
    <row r="9" spans="1:1" x14ac:dyDescent="0.2">
      <c r="A9" s="1" t="s">
        <v>463</v>
      </c>
    </row>
    <row r="10" spans="1:1" x14ac:dyDescent="0.2">
      <c r="A10" s="1" t="s">
        <v>464</v>
      </c>
    </row>
    <row r="11" spans="1:1" x14ac:dyDescent="0.2">
      <c r="A11" s="1" t="s">
        <v>465</v>
      </c>
    </row>
    <row r="12" spans="1:1" x14ac:dyDescent="0.2">
      <c r="A12" s="1" t="s">
        <v>466</v>
      </c>
    </row>
    <row r="13" spans="1:1" x14ac:dyDescent="0.2">
      <c r="A13" s="1" t="s">
        <v>467</v>
      </c>
    </row>
    <row r="14" spans="1:1" x14ac:dyDescent="0.2">
      <c r="A14" s="1" t="s">
        <v>468</v>
      </c>
    </row>
    <row r="15" spans="1:1" x14ac:dyDescent="0.2">
      <c r="A15" s="1"/>
    </row>
    <row r="16" spans="1:1" x14ac:dyDescent="0.2">
      <c r="A16" s="1" t="s">
        <v>455</v>
      </c>
    </row>
    <row r="17" spans="1:7" x14ac:dyDescent="0.2">
      <c r="A17" s="1" t="s">
        <v>456</v>
      </c>
    </row>
    <row r="23" spans="1:7" x14ac:dyDescent="0.2">
      <c r="G23" t="s">
        <v>457</v>
      </c>
    </row>
    <row r="27" spans="1:7" x14ac:dyDescent="0.2">
      <c r="G27" t="s">
        <v>458</v>
      </c>
    </row>
    <row r="28" spans="1:7" x14ac:dyDescent="0.2">
      <c r="G28" t="s">
        <v>173</v>
      </c>
    </row>
    <row r="32" spans="1:7" x14ac:dyDescent="0.2">
      <c r="G32" t="s">
        <v>459</v>
      </c>
    </row>
  </sheetData>
  <sheetProtection sheet="1" objects="1" scenarios="1"/>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M61"/>
  <sheetViews>
    <sheetView topLeftCell="A38" workbookViewId="0">
      <selection activeCell="D59" sqref="D59"/>
    </sheetView>
  </sheetViews>
  <sheetFormatPr defaultRowHeight="12.75" x14ac:dyDescent="0.2"/>
  <sheetData>
    <row r="1" spans="1:13" x14ac:dyDescent="0.2">
      <c r="A1" s="107" t="s">
        <v>148</v>
      </c>
      <c r="B1" s="107"/>
      <c r="C1" s="107"/>
      <c r="D1" s="107"/>
      <c r="E1" s="107"/>
      <c r="F1" s="107"/>
      <c r="G1" s="107"/>
      <c r="H1" s="107"/>
      <c r="I1" s="107"/>
      <c r="J1" s="107"/>
      <c r="K1" s="107"/>
      <c r="L1" s="107"/>
      <c r="M1" s="107"/>
    </row>
    <row r="2" spans="1:13" ht="5.25" customHeight="1" x14ac:dyDescent="0.2">
      <c r="A2" s="107"/>
      <c r="B2" s="107"/>
      <c r="C2" s="107"/>
      <c r="D2" s="107"/>
      <c r="E2" s="107"/>
      <c r="F2" s="107"/>
      <c r="G2" s="107"/>
      <c r="H2" s="107"/>
      <c r="I2" s="107"/>
      <c r="J2" s="107"/>
      <c r="K2" s="107"/>
      <c r="L2" s="107"/>
      <c r="M2" s="107"/>
    </row>
    <row r="3" spans="1:13" x14ac:dyDescent="0.2">
      <c r="A3" s="107">
        <v>1</v>
      </c>
      <c r="B3" s="107" t="s">
        <v>151</v>
      </c>
      <c r="C3" s="107"/>
      <c r="D3" s="107"/>
      <c r="E3" s="107"/>
      <c r="F3" s="107"/>
      <c r="G3" s="107"/>
      <c r="H3" s="107"/>
      <c r="I3" s="107"/>
      <c r="J3" s="107"/>
      <c r="K3" s="107"/>
      <c r="L3" s="107"/>
      <c r="M3" s="107"/>
    </row>
    <row r="4" spans="1:13" x14ac:dyDescent="0.2">
      <c r="A4" s="107"/>
      <c r="B4" s="107"/>
      <c r="C4" s="107"/>
      <c r="D4" s="107"/>
      <c r="E4" s="107"/>
      <c r="F4" s="107"/>
      <c r="G4" s="107"/>
      <c r="H4" s="107"/>
      <c r="I4" s="107"/>
      <c r="J4" s="107"/>
      <c r="K4" s="107"/>
      <c r="L4" s="107"/>
      <c r="M4" s="107"/>
    </row>
    <row r="5" spans="1:13" x14ac:dyDescent="0.2">
      <c r="A5" s="107">
        <v>2</v>
      </c>
      <c r="B5" s="107" t="s">
        <v>149</v>
      </c>
      <c r="C5" s="107"/>
      <c r="D5" s="107"/>
      <c r="E5" s="107"/>
      <c r="F5" s="107"/>
      <c r="G5" s="107"/>
      <c r="H5" s="107"/>
      <c r="I5" s="107"/>
      <c r="J5" s="107"/>
      <c r="K5" s="107"/>
      <c r="L5" s="107"/>
      <c r="M5" s="107"/>
    </row>
    <row r="6" spans="1:13" x14ac:dyDescent="0.2">
      <c r="A6" s="107"/>
      <c r="B6" s="107" t="s">
        <v>150</v>
      </c>
      <c r="C6" s="107"/>
      <c r="D6" s="107"/>
      <c r="E6" s="107"/>
      <c r="F6" s="107"/>
      <c r="G6" s="107"/>
      <c r="H6" s="107"/>
      <c r="I6" s="107"/>
      <c r="J6" s="107"/>
      <c r="K6" s="107"/>
      <c r="L6" s="107"/>
      <c r="M6" s="107"/>
    </row>
    <row r="7" spans="1:13" x14ac:dyDescent="0.2">
      <c r="A7" s="107"/>
      <c r="B7" s="107"/>
      <c r="C7" s="107"/>
      <c r="D7" s="107"/>
      <c r="E7" s="107"/>
      <c r="F7" s="107"/>
      <c r="G7" s="107"/>
      <c r="H7" s="107"/>
      <c r="I7" s="107"/>
      <c r="J7" s="107"/>
      <c r="K7" s="107"/>
      <c r="L7" s="107"/>
      <c r="M7" s="107"/>
    </row>
    <row r="8" spans="1:13" x14ac:dyDescent="0.2">
      <c r="A8" s="107">
        <v>3</v>
      </c>
      <c r="B8" s="107" t="s">
        <v>152</v>
      </c>
      <c r="C8" s="107"/>
      <c r="D8" s="107"/>
      <c r="E8" s="107"/>
      <c r="F8" s="107"/>
      <c r="G8" s="107"/>
      <c r="H8" s="107"/>
      <c r="I8" s="107"/>
      <c r="J8" s="107"/>
      <c r="K8" s="107"/>
      <c r="L8" s="107"/>
      <c r="M8" s="107"/>
    </row>
    <row r="9" spans="1:13" x14ac:dyDescent="0.2">
      <c r="A9" s="107"/>
      <c r="B9" s="107" t="s">
        <v>153</v>
      </c>
      <c r="C9" s="107"/>
      <c r="D9" s="107"/>
      <c r="E9" s="107"/>
      <c r="F9" s="107"/>
      <c r="G9" s="107"/>
      <c r="H9" s="107"/>
      <c r="I9" s="107"/>
      <c r="J9" s="107"/>
      <c r="K9" s="107"/>
      <c r="L9" s="107"/>
      <c r="M9" s="107"/>
    </row>
    <row r="10" spans="1:13" x14ac:dyDescent="0.2">
      <c r="A10" s="107"/>
      <c r="B10" s="107" t="s">
        <v>154</v>
      </c>
      <c r="C10" s="107"/>
      <c r="D10" s="107"/>
      <c r="E10" s="107"/>
      <c r="F10" s="107"/>
      <c r="G10" s="107"/>
      <c r="H10" s="107"/>
      <c r="I10" s="107"/>
      <c r="J10" s="107"/>
      <c r="K10" s="107"/>
      <c r="L10" s="107"/>
      <c r="M10" s="107"/>
    </row>
    <row r="11" spans="1:13" x14ac:dyDescent="0.2">
      <c r="A11" s="107"/>
      <c r="B11" s="107" t="s">
        <v>155</v>
      </c>
      <c r="C11" s="107"/>
      <c r="D11" s="107"/>
      <c r="E11" s="107"/>
      <c r="F11" s="107"/>
      <c r="G11" s="107"/>
      <c r="H11" s="107"/>
      <c r="I11" s="107"/>
      <c r="J11" s="107"/>
      <c r="K11" s="107"/>
      <c r="L11" s="107"/>
      <c r="M11" s="107"/>
    </row>
    <row r="12" spans="1:13" x14ac:dyDescent="0.2">
      <c r="A12" s="107"/>
      <c r="B12" s="107"/>
      <c r="C12" s="107"/>
      <c r="D12" s="107"/>
      <c r="E12" s="107"/>
      <c r="F12" s="107"/>
      <c r="G12" s="107"/>
      <c r="H12" s="107"/>
      <c r="I12" s="107"/>
      <c r="J12" s="107"/>
      <c r="K12" s="107"/>
      <c r="L12" s="107"/>
      <c r="M12" s="107"/>
    </row>
    <row r="14" spans="1:13" x14ac:dyDescent="0.2">
      <c r="A14" s="107" t="s">
        <v>190</v>
      </c>
      <c r="B14" s="107"/>
      <c r="C14" s="107"/>
      <c r="D14" s="107"/>
    </row>
    <row r="15" spans="1:13" x14ac:dyDescent="0.2">
      <c r="A15" s="107">
        <v>1</v>
      </c>
      <c r="B15" s="107" t="s">
        <v>191</v>
      </c>
      <c r="C15" s="107"/>
      <c r="D15" s="107"/>
    </row>
    <row r="16" spans="1:13" x14ac:dyDescent="0.2">
      <c r="A16" s="107"/>
      <c r="B16" s="107" t="s">
        <v>192</v>
      </c>
      <c r="C16" s="107"/>
      <c r="D16" s="107"/>
    </row>
    <row r="17" spans="1:4" x14ac:dyDescent="0.2">
      <c r="A17" s="107"/>
      <c r="B17" s="107" t="s">
        <v>194</v>
      </c>
      <c r="C17" s="107"/>
      <c r="D17" s="107"/>
    </row>
    <row r="18" spans="1:4" x14ac:dyDescent="0.2">
      <c r="A18" s="107"/>
      <c r="B18" s="107" t="s">
        <v>193</v>
      </c>
      <c r="C18" s="107"/>
      <c r="D18" s="107"/>
    </row>
    <row r="19" spans="1:4" x14ac:dyDescent="0.2">
      <c r="A19" s="107"/>
      <c r="B19" s="107" t="s">
        <v>195</v>
      </c>
      <c r="C19" s="107"/>
      <c r="D19" s="107"/>
    </row>
    <row r="21" spans="1:4" x14ac:dyDescent="0.2">
      <c r="A21" s="107" t="s">
        <v>196</v>
      </c>
    </row>
    <row r="22" spans="1:4" x14ac:dyDescent="0.2">
      <c r="A22">
        <v>1</v>
      </c>
      <c r="B22" s="107" t="s">
        <v>197</v>
      </c>
    </row>
    <row r="23" spans="1:4" x14ac:dyDescent="0.2">
      <c r="B23" s="107" t="s">
        <v>199</v>
      </c>
    </row>
    <row r="24" spans="1:4" x14ac:dyDescent="0.2">
      <c r="B24" s="107" t="s">
        <v>198</v>
      </c>
    </row>
    <row r="26" spans="1:4" x14ac:dyDescent="0.2">
      <c r="A26" s="107" t="s">
        <v>200</v>
      </c>
    </row>
    <row r="27" spans="1:4" x14ac:dyDescent="0.2">
      <c r="A27">
        <v>1</v>
      </c>
      <c r="B27" s="107" t="s">
        <v>201</v>
      </c>
    </row>
    <row r="28" spans="1:4" x14ac:dyDescent="0.2">
      <c r="B28" s="107" t="s">
        <v>202</v>
      </c>
    </row>
    <row r="29" spans="1:4" x14ac:dyDescent="0.2">
      <c r="B29" s="107" t="s">
        <v>203</v>
      </c>
    </row>
    <row r="30" spans="1:4" x14ac:dyDescent="0.2">
      <c r="B30" s="107" t="s">
        <v>204</v>
      </c>
    </row>
    <row r="31" spans="1:4" x14ac:dyDescent="0.2">
      <c r="A31" s="1" t="s">
        <v>188</v>
      </c>
      <c r="B31" s="107" t="s">
        <v>205</v>
      </c>
    </row>
    <row r="32" spans="1:4" x14ac:dyDescent="0.2">
      <c r="B32" s="107" t="s">
        <v>206</v>
      </c>
    </row>
    <row r="34" spans="1:8" x14ac:dyDescent="0.2">
      <c r="A34" s="107" t="s">
        <v>504</v>
      </c>
    </row>
    <row r="35" spans="1:8" x14ac:dyDescent="0.2">
      <c r="B35" s="107" t="s">
        <v>505</v>
      </c>
    </row>
    <row r="39" spans="1:8" x14ac:dyDescent="0.2">
      <c r="A39" s="107" t="s">
        <v>506</v>
      </c>
    </row>
    <row r="40" spans="1:8" x14ac:dyDescent="0.2">
      <c r="B40" s="107" t="s">
        <v>507</v>
      </c>
    </row>
    <row r="41" spans="1:8" x14ac:dyDescent="0.2">
      <c r="B41" s="107" t="s">
        <v>508</v>
      </c>
    </row>
    <row r="42" spans="1:8" x14ac:dyDescent="0.2">
      <c r="B42" s="107"/>
    </row>
    <row r="43" spans="1:8" x14ac:dyDescent="0.2">
      <c r="B43" s="107"/>
    </row>
    <row r="44" spans="1:8" x14ac:dyDescent="0.2">
      <c r="A44" s="107" t="s">
        <v>770</v>
      </c>
      <c r="B44" s="107"/>
      <c r="C44" s="107"/>
      <c r="D44" s="107"/>
      <c r="E44" s="107"/>
      <c r="F44" s="107"/>
      <c r="G44" s="107"/>
      <c r="H44" s="107"/>
    </row>
    <row r="45" spans="1:8" x14ac:dyDescent="0.2">
      <c r="A45" s="107"/>
      <c r="B45" s="107" t="s">
        <v>771</v>
      </c>
      <c r="C45" s="107"/>
      <c r="D45" s="107"/>
      <c r="E45" s="107"/>
      <c r="F45" s="107"/>
      <c r="G45" s="107"/>
      <c r="H45" s="107"/>
    </row>
    <row r="46" spans="1:8" x14ac:dyDescent="0.2">
      <c r="A46" s="107"/>
      <c r="B46" s="107" t="s">
        <v>773</v>
      </c>
      <c r="C46" s="107"/>
      <c r="D46" s="107"/>
      <c r="E46" s="107"/>
      <c r="F46" s="107"/>
      <c r="G46" s="107"/>
      <c r="H46" s="107"/>
    </row>
    <row r="47" spans="1:8" x14ac:dyDescent="0.2">
      <c r="B47" s="107" t="s">
        <v>772</v>
      </c>
    </row>
    <row r="49" spans="1:4" x14ac:dyDescent="0.2">
      <c r="A49" s="107" t="s">
        <v>776</v>
      </c>
    </row>
    <row r="50" spans="1:4" x14ac:dyDescent="0.2">
      <c r="A50" s="107"/>
      <c r="B50" s="107" t="s">
        <v>777</v>
      </c>
    </row>
    <row r="51" spans="1:4" x14ac:dyDescent="0.2">
      <c r="A51" s="107"/>
      <c r="B51" s="107" t="s">
        <v>778</v>
      </c>
    </row>
    <row r="52" spans="1:4" x14ac:dyDescent="0.2">
      <c r="B52" s="107" t="s">
        <v>779</v>
      </c>
    </row>
    <row r="53" spans="1:4" x14ac:dyDescent="0.2">
      <c r="B53" s="107" t="s">
        <v>780</v>
      </c>
    </row>
    <row r="54" spans="1:4" x14ac:dyDescent="0.2">
      <c r="B54" s="107" t="s">
        <v>772</v>
      </c>
    </row>
    <row r="55" spans="1:4" x14ac:dyDescent="0.2">
      <c r="B55" s="107" t="s">
        <v>782</v>
      </c>
    </row>
    <row r="56" spans="1:4" x14ac:dyDescent="0.2">
      <c r="B56" s="107" t="s">
        <v>781</v>
      </c>
    </row>
    <row r="58" spans="1:4" x14ac:dyDescent="0.2">
      <c r="A58" s="1" t="s">
        <v>804</v>
      </c>
      <c r="D58" s="1" t="s">
        <v>808</v>
      </c>
    </row>
    <row r="59" spans="1:4" x14ac:dyDescent="0.2">
      <c r="B59" s="107" t="s">
        <v>805</v>
      </c>
    </row>
    <row r="60" spans="1:4" x14ac:dyDescent="0.2">
      <c r="B60" s="107" t="s">
        <v>807</v>
      </c>
    </row>
    <row r="61" spans="1:4" x14ac:dyDescent="0.2">
      <c r="B61" s="107" t="s">
        <v>806</v>
      </c>
    </row>
  </sheetData>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
  <sheetViews>
    <sheetView workbookViewId="0"/>
  </sheetViews>
  <sheetFormatPr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398"/>
  <sheetViews>
    <sheetView showGridLines="0" zoomScaleNormal="100" zoomScaleSheetLayoutView="70" workbookViewId="0">
      <selection sqref="A1:K1"/>
    </sheetView>
  </sheetViews>
  <sheetFormatPr defaultRowHeight="12.75" x14ac:dyDescent="0.2"/>
  <cols>
    <col min="1" max="1" width="9.140625" style="6"/>
    <col min="2" max="2" width="9.85546875" style="6" customWidth="1"/>
    <col min="3" max="10" width="9.140625" style="6"/>
    <col min="11" max="11" width="11.28515625" style="6" customWidth="1"/>
    <col min="12" max="16384" width="9.140625" style="6"/>
  </cols>
  <sheetData>
    <row r="1" spans="1:16" ht="22.5" customHeight="1" x14ac:dyDescent="0.35">
      <c r="A1" s="659" t="s">
        <v>175</v>
      </c>
      <c r="B1" s="660"/>
      <c r="C1" s="660"/>
      <c r="D1" s="660"/>
      <c r="E1" s="660"/>
      <c r="F1" s="660"/>
      <c r="G1" s="660"/>
      <c r="H1" s="660"/>
      <c r="I1" s="660"/>
      <c r="J1" s="660"/>
      <c r="K1" s="661"/>
      <c r="M1" s="266"/>
    </row>
    <row r="2" spans="1:16" ht="18.75" customHeight="1" thickBot="1" x14ac:dyDescent="0.4">
      <c r="A2" s="662" t="s">
        <v>181</v>
      </c>
      <c r="B2" s="663"/>
      <c r="C2" s="663"/>
      <c r="D2" s="663"/>
      <c r="E2" s="663"/>
      <c r="F2" s="663"/>
      <c r="G2" s="663"/>
      <c r="H2" s="663"/>
      <c r="I2" s="663"/>
      <c r="J2" s="663"/>
      <c r="K2" s="664"/>
    </row>
    <row r="3" spans="1:16" ht="25.5" customHeight="1" x14ac:dyDescent="0.2">
      <c r="A3" s="267" t="s">
        <v>88</v>
      </c>
      <c r="B3" s="267"/>
      <c r="C3" s="267"/>
      <c r="D3" s="267"/>
      <c r="E3" s="267"/>
      <c r="F3" s="267"/>
      <c r="G3" s="267"/>
      <c r="H3" s="267"/>
      <c r="I3" s="267"/>
      <c r="J3" s="267"/>
      <c r="K3" s="267"/>
    </row>
    <row r="4" spans="1:16" ht="14.25" x14ac:dyDescent="0.2">
      <c r="A4" s="665" t="s">
        <v>267</v>
      </c>
      <c r="B4" s="665"/>
      <c r="C4" s="665"/>
      <c r="D4" s="665"/>
      <c r="E4" s="665"/>
      <c r="F4" s="665"/>
      <c r="G4" s="665"/>
      <c r="H4" s="665"/>
      <c r="I4" s="665"/>
      <c r="J4" s="665"/>
      <c r="K4" s="267"/>
    </row>
    <row r="5" spans="1:16" ht="14.25" x14ac:dyDescent="0.2">
      <c r="A5" s="665" t="s">
        <v>89</v>
      </c>
      <c r="B5" s="665"/>
      <c r="C5" s="665"/>
      <c r="D5" s="665"/>
      <c r="E5" s="665"/>
      <c r="F5" s="665"/>
      <c r="G5" s="665"/>
      <c r="H5" s="665"/>
      <c r="I5" s="665"/>
      <c r="J5" s="665"/>
      <c r="K5" s="267"/>
    </row>
    <row r="6" spans="1:16" x14ac:dyDescent="0.2">
      <c r="A6" s="101"/>
    </row>
    <row r="7" spans="1:16" ht="15.75" x14ac:dyDescent="0.25">
      <c r="A7" s="268" t="s">
        <v>280</v>
      </c>
      <c r="B7" s="269"/>
      <c r="C7" s="269"/>
      <c r="D7" s="269"/>
      <c r="E7" s="269"/>
      <c r="F7" s="269"/>
      <c r="G7" s="269"/>
      <c r="H7" s="269"/>
      <c r="L7" s="270"/>
    </row>
    <row r="8" spans="1:16" x14ac:dyDescent="0.2">
      <c r="A8" s="6" t="s">
        <v>277</v>
      </c>
      <c r="B8" s="99"/>
      <c r="C8" s="99"/>
      <c r="D8" s="99"/>
      <c r="E8" s="99"/>
      <c r="L8" s="99"/>
      <c r="M8" s="99"/>
      <c r="N8" s="99"/>
      <c r="O8" s="99"/>
      <c r="P8" s="99"/>
    </row>
    <row r="9" spans="1:16" x14ac:dyDescent="0.2">
      <c r="A9" s="6" t="s">
        <v>739</v>
      </c>
      <c r="B9" s="99"/>
      <c r="C9" s="99"/>
      <c r="D9" s="99"/>
      <c r="E9" s="99"/>
      <c r="L9" s="99"/>
      <c r="M9" s="99"/>
      <c r="N9" s="99"/>
      <c r="O9" s="99"/>
      <c r="P9" s="99"/>
    </row>
    <row r="10" spans="1:16" ht="18" customHeight="1" x14ac:dyDescent="0.25">
      <c r="A10" s="271" t="s">
        <v>92</v>
      </c>
      <c r="B10" s="100"/>
      <c r="C10" s="100"/>
      <c r="D10" s="100"/>
      <c r="E10" s="100"/>
      <c r="F10" s="269"/>
    </row>
    <row r="11" spans="1:16" ht="30.75" customHeight="1" x14ac:dyDescent="0.3">
      <c r="A11" s="618" t="s">
        <v>734</v>
      </c>
      <c r="B11" s="99"/>
      <c r="C11" s="99"/>
      <c r="D11" s="99"/>
      <c r="E11" s="99"/>
    </row>
    <row r="12" spans="1:16" ht="41.25" customHeight="1" x14ac:dyDescent="0.2">
      <c r="A12" s="655" t="s">
        <v>281</v>
      </c>
      <c r="B12" s="655"/>
      <c r="C12" s="655"/>
      <c r="D12" s="655"/>
      <c r="E12" s="655"/>
      <c r="F12" s="655"/>
      <c r="G12" s="655"/>
      <c r="H12" s="655"/>
      <c r="I12" s="655"/>
      <c r="J12" s="655"/>
      <c r="K12" s="655"/>
    </row>
    <row r="14" spans="1:16" ht="12.75" customHeight="1" x14ac:dyDescent="0.2">
      <c r="A14" s="272"/>
      <c r="B14" s="273" t="s">
        <v>278</v>
      </c>
      <c r="C14" s="274"/>
      <c r="D14" s="274"/>
      <c r="E14" s="274"/>
      <c r="F14" s="274"/>
      <c r="G14" s="274"/>
      <c r="H14" s="274"/>
      <c r="I14" s="642"/>
      <c r="J14" s="642"/>
      <c r="K14" s="275"/>
    </row>
    <row r="15" spans="1:16" ht="12.75" customHeight="1" x14ac:dyDescent="0.2">
      <c r="A15" s="161"/>
      <c r="D15" s="119"/>
      <c r="I15" s="646" t="s">
        <v>282</v>
      </c>
      <c r="J15" s="646"/>
      <c r="K15" s="276"/>
      <c r="O15" s="119"/>
    </row>
    <row r="16" spans="1:16" ht="12.75" customHeight="1" x14ac:dyDescent="0.2">
      <c r="A16" s="161"/>
      <c r="I16" s="647"/>
      <c r="J16" s="647"/>
      <c r="K16" s="276"/>
    </row>
    <row r="17" spans="1:13" x14ac:dyDescent="0.2">
      <c r="A17" s="161"/>
      <c r="K17" s="276"/>
    </row>
    <row r="18" spans="1:13" ht="15" x14ac:dyDescent="0.25">
      <c r="A18" s="277"/>
      <c r="B18" s="99"/>
      <c r="C18" s="99"/>
      <c r="D18" s="99"/>
      <c r="E18" s="99"/>
      <c r="I18" s="647" t="s">
        <v>279</v>
      </c>
      <c r="J18" s="647"/>
      <c r="K18" s="276"/>
    </row>
    <row r="19" spans="1:13" ht="15.75" customHeight="1" x14ac:dyDescent="0.25">
      <c r="A19" s="278"/>
      <c r="B19" s="99"/>
      <c r="C19" s="99"/>
      <c r="D19" s="99"/>
      <c r="E19" s="99"/>
      <c r="I19" s="99" t="s">
        <v>283</v>
      </c>
      <c r="J19" s="99"/>
      <c r="K19" s="276"/>
    </row>
    <row r="20" spans="1:13" ht="59.25" customHeight="1" x14ac:dyDescent="0.2">
      <c r="A20" s="648"/>
      <c r="B20" s="649"/>
      <c r="C20" s="649"/>
      <c r="D20" s="649"/>
      <c r="E20" s="649"/>
      <c r="F20" s="649"/>
      <c r="G20" s="649"/>
      <c r="H20" s="649"/>
      <c r="I20" s="649"/>
      <c r="J20" s="649"/>
      <c r="K20" s="650"/>
      <c r="M20" s="279"/>
    </row>
    <row r="21" spans="1:13" ht="12" customHeight="1" x14ac:dyDescent="0.2">
      <c r="A21" s="265"/>
      <c r="B21" s="265"/>
      <c r="C21" s="265"/>
      <c r="D21" s="265"/>
      <c r="E21" s="265"/>
      <c r="F21" s="265"/>
      <c r="G21" s="265"/>
      <c r="H21" s="265"/>
      <c r="I21" s="647"/>
      <c r="J21" s="647"/>
      <c r="K21" s="265"/>
      <c r="M21" s="279"/>
    </row>
    <row r="22" spans="1:13" ht="18.75" customHeight="1" x14ac:dyDescent="0.2">
      <c r="A22" s="280"/>
      <c r="B22" s="273" t="s">
        <v>274</v>
      </c>
      <c r="C22" s="281"/>
      <c r="D22" s="281"/>
      <c r="E22" s="281"/>
      <c r="F22" s="281"/>
      <c r="G22" s="281"/>
      <c r="H22" s="281"/>
      <c r="I22" s="282" t="s">
        <v>90</v>
      </c>
      <c r="J22" s="281"/>
      <c r="K22" s="283"/>
      <c r="M22" s="279"/>
    </row>
    <row r="23" spans="1:13" ht="21" customHeight="1" x14ac:dyDescent="0.2">
      <c r="A23" s="284"/>
      <c r="B23" s="265"/>
      <c r="C23" s="265"/>
      <c r="D23" s="265"/>
      <c r="E23" s="265"/>
      <c r="F23" s="265"/>
      <c r="G23" s="265"/>
      <c r="H23" s="265"/>
      <c r="I23" s="285" t="s">
        <v>91</v>
      </c>
      <c r="J23" s="265"/>
      <c r="K23" s="286"/>
      <c r="M23" s="279"/>
    </row>
    <row r="24" spans="1:13" ht="21" customHeight="1" x14ac:dyDescent="0.2">
      <c r="A24" s="284"/>
      <c r="B24" s="265"/>
      <c r="C24" s="265"/>
      <c r="D24" s="265"/>
      <c r="E24" s="265"/>
      <c r="F24" s="265"/>
      <c r="G24" s="265"/>
      <c r="H24" s="265"/>
      <c r="I24" s="2" t="s">
        <v>176</v>
      </c>
      <c r="J24" s="623"/>
      <c r="K24" s="624"/>
      <c r="M24" s="279"/>
    </row>
    <row r="25" spans="1:13" ht="21" customHeight="1" x14ac:dyDescent="0.2">
      <c r="A25" s="284"/>
      <c r="B25" s="265"/>
      <c r="C25" s="265"/>
      <c r="D25" s="265"/>
      <c r="E25" s="265"/>
      <c r="F25" s="265"/>
      <c r="G25" s="265"/>
      <c r="H25" s="265"/>
      <c r="I25" s="635" t="s">
        <v>712</v>
      </c>
      <c r="J25" s="635"/>
      <c r="K25" s="286"/>
      <c r="M25" s="279"/>
    </row>
    <row r="26" spans="1:13" ht="41.25" customHeight="1" x14ac:dyDescent="0.2">
      <c r="A26" s="284"/>
      <c r="B26" s="265"/>
      <c r="C26" s="265"/>
      <c r="D26" s="265"/>
      <c r="E26" s="265"/>
      <c r="F26" s="265"/>
      <c r="G26" s="265"/>
      <c r="H26" s="265"/>
      <c r="I26" s="635"/>
      <c r="J26" s="635"/>
      <c r="K26" s="286"/>
      <c r="M26" s="279"/>
    </row>
    <row r="27" spans="1:13" ht="41.25" customHeight="1" x14ac:dyDescent="0.2">
      <c r="A27" s="284"/>
      <c r="B27" s="265"/>
      <c r="C27" s="265"/>
      <c r="D27" s="265"/>
      <c r="E27" s="265"/>
      <c r="F27" s="265"/>
      <c r="G27" s="265"/>
      <c r="H27" s="265"/>
      <c r="I27" s="651"/>
      <c r="J27" s="651"/>
      <c r="K27" s="286"/>
      <c r="M27" s="279"/>
    </row>
    <row r="28" spans="1:13" ht="41.25" customHeight="1" x14ac:dyDescent="0.2">
      <c r="A28" s="288"/>
      <c r="B28" s="289"/>
      <c r="C28" s="289"/>
      <c r="D28" s="289"/>
      <c r="E28" s="289"/>
      <c r="F28" s="289"/>
      <c r="G28" s="289"/>
      <c r="H28" s="289"/>
      <c r="I28" s="652"/>
      <c r="J28" s="652"/>
      <c r="K28" s="290"/>
      <c r="M28" s="279"/>
    </row>
    <row r="29" spans="1:13" ht="9.75" customHeight="1" x14ac:dyDescent="0.2">
      <c r="A29" s="265"/>
      <c r="B29" s="265"/>
      <c r="C29" s="265"/>
      <c r="D29" s="265"/>
      <c r="E29" s="265"/>
      <c r="F29" s="265"/>
      <c r="G29" s="265"/>
      <c r="H29" s="265"/>
      <c r="I29" s="265"/>
      <c r="J29" s="265"/>
      <c r="K29" s="265"/>
      <c r="M29" s="279"/>
    </row>
    <row r="30" spans="1:13" ht="15" customHeight="1" x14ac:dyDescent="0.2">
      <c r="A30" s="280"/>
      <c r="B30" s="291" t="s">
        <v>284</v>
      </c>
      <c r="C30" s="292"/>
      <c r="D30" s="281"/>
      <c r="E30" s="281"/>
      <c r="F30" s="281"/>
      <c r="G30" s="281"/>
      <c r="H30" s="281"/>
      <c r="I30" s="281"/>
      <c r="J30" s="281"/>
      <c r="K30" s="283"/>
      <c r="M30" s="279"/>
    </row>
    <row r="31" spans="1:13" ht="35.25" customHeight="1" x14ac:dyDescent="0.2">
      <c r="A31" s="284"/>
      <c r="B31" s="265"/>
      <c r="C31" s="265"/>
      <c r="D31" s="265"/>
      <c r="E31" s="265"/>
      <c r="F31" s="265"/>
      <c r="G31" s="265"/>
      <c r="H31" s="265"/>
      <c r="I31" s="265"/>
      <c r="J31" s="265"/>
      <c r="K31" s="286"/>
      <c r="M31" s="279"/>
    </row>
    <row r="32" spans="1:13" ht="41.25" customHeight="1" x14ac:dyDescent="0.2">
      <c r="A32" s="284"/>
      <c r="B32" s="265"/>
      <c r="C32" s="265"/>
      <c r="D32" s="265"/>
      <c r="E32" s="265"/>
      <c r="F32" s="265"/>
      <c r="G32" s="265"/>
      <c r="H32" s="265"/>
      <c r="I32" s="99" t="s">
        <v>177</v>
      </c>
      <c r="J32" s="265"/>
      <c r="K32" s="286"/>
      <c r="M32" s="279"/>
    </row>
    <row r="33" spans="1:13" ht="41.25" customHeight="1" x14ac:dyDescent="0.2">
      <c r="A33" s="284"/>
      <c r="B33" s="265"/>
      <c r="C33" s="265"/>
      <c r="D33" s="265"/>
      <c r="E33" s="265"/>
      <c r="F33" s="265"/>
      <c r="G33" s="265"/>
      <c r="H33" s="265"/>
      <c r="I33" s="640" t="s">
        <v>285</v>
      </c>
      <c r="J33" s="640"/>
      <c r="K33" s="286"/>
      <c r="M33" s="279"/>
    </row>
    <row r="34" spans="1:13" ht="15.75" customHeight="1" x14ac:dyDescent="0.2">
      <c r="A34" s="293"/>
      <c r="B34" s="653" t="s">
        <v>286</v>
      </c>
      <c r="C34" s="653"/>
      <c r="D34" s="653"/>
      <c r="E34" s="653"/>
      <c r="F34" s="653"/>
      <c r="G34" s="653"/>
      <c r="H34" s="653"/>
      <c r="I34" s="653"/>
      <c r="J34" s="653"/>
      <c r="K34" s="654"/>
      <c r="M34" s="279"/>
    </row>
    <row r="35" spans="1:13" ht="10.5" customHeight="1" x14ac:dyDescent="0.2">
      <c r="A35" s="106"/>
      <c r="B35" s="265"/>
      <c r="C35" s="265"/>
      <c r="D35" s="265"/>
      <c r="E35" s="265"/>
      <c r="F35" s="265"/>
      <c r="G35" s="265"/>
      <c r="H35" s="265"/>
      <c r="I35" s="265"/>
      <c r="J35" s="265"/>
      <c r="K35" s="265"/>
      <c r="M35" s="279"/>
    </row>
    <row r="36" spans="1:13" ht="10.5" customHeight="1" x14ac:dyDescent="0.2">
      <c r="A36" s="106"/>
      <c r="B36" s="265"/>
      <c r="C36" s="265"/>
      <c r="D36" s="265"/>
      <c r="E36" s="265"/>
      <c r="F36" s="265"/>
      <c r="G36" s="265"/>
      <c r="H36" s="265"/>
      <c r="I36" s="265"/>
      <c r="J36" s="265"/>
      <c r="K36" s="265"/>
      <c r="M36" s="279"/>
    </row>
    <row r="37" spans="1:13" ht="10.5" customHeight="1" x14ac:dyDescent="0.2">
      <c r="A37" s="106"/>
      <c r="B37" s="265"/>
      <c r="C37" s="265"/>
      <c r="D37" s="265"/>
      <c r="E37" s="265"/>
      <c r="F37" s="265"/>
      <c r="G37" s="265"/>
      <c r="H37" s="265"/>
      <c r="I37" s="265"/>
      <c r="J37" s="265"/>
      <c r="K37" s="265"/>
      <c r="M37" s="279"/>
    </row>
    <row r="38" spans="1:13" ht="27.75" customHeight="1" x14ac:dyDescent="0.3">
      <c r="A38" s="636" t="s">
        <v>735</v>
      </c>
      <c r="B38" s="636"/>
      <c r="C38" s="636"/>
      <c r="D38" s="636"/>
      <c r="E38" s="636"/>
      <c r="F38" s="636"/>
      <c r="G38" s="636"/>
      <c r="H38" s="636"/>
      <c r="I38" s="636"/>
      <c r="J38" s="636"/>
      <c r="K38" s="636"/>
      <c r="M38" s="279"/>
    </row>
    <row r="39" spans="1:13" ht="15.75" customHeight="1" x14ac:dyDescent="0.2">
      <c r="A39" s="303" t="s">
        <v>294</v>
      </c>
      <c r="B39" s="303"/>
      <c r="C39" s="303"/>
      <c r="D39" s="303"/>
      <c r="E39" s="303"/>
      <c r="F39" s="303"/>
      <c r="G39" s="303"/>
      <c r="H39" s="303"/>
      <c r="I39" s="303"/>
      <c r="J39" s="303"/>
      <c r="M39" s="279"/>
    </row>
    <row r="40" spans="1:13" ht="15" customHeight="1" x14ac:dyDescent="0.2">
      <c r="A40" s="6" t="s">
        <v>273</v>
      </c>
      <c r="M40" s="279"/>
    </row>
    <row r="41" spans="1:13" ht="15.75" customHeight="1" x14ac:dyDescent="0.2">
      <c r="A41" s="6" t="s">
        <v>471</v>
      </c>
      <c r="M41" s="279"/>
    </row>
    <row r="42" spans="1:13" ht="55.5" customHeight="1" x14ac:dyDescent="0.2">
      <c r="A42" s="639" t="s">
        <v>478</v>
      </c>
      <c r="B42" s="639"/>
      <c r="C42" s="639"/>
      <c r="D42" s="639"/>
      <c r="E42" s="639"/>
      <c r="F42" s="639"/>
      <c r="G42" s="639"/>
      <c r="H42" s="639"/>
      <c r="I42" s="639"/>
      <c r="J42" s="639"/>
      <c r="K42" s="639"/>
      <c r="M42" s="279"/>
    </row>
    <row r="43" spans="1:13" ht="27.75" customHeight="1" x14ac:dyDescent="0.2">
      <c r="A43" s="639" t="s">
        <v>295</v>
      </c>
      <c r="B43" s="639"/>
      <c r="C43" s="639"/>
      <c r="D43" s="639"/>
      <c r="E43" s="639"/>
      <c r="F43" s="639"/>
      <c r="G43" s="639"/>
      <c r="H43" s="639"/>
      <c r="I43" s="639"/>
      <c r="J43" s="639"/>
      <c r="K43" s="639"/>
      <c r="M43" s="279"/>
    </row>
    <row r="44" spans="1:13" ht="11.25" customHeight="1" x14ac:dyDescent="0.25">
      <c r="A44" s="294"/>
      <c r="B44" s="265"/>
      <c r="C44" s="265"/>
      <c r="D44" s="265"/>
      <c r="E44" s="265"/>
      <c r="F44" s="265"/>
      <c r="G44" s="265"/>
      <c r="H44" s="265"/>
      <c r="I44" s="265"/>
      <c r="J44" s="265"/>
      <c r="K44" s="265"/>
      <c r="M44" s="279"/>
    </row>
    <row r="45" spans="1:13" ht="15.75" customHeight="1" x14ac:dyDescent="0.25">
      <c r="A45" s="423"/>
      <c r="B45" s="638" t="s">
        <v>470</v>
      </c>
      <c r="C45" s="638"/>
      <c r="D45" s="638"/>
      <c r="E45" s="638"/>
      <c r="F45" s="638"/>
      <c r="G45" s="638"/>
      <c r="H45" s="638"/>
      <c r="I45" s="638"/>
      <c r="J45" s="281"/>
      <c r="K45" s="283"/>
      <c r="M45" s="279"/>
    </row>
    <row r="46" spans="1:13" ht="19.5" customHeight="1" x14ac:dyDescent="0.25">
      <c r="A46" s="424"/>
      <c r="B46" s="265"/>
      <c r="C46" s="265"/>
      <c r="D46" s="265"/>
      <c r="E46" s="265"/>
      <c r="F46" s="265"/>
      <c r="G46" s="265"/>
      <c r="H46" s="265"/>
      <c r="I46" s="265"/>
      <c r="J46" s="265"/>
      <c r="K46" s="286"/>
      <c r="M46" s="279"/>
    </row>
    <row r="47" spans="1:13" ht="19.5" customHeight="1" x14ac:dyDescent="0.25">
      <c r="A47" s="424"/>
      <c r="B47" s="265"/>
      <c r="C47" s="265"/>
      <c r="D47" s="265"/>
      <c r="E47" s="265"/>
      <c r="F47" s="265"/>
      <c r="G47" s="265"/>
      <c r="H47" s="265"/>
      <c r="I47" s="265"/>
      <c r="J47" s="265"/>
      <c r="K47" s="286"/>
      <c r="M47" s="279"/>
    </row>
    <row r="48" spans="1:13" ht="16.5" customHeight="1" x14ac:dyDescent="0.25">
      <c r="A48" s="424"/>
      <c r="B48" s="265"/>
      <c r="C48" s="265"/>
      <c r="D48" s="265"/>
      <c r="E48" s="265"/>
      <c r="F48" s="265"/>
      <c r="G48" s="265"/>
      <c r="H48" s="265"/>
      <c r="I48" s="99" t="s">
        <v>271</v>
      </c>
      <c r="J48" s="99"/>
      <c r="K48" s="276"/>
      <c r="M48" s="279"/>
    </row>
    <row r="49" spans="1:20" ht="17.25" customHeight="1" x14ac:dyDescent="0.25">
      <c r="A49" s="424"/>
      <c r="B49" s="265"/>
      <c r="C49" s="265"/>
      <c r="D49" s="265"/>
      <c r="E49" s="265"/>
      <c r="F49" s="265"/>
      <c r="G49" s="265"/>
      <c r="H49" s="265"/>
      <c r="I49" s="99" t="s">
        <v>272</v>
      </c>
      <c r="J49" s="99"/>
      <c r="K49" s="276"/>
      <c r="M49" s="279"/>
    </row>
    <row r="50" spans="1:20" ht="10.5" customHeight="1" x14ac:dyDescent="0.25">
      <c r="A50" s="424"/>
      <c r="B50" s="265"/>
      <c r="C50" s="265"/>
      <c r="D50" s="265"/>
      <c r="E50" s="265"/>
      <c r="F50" s="265"/>
      <c r="G50" s="265"/>
      <c r="H50" s="265"/>
      <c r="K50" s="276"/>
      <c r="M50" s="279"/>
    </row>
    <row r="51" spans="1:20" ht="15.75" customHeight="1" x14ac:dyDescent="0.25">
      <c r="A51" s="424"/>
      <c r="B51" s="265"/>
      <c r="C51" s="265"/>
      <c r="D51" s="265"/>
      <c r="E51" s="265"/>
      <c r="F51" s="265"/>
      <c r="G51" s="265"/>
      <c r="H51" s="265"/>
      <c r="I51" s="99" t="s">
        <v>270</v>
      </c>
      <c r="J51" s="99"/>
      <c r="K51" s="276"/>
      <c r="M51" s="279"/>
    </row>
    <row r="52" spans="1:20" ht="15" customHeight="1" x14ac:dyDescent="0.25">
      <c r="A52" s="424"/>
      <c r="B52" s="265"/>
      <c r="C52" s="265"/>
      <c r="D52" s="265"/>
      <c r="E52" s="265"/>
      <c r="F52" s="265"/>
      <c r="G52" s="265"/>
      <c r="H52" s="265"/>
      <c r="K52" s="276"/>
      <c r="M52" s="279"/>
    </row>
    <row r="53" spans="1:20" ht="15.75" customHeight="1" x14ac:dyDescent="0.25">
      <c r="A53" s="424"/>
      <c r="B53" s="265"/>
      <c r="C53" s="265"/>
      <c r="D53" s="265"/>
      <c r="E53" s="265"/>
      <c r="F53" s="265"/>
      <c r="G53" s="265"/>
      <c r="H53" s="265"/>
      <c r="I53" s="99" t="s">
        <v>269</v>
      </c>
      <c r="J53" s="99"/>
      <c r="K53" s="276"/>
      <c r="M53" s="279"/>
    </row>
    <row r="54" spans="1:20" ht="16.5" customHeight="1" x14ac:dyDescent="0.25">
      <c r="A54" s="425"/>
      <c r="B54" s="289"/>
      <c r="C54" s="289"/>
      <c r="D54" s="289"/>
      <c r="E54" s="289"/>
      <c r="F54" s="289"/>
      <c r="G54" s="289"/>
      <c r="H54" s="289"/>
      <c r="I54" s="311"/>
      <c r="J54" s="311"/>
      <c r="K54" s="306"/>
      <c r="M54" s="279"/>
    </row>
    <row r="55" spans="1:20" ht="36" customHeight="1" x14ac:dyDescent="0.3">
      <c r="A55" s="637" t="s">
        <v>736</v>
      </c>
      <c r="B55" s="637"/>
      <c r="C55" s="637"/>
      <c r="D55" s="637"/>
      <c r="E55" s="637"/>
      <c r="F55" s="637"/>
      <c r="G55" s="637"/>
      <c r="H55" s="637"/>
      <c r="I55" s="637"/>
      <c r="J55" s="637"/>
      <c r="K55" s="637"/>
      <c r="M55" s="279"/>
    </row>
    <row r="56" spans="1:20" ht="31.5" customHeight="1" x14ac:dyDescent="0.2">
      <c r="A56" s="655" t="s">
        <v>472</v>
      </c>
      <c r="B56" s="655"/>
      <c r="C56" s="655"/>
      <c r="D56" s="655"/>
      <c r="E56" s="655"/>
      <c r="F56" s="655"/>
      <c r="G56" s="655"/>
      <c r="H56" s="655"/>
      <c r="I56" s="655"/>
      <c r="J56" s="655"/>
      <c r="K56" s="655"/>
      <c r="M56" s="99"/>
      <c r="T56" s="99"/>
    </row>
    <row r="57" spans="1:20" ht="17.25" customHeight="1" x14ac:dyDescent="0.2">
      <c r="A57" s="295"/>
      <c r="C57" s="296" t="s">
        <v>288</v>
      </c>
      <c r="D57" s="297"/>
      <c r="E57" s="298" t="s">
        <v>179</v>
      </c>
      <c r="F57" s="299"/>
      <c r="G57" s="300"/>
      <c r="H57" s="295"/>
      <c r="I57" s="295"/>
      <c r="J57" s="295"/>
      <c r="K57" s="295"/>
      <c r="M57" s="99"/>
      <c r="T57" s="99"/>
    </row>
    <row r="58" spans="1:20" ht="16.5" customHeight="1" x14ac:dyDescent="0.2">
      <c r="A58" s="295"/>
      <c r="C58" s="296" t="s">
        <v>289</v>
      </c>
      <c r="D58" s="297"/>
      <c r="E58" s="301" t="s">
        <v>180</v>
      </c>
      <c r="F58" s="301"/>
      <c r="G58" s="302"/>
      <c r="H58" s="295"/>
      <c r="I58" s="295"/>
      <c r="J58" s="295"/>
      <c r="K58" s="295"/>
      <c r="M58" s="99"/>
      <c r="T58" s="99"/>
    </row>
    <row r="59" spans="1:20" ht="21.75" customHeight="1" x14ac:dyDescent="0.2">
      <c r="A59" s="6" t="s">
        <v>290</v>
      </c>
      <c r="G59" s="295"/>
      <c r="H59" s="295"/>
      <c r="I59" s="295"/>
      <c r="J59" s="295"/>
      <c r="K59" s="295"/>
      <c r="M59" s="99"/>
      <c r="T59" s="99"/>
    </row>
    <row r="60" spans="1:20" ht="15" customHeight="1" x14ac:dyDescent="0.2">
      <c r="A60" s="6" t="s">
        <v>141</v>
      </c>
      <c r="G60" s="295"/>
      <c r="H60" s="295"/>
      <c r="I60" s="295"/>
      <c r="J60" s="295"/>
      <c r="K60" s="295"/>
      <c r="M60" s="99"/>
      <c r="T60" s="99"/>
    </row>
    <row r="61" spans="1:20" ht="11.25" customHeight="1" x14ac:dyDescent="0.2">
      <c r="A61" s="295"/>
      <c r="G61" s="295"/>
      <c r="H61" s="295"/>
      <c r="I61" s="295"/>
      <c r="J61" s="295"/>
      <c r="K61" s="295"/>
      <c r="M61" s="99"/>
      <c r="T61" s="99"/>
    </row>
    <row r="62" spans="1:20" ht="15.75" customHeight="1" x14ac:dyDescent="0.2">
      <c r="A62" s="633" t="s">
        <v>397</v>
      </c>
      <c r="B62" s="633"/>
      <c r="C62" s="633"/>
      <c r="D62" s="633"/>
      <c r="E62" s="633"/>
      <c r="F62" s="633"/>
      <c r="G62" s="633"/>
      <c r="H62" s="633"/>
      <c r="I62" s="633"/>
      <c r="J62" s="633"/>
      <c r="K62" s="633"/>
      <c r="T62" s="101"/>
    </row>
    <row r="63" spans="1:20" ht="15" customHeight="1" x14ac:dyDescent="0.2">
      <c r="C63" s="643" t="s">
        <v>398</v>
      </c>
      <c r="D63" s="644"/>
      <c r="E63" s="644"/>
      <c r="F63" s="644"/>
      <c r="G63" s="645"/>
      <c r="T63" s="101"/>
    </row>
    <row r="64" spans="1:20" ht="14.25" customHeight="1" x14ac:dyDescent="0.2">
      <c r="A64" s="7"/>
      <c r="C64" s="668" t="s">
        <v>291</v>
      </c>
      <c r="D64" s="669"/>
      <c r="E64" s="669"/>
      <c r="F64" s="669"/>
      <c r="G64" s="670"/>
    </row>
    <row r="65" spans="1:20" ht="9.75" customHeight="1" x14ac:dyDescent="0.2">
      <c r="A65" s="7"/>
      <c r="C65" s="119"/>
      <c r="D65" s="119"/>
      <c r="E65" s="119"/>
      <c r="F65" s="119"/>
      <c r="G65" s="119"/>
    </row>
    <row r="66" spans="1:20" ht="45" customHeight="1" x14ac:dyDescent="0.2">
      <c r="A66" s="653" t="s">
        <v>732</v>
      </c>
      <c r="B66" s="653"/>
      <c r="C66" s="653"/>
      <c r="D66" s="653"/>
      <c r="E66" s="653"/>
      <c r="F66" s="653"/>
      <c r="G66" s="653"/>
      <c r="H66" s="653"/>
      <c r="I66" s="653"/>
      <c r="J66" s="653"/>
      <c r="K66" s="653"/>
    </row>
    <row r="67" spans="1:20" ht="30.75" customHeight="1" x14ac:dyDescent="0.2">
      <c r="A67" s="280"/>
      <c r="B67" s="273" t="s">
        <v>469</v>
      </c>
      <c r="C67" s="281"/>
      <c r="D67" s="281"/>
      <c r="E67" s="281"/>
      <c r="F67" s="281"/>
      <c r="G67" s="281"/>
      <c r="H67" s="281"/>
      <c r="I67" s="99"/>
      <c r="J67" s="281"/>
      <c r="K67" s="283"/>
    </row>
    <row r="68" spans="1:20" ht="42.75" customHeight="1" x14ac:dyDescent="0.2">
      <c r="A68" s="161"/>
      <c r="I68" s="640" t="s">
        <v>752</v>
      </c>
      <c r="J68" s="640"/>
      <c r="K68" s="641"/>
      <c r="M68" s="99"/>
      <c r="T68" s="99"/>
    </row>
    <row r="69" spans="1:20" ht="16.5" customHeight="1" x14ac:dyDescent="0.2">
      <c r="A69" s="161"/>
      <c r="B69" s="266"/>
      <c r="I69" s="285"/>
      <c r="K69" s="276"/>
      <c r="M69" s="99"/>
      <c r="T69" s="99"/>
    </row>
    <row r="70" spans="1:20" x14ac:dyDescent="0.2">
      <c r="A70" s="161"/>
      <c r="I70" s="99" t="s">
        <v>733</v>
      </c>
      <c r="K70" s="276"/>
    </row>
    <row r="71" spans="1:20" x14ac:dyDescent="0.2">
      <c r="A71" s="161"/>
      <c r="I71" s="99" t="s">
        <v>482</v>
      </c>
      <c r="K71" s="276"/>
    </row>
    <row r="72" spans="1:20" x14ac:dyDescent="0.2">
      <c r="A72" s="161"/>
      <c r="I72" s="99" t="s">
        <v>483</v>
      </c>
      <c r="K72" s="276"/>
    </row>
    <row r="73" spans="1:20" x14ac:dyDescent="0.2">
      <c r="A73" s="161"/>
      <c r="I73" s="99" t="s">
        <v>484</v>
      </c>
      <c r="K73" s="276"/>
    </row>
    <row r="74" spans="1:20" ht="13.5" customHeight="1" x14ac:dyDescent="0.2">
      <c r="A74" s="161"/>
      <c r="I74" s="99" t="s">
        <v>485</v>
      </c>
      <c r="K74" s="276"/>
    </row>
    <row r="75" spans="1:20" x14ac:dyDescent="0.2">
      <c r="A75" s="161"/>
      <c r="I75" s="99" t="s">
        <v>486</v>
      </c>
      <c r="K75" s="276"/>
    </row>
    <row r="76" spans="1:20" x14ac:dyDescent="0.2">
      <c r="A76" s="161"/>
      <c r="I76" s="99" t="s">
        <v>487</v>
      </c>
      <c r="K76" s="276"/>
    </row>
    <row r="77" spans="1:20" x14ac:dyDescent="0.2">
      <c r="A77" s="161"/>
      <c r="I77" s="397"/>
      <c r="K77" s="276"/>
    </row>
    <row r="78" spans="1:20" ht="12.75" customHeight="1" x14ac:dyDescent="0.2">
      <c r="A78" s="161"/>
      <c r="I78" s="397" t="s">
        <v>422</v>
      </c>
      <c r="J78" s="99"/>
      <c r="K78" s="276"/>
    </row>
    <row r="79" spans="1:20" x14ac:dyDescent="0.2">
      <c r="A79" s="161"/>
      <c r="I79" s="99" t="s">
        <v>275</v>
      </c>
      <c r="J79" s="99"/>
      <c r="K79" s="276"/>
    </row>
    <row r="80" spans="1:20" x14ac:dyDescent="0.2">
      <c r="A80" s="161"/>
      <c r="I80" s="99" t="s">
        <v>276</v>
      </c>
      <c r="J80" s="99"/>
      <c r="K80" s="276"/>
    </row>
    <row r="81" spans="1:11" x14ac:dyDescent="0.2">
      <c r="A81" s="161"/>
      <c r="I81" s="99" t="s">
        <v>292</v>
      </c>
      <c r="K81" s="276"/>
    </row>
    <row r="82" spans="1:11" x14ac:dyDescent="0.2">
      <c r="A82" s="161"/>
      <c r="I82" s="99"/>
      <c r="K82" s="276"/>
    </row>
    <row r="83" spans="1:11" ht="36" customHeight="1" x14ac:dyDescent="0.2">
      <c r="A83" s="647" t="s">
        <v>740</v>
      </c>
      <c r="B83" s="647"/>
      <c r="C83" s="647"/>
      <c r="D83" s="647"/>
      <c r="E83" s="647"/>
      <c r="F83" s="647"/>
      <c r="G83" s="647"/>
      <c r="H83" s="647"/>
      <c r="I83" s="647"/>
      <c r="J83" s="647"/>
      <c r="K83" s="672"/>
    </row>
    <row r="84" spans="1:11" ht="32.25" customHeight="1" x14ac:dyDescent="0.2">
      <c r="A84" s="633" t="s">
        <v>741</v>
      </c>
      <c r="B84" s="633"/>
      <c r="C84" s="633"/>
      <c r="D84" s="633"/>
      <c r="E84" s="633"/>
      <c r="F84" s="633"/>
      <c r="G84" s="633"/>
      <c r="H84" s="633"/>
      <c r="I84" s="633"/>
      <c r="J84" s="633"/>
      <c r="K84" s="634"/>
    </row>
    <row r="85" spans="1:11" ht="30" customHeight="1" x14ac:dyDescent="0.2">
      <c r="A85" s="633" t="s">
        <v>742</v>
      </c>
      <c r="B85" s="633"/>
      <c r="C85" s="633"/>
      <c r="D85" s="633"/>
      <c r="E85" s="633"/>
      <c r="F85" s="633"/>
      <c r="G85" s="633"/>
      <c r="H85" s="633"/>
      <c r="I85" s="633"/>
      <c r="J85" s="633"/>
      <c r="K85" s="634"/>
    </row>
    <row r="86" spans="1:11" ht="53.25" customHeight="1" x14ac:dyDescent="0.2">
      <c r="A86" s="633" t="s">
        <v>743</v>
      </c>
      <c r="B86" s="633"/>
      <c r="C86" s="633"/>
      <c r="D86" s="633"/>
      <c r="E86" s="633"/>
      <c r="F86" s="633"/>
      <c r="G86" s="633"/>
      <c r="H86" s="633"/>
      <c r="I86" s="633"/>
      <c r="J86" s="633"/>
      <c r="K86" s="634"/>
    </row>
    <row r="87" spans="1:11" ht="60" customHeight="1" x14ac:dyDescent="0.2">
      <c r="A87" s="633" t="s">
        <v>744</v>
      </c>
      <c r="B87" s="633"/>
      <c r="C87" s="633"/>
      <c r="D87" s="633"/>
      <c r="E87" s="633"/>
      <c r="F87" s="633"/>
      <c r="G87" s="633"/>
      <c r="H87" s="633"/>
      <c r="I87" s="633"/>
      <c r="J87" s="633"/>
      <c r="K87" s="634"/>
    </row>
    <row r="88" spans="1:11" ht="93" customHeight="1" x14ac:dyDescent="0.2">
      <c r="A88" s="682" t="s">
        <v>783</v>
      </c>
      <c r="B88" s="633"/>
      <c r="C88" s="633"/>
      <c r="D88" s="633"/>
      <c r="E88" s="633"/>
      <c r="F88" s="633"/>
      <c r="G88" s="633"/>
      <c r="H88" s="633"/>
      <c r="I88" s="633"/>
      <c r="J88" s="633"/>
      <c r="K88" s="634"/>
    </row>
    <row r="89" spans="1:11" ht="19.5" customHeight="1" x14ac:dyDescent="0.2">
      <c r="A89" s="656" t="s">
        <v>713</v>
      </c>
      <c r="B89" s="657"/>
      <c r="C89" s="657"/>
      <c r="D89" s="657"/>
      <c r="E89" s="657"/>
      <c r="F89" s="657"/>
      <c r="G89" s="657"/>
      <c r="H89" s="657"/>
      <c r="I89" s="657"/>
      <c r="J89" s="657"/>
      <c r="K89" s="658"/>
    </row>
    <row r="90" spans="1:11" ht="23.25" customHeight="1" x14ac:dyDescent="0.2">
      <c r="A90" s="161"/>
      <c r="B90" s="310" t="s">
        <v>737</v>
      </c>
      <c r="I90" s="99"/>
      <c r="K90" s="276"/>
    </row>
    <row r="91" spans="1:11" ht="13.5" customHeight="1" x14ac:dyDescent="0.2">
      <c r="A91" s="161" t="s">
        <v>745</v>
      </c>
      <c r="I91" s="99"/>
      <c r="K91" s="276"/>
    </row>
    <row r="92" spans="1:11" ht="9" customHeight="1" x14ac:dyDescent="0.2">
      <c r="A92" s="161"/>
      <c r="I92" s="99"/>
      <c r="K92" s="276"/>
    </row>
    <row r="93" spans="1:11" ht="10.5" customHeight="1" x14ac:dyDescent="0.2">
      <c r="A93" s="161"/>
      <c r="I93" s="99"/>
      <c r="K93" s="276"/>
    </row>
    <row r="94" spans="1:11" ht="13.5" customHeight="1" x14ac:dyDescent="0.2">
      <c r="A94" s="161"/>
      <c r="G94" s="513" t="s">
        <v>510</v>
      </c>
      <c r="H94" s="274"/>
      <c r="I94" s="681" t="s">
        <v>511</v>
      </c>
      <c r="J94" s="681"/>
      <c r="K94" s="514" t="s">
        <v>46</v>
      </c>
    </row>
    <row r="95" spans="1:11" ht="13.5" customHeight="1" x14ac:dyDescent="0.2">
      <c r="A95" s="161"/>
      <c r="G95" s="163"/>
      <c r="H95" s="305"/>
      <c r="I95" s="311"/>
      <c r="J95" s="305"/>
      <c r="K95" s="306"/>
    </row>
    <row r="96" spans="1:11" ht="13.5" customHeight="1" x14ac:dyDescent="0.2">
      <c r="A96" s="161"/>
      <c r="I96" s="99"/>
      <c r="K96" s="276"/>
    </row>
    <row r="97" spans="1:20" ht="13.5" customHeight="1" x14ac:dyDescent="0.2">
      <c r="A97" s="161"/>
      <c r="I97" s="99"/>
      <c r="K97" s="276"/>
    </row>
    <row r="98" spans="1:20" ht="6.75" customHeight="1" x14ac:dyDescent="0.2">
      <c r="A98" s="161"/>
      <c r="I98" s="99"/>
      <c r="K98" s="276"/>
    </row>
    <row r="99" spans="1:20" ht="8.25" customHeight="1" x14ac:dyDescent="0.2">
      <c r="A99" s="161"/>
      <c r="I99" s="99"/>
      <c r="K99" s="276"/>
    </row>
    <row r="100" spans="1:20" ht="36" customHeight="1" x14ac:dyDescent="0.2">
      <c r="A100" s="161"/>
      <c r="I100" s="99"/>
      <c r="K100" s="276"/>
    </row>
    <row r="101" spans="1:20" ht="6" customHeight="1" x14ac:dyDescent="0.2">
      <c r="A101" s="161"/>
      <c r="I101" s="99"/>
      <c r="K101" s="276"/>
    </row>
    <row r="102" spans="1:20" ht="6" customHeight="1" x14ac:dyDescent="0.2">
      <c r="A102" s="161"/>
      <c r="I102" s="99"/>
      <c r="K102" s="276"/>
    </row>
    <row r="103" spans="1:20" ht="6.75" customHeight="1" x14ac:dyDescent="0.2">
      <c r="A103" s="671"/>
      <c r="B103" s="653"/>
      <c r="C103" s="653"/>
      <c r="D103" s="653"/>
      <c r="E103" s="653"/>
      <c r="F103" s="653"/>
      <c r="G103" s="653"/>
      <c r="H103" s="653"/>
      <c r="I103" s="653"/>
      <c r="J103" s="653"/>
      <c r="K103" s="654"/>
    </row>
    <row r="104" spans="1:20" ht="0.75" customHeight="1" x14ac:dyDescent="0.2">
      <c r="A104" s="680" t="s">
        <v>513</v>
      </c>
      <c r="B104" s="680"/>
      <c r="C104" s="680"/>
      <c r="D104" s="680"/>
      <c r="E104" s="680"/>
      <c r="F104" s="680"/>
      <c r="G104" s="680"/>
      <c r="H104" s="680"/>
      <c r="I104" s="680"/>
      <c r="J104" s="680"/>
      <c r="K104" s="680"/>
    </row>
    <row r="105" spans="1:20" ht="10.5" customHeight="1" x14ac:dyDescent="0.2">
      <c r="A105" s="265"/>
      <c r="B105" s="265"/>
      <c r="C105" s="265"/>
      <c r="D105" s="265"/>
      <c r="E105" s="265"/>
      <c r="F105" s="265"/>
      <c r="G105" s="265"/>
      <c r="H105" s="265"/>
      <c r="I105" s="265"/>
      <c r="J105" s="265"/>
      <c r="K105" s="265"/>
      <c r="M105" s="99"/>
      <c r="T105" s="99"/>
    </row>
    <row r="106" spans="1:20" ht="3" customHeight="1" x14ac:dyDescent="0.25">
      <c r="A106" s="294"/>
      <c r="B106" s="265"/>
      <c r="C106" s="265"/>
      <c r="D106" s="265"/>
      <c r="E106" s="265"/>
      <c r="F106" s="265"/>
      <c r="G106" s="265"/>
      <c r="H106" s="265"/>
      <c r="I106" s="265"/>
      <c r="J106" s="265"/>
      <c r="K106" s="265"/>
    </row>
    <row r="107" spans="1:20" ht="7.5" customHeight="1" x14ac:dyDescent="0.2"/>
    <row r="108" spans="1:20" hidden="1" x14ac:dyDescent="0.2"/>
    <row r="109" spans="1:20" ht="15" x14ac:dyDescent="0.25">
      <c r="A109" s="368" t="s">
        <v>268</v>
      </c>
    </row>
    <row r="110" spans="1:20" x14ac:dyDescent="0.2">
      <c r="A110" s="6" t="s">
        <v>753</v>
      </c>
    </row>
    <row r="111" spans="1:20" x14ac:dyDescent="0.2">
      <c r="A111" s="6" t="s">
        <v>142</v>
      </c>
    </row>
    <row r="112" spans="1:20" x14ac:dyDescent="0.2">
      <c r="A112" s="6" t="s">
        <v>178</v>
      </c>
    </row>
    <row r="114" spans="1:20" ht="25.5" customHeight="1" x14ac:dyDescent="0.3">
      <c r="A114" s="618" t="s">
        <v>738</v>
      </c>
    </row>
    <row r="115" spans="1:20" ht="15" x14ac:dyDescent="0.25">
      <c r="A115" s="307" t="s">
        <v>390</v>
      </c>
      <c r="B115" s="305"/>
      <c r="C115" s="305"/>
      <c r="D115" s="305"/>
      <c r="E115" s="305"/>
      <c r="F115" s="305"/>
      <c r="G115" s="305"/>
      <c r="H115" s="305"/>
      <c r="I115" s="305"/>
      <c r="J115" s="305"/>
      <c r="K115" s="305"/>
    </row>
    <row r="116" spans="1:20" x14ac:dyDescent="0.2">
      <c r="A116" s="6" t="s">
        <v>296</v>
      </c>
    </row>
    <row r="117" spans="1:20" x14ac:dyDescent="0.2">
      <c r="A117" s="6" t="s">
        <v>754</v>
      </c>
    </row>
    <row r="118" spans="1:20" ht="19.5" customHeight="1" x14ac:dyDescent="0.2">
      <c r="A118" s="6" t="s">
        <v>746</v>
      </c>
    </row>
    <row r="119" spans="1:20" x14ac:dyDescent="0.2">
      <c r="A119" s="6" t="s">
        <v>747</v>
      </c>
    </row>
    <row r="120" spans="1:20" x14ac:dyDescent="0.2">
      <c r="A120" s="6" t="s">
        <v>94</v>
      </c>
    </row>
    <row r="121" spans="1:20" ht="13.5" customHeight="1" x14ac:dyDescent="0.2">
      <c r="T121" s="99"/>
    </row>
    <row r="122" spans="1:20" ht="15" customHeight="1" x14ac:dyDescent="0.2">
      <c r="A122" s="308" t="s">
        <v>95</v>
      </c>
      <c r="B122" s="303"/>
      <c r="C122" s="303"/>
      <c r="D122" s="303"/>
      <c r="E122" s="303"/>
      <c r="T122" s="99"/>
    </row>
    <row r="123" spans="1:20" x14ac:dyDescent="0.2">
      <c r="A123" s="6" t="s">
        <v>93</v>
      </c>
      <c r="T123" s="99"/>
    </row>
    <row r="124" spans="1:20" x14ac:dyDescent="0.2">
      <c r="A124" s="6" t="s">
        <v>109</v>
      </c>
    </row>
    <row r="125" spans="1:20" x14ac:dyDescent="0.2">
      <c r="A125" s="6" t="s">
        <v>297</v>
      </c>
      <c r="M125" s="266"/>
    </row>
    <row r="126" spans="1:20" x14ac:dyDescent="0.2">
      <c r="A126" s="6" t="s">
        <v>298</v>
      </c>
    </row>
    <row r="127" spans="1:20" x14ac:dyDescent="0.2">
      <c r="A127" s="99"/>
    </row>
    <row r="128" spans="1:20" ht="16.5" customHeight="1" x14ac:dyDescent="0.2">
      <c r="A128" s="308" t="s">
        <v>96</v>
      </c>
      <c r="B128" s="303"/>
      <c r="C128" s="303"/>
      <c r="D128" s="303"/>
      <c r="E128" s="303"/>
    </row>
    <row r="129" spans="1:20" x14ac:dyDescent="0.2">
      <c r="A129" s="6" t="s">
        <v>110</v>
      </c>
    </row>
    <row r="130" spans="1:20" x14ac:dyDescent="0.2">
      <c r="A130" s="6" t="s">
        <v>299</v>
      </c>
    </row>
    <row r="132" spans="1:20" x14ac:dyDescent="0.2">
      <c r="A132" s="272"/>
      <c r="B132" s="273" t="s">
        <v>300</v>
      </c>
      <c r="C132" s="309"/>
      <c r="D132" s="309"/>
      <c r="E132" s="309"/>
      <c r="F132" s="309"/>
      <c r="G132" s="304"/>
      <c r="H132" s="304"/>
      <c r="I132" s="274"/>
      <c r="J132" s="274"/>
      <c r="K132" s="275"/>
    </row>
    <row r="133" spans="1:20" x14ac:dyDescent="0.2">
      <c r="A133" s="161"/>
      <c r="H133" s="99"/>
      <c r="K133" s="276"/>
    </row>
    <row r="134" spans="1:20" x14ac:dyDescent="0.2">
      <c r="A134" s="161"/>
      <c r="H134" s="99" t="s">
        <v>301</v>
      </c>
      <c r="K134" s="276"/>
    </row>
    <row r="135" spans="1:20" x14ac:dyDescent="0.2">
      <c r="A135" s="161"/>
      <c r="H135" s="99" t="s">
        <v>414</v>
      </c>
      <c r="K135" s="276"/>
    </row>
    <row r="136" spans="1:20" x14ac:dyDescent="0.2">
      <c r="A136" s="161"/>
      <c r="H136" s="99" t="s">
        <v>402</v>
      </c>
      <c r="K136" s="276"/>
    </row>
    <row r="137" spans="1:20" x14ac:dyDescent="0.2">
      <c r="A137" s="161"/>
      <c r="H137" s="99" t="s">
        <v>371</v>
      </c>
      <c r="K137" s="276"/>
    </row>
    <row r="138" spans="1:20" x14ac:dyDescent="0.2">
      <c r="A138" s="161"/>
      <c r="H138" s="99"/>
      <c r="K138" s="276"/>
    </row>
    <row r="139" spans="1:20" x14ac:dyDescent="0.2">
      <c r="A139" s="161"/>
      <c r="H139" s="99" t="s">
        <v>302</v>
      </c>
      <c r="K139" s="276"/>
      <c r="T139" s="99"/>
    </row>
    <row r="140" spans="1:20" x14ac:dyDescent="0.2">
      <c r="A140" s="161"/>
      <c r="H140" s="99"/>
      <c r="K140" s="276"/>
      <c r="T140" s="99"/>
    </row>
    <row r="141" spans="1:20" x14ac:dyDescent="0.2">
      <c r="A141" s="161"/>
      <c r="H141" s="99" t="s">
        <v>303</v>
      </c>
      <c r="K141" s="276"/>
      <c r="T141" s="99"/>
    </row>
    <row r="142" spans="1:20" ht="18" customHeight="1" x14ac:dyDescent="0.2">
      <c r="A142" s="161"/>
      <c r="H142" s="99"/>
      <c r="K142" s="276"/>
      <c r="T142" s="99"/>
    </row>
    <row r="143" spans="1:20" ht="30" customHeight="1" x14ac:dyDescent="0.2">
      <c r="A143" s="161"/>
      <c r="K143" s="276"/>
      <c r="T143" s="99"/>
    </row>
    <row r="144" spans="1:20" ht="19.5" customHeight="1" x14ac:dyDescent="0.2">
      <c r="A144" s="163"/>
      <c r="B144" s="305"/>
      <c r="C144" s="305"/>
      <c r="D144" s="305"/>
      <c r="E144" s="305"/>
      <c r="F144" s="305"/>
      <c r="G144" s="305"/>
      <c r="H144" s="305"/>
      <c r="I144" s="305"/>
      <c r="J144" s="305"/>
      <c r="K144" s="306"/>
      <c r="T144" s="99"/>
    </row>
    <row r="145" spans="1:20" x14ac:dyDescent="0.2">
      <c r="A145" s="161"/>
      <c r="K145" s="276"/>
      <c r="T145" s="99"/>
    </row>
    <row r="146" spans="1:20" x14ac:dyDescent="0.2">
      <c r="A146" s="161"/>
      <c r="B146" s="310" t="s">
        <v>304</v>
      </c>
      <c r="C146" s="269"/>
      <c r="D146" s="269"/>
      <c r="E146" s="269"/>
      <c r="F146" s="269"/>
      <c r="G146" s="269"/>
      <c r="K146" s="276"/>
      <c r="T146" s="99"/>
    </row>
    <row r="147" spans="1:20" x14ac:dyDescent="0.2">
      <c r="A147" s="161"/>
      <c r="B147" s="647" t="s">
        <v>305</v>
      </c>
      <c r="C147" s="647"/>
      <c r="D147" s="647"/>
      <c r="E147" s="647"/>
      <c r="F147" s="647"/>
      <c r="G147" s="647"/>
      <c r="H147" s="647"/>
      <c r="I147" s="647"/>
      <c r="J147" s="647"/>
      <c r="K147" s="672"/>
      <c r="T147" s="99"/>
    </row>
    <row r="148" spans="1:20" x14ac:dyDescent="0.2">
      <c r="A148" s="161"/>
      <c r="B148" s="99" t="s">
        <v>306</v>
      </c>
      <c r="K148" s="276"/>
      <c r="T148" s="99"/>
    </row>
    <row r="149" spans="1:20" x14ac:dyDescent="0.2">
      <c r="A149" s="161"/>
      <c r="K149" s="276"/>
      <c r="T149" s="99"/>
    </row>
    <row r="150" spans="1:20" x14ac:dyDescent="0.2">
      <c r="A150" s="161"/>
      <c r="K150" s="276"/>
      <c r="T150" s="99"/>
    </row>
    <row r="151" spans="1:20" x14ac:dyDescent="0.2">
      <c r="A151" s="161"/>
      <c r="K151" s="276"/>
      <c r="T151" s="99"/>
    </row>
    <row r="152" spans="1:20" x14ac:dyDescent="0.2">
      <c r="A152" s="161"/>
      <c r="K152" s="276"/>
      <c r="T152" s="99"/>
    </row>
    <row r="153" spans="1:20" x14ac:dyDescent="0.2">
      <c r="A153" s="161"/>
      <c r="K153" s="276"/>
      <c r="T153" s="99"/>
    </row>
    <row r="154" spans="1:20" x14ac:dyDescent="0.2">
      <c r="A154" s="161"/>
      <c r="K154" s="276"/>
      <c r="T154" s="99"/>
    </row>
    <row r="155" spans="1:20" x14ac:dyDescent="0.2">
      <c r="A155" s="161"/>
      <c r="K155" s="276"/>
      <c r="T155" s="99"/>
    </row>
    <row r="156" spans="1:20" x14ac:dyDescent="0.2">
      <c r="A156" s="161"/>
      <c r="K156" s="276"/>
      <c r="T156" s="99"/>
    </row>
    <row r="157" spans="1:20" x14ac:dyDescent="0.2">
      <c r="A157" s="161"/>
      <c r="K157" s="276"/>
      <c r="T157" s="99"/>
    </row>
    <row r="158" spans="1:20" x14ac:dyDescent="0.2">
      <c r="A158" s="161"/>
      <c r="K158" s="276"/>
      <c r="T158" s="99"/>
    </row>
    <row r="159" spans="1:20" ht="7.5" customHeight="1" x14ac:dyDescent="0.2">
      <c r="A159" s="161"/>
      <c r="K159" s="276"/>
      <c r="T159" s="99"/>
    </row>
    <row r="160" spans="1:20" ht="7.5" customHeight="1" x14ac:dyDescent="0.2">
      <c r="A160" s="161"/>
      <c r="K160" s="276"/>
      <c r="T160" s="99"/>
    </row>
    <row r="161" spans="1:20" ht="15" customHeight="1" x14ac:dyDescent="0.2">
      <c r="A161" s="161"/>
      <c r="K161" s="276"/>
      <c r="T161" s="99"/>
    </row>
    <row r="162" spans="1:20" ht="15" customHeight="1" x14ac:dyDescent="0.2">
      <c r="A162" s="677" t="s">
        <v>755</v>
      </c>
      <c r="B162" s="678"/>
      <c r="C162" s="678"/>
      <c r="D162" s="678"/>
      <c r="E162" s="678"/>
      <c r="F162" s="678"/>
      <c r="G162" s="678"/>
      <c r="H162" s="678"/>
      <c r="I162" s="678"/>
      <c r="J162" s="678"/>
      <c r="K162" s="679"/>
      <c r="T162" s="99"/>
    </row>
    <row r="163" spans="1:20" ht="15" customHeight="1" x14ac:dyDescent="0.2">
      <c r="T163" s="99"/>
    </row>
    <row r="164" spans="1:20" ht="15" customHeight="1" x14ac:dyDescent="0.2">
      <c r="T164" s="99"/>
    </row>
    <row r="165" spans="1:20" ht="15" customHeight="1" x14ac:dyDescent="0.2">
      <c r="T165" s="99"/>
    </row>
    <row r="166" spans="1:20" ht="24.75" customHeight="1" x14ac:dyDescent="0.3">
      <c r="A166" s="618" t="s">
        <v>751</v>
      </c>
      <c r="T166" s="99"/>
    </row>
    <row r="167" spans="1:20" ht="10.5" customHeight="1" x14ac:dyDescent="0.25">
      <c r="A167" s="347"/>
      <c r="B167" s="269"/>
      <c r="C167" s="269"/>
      <c r="D167" s="269"/>
      <c r="T167" s="99"/>
    </row>
    <row r="168" spans="1:20" ht="9" customHeight="1" x14ac:dyDescent="0.2">
      <c r="T168" s="99"/>
    </row>
    <row r="169" spans="1:20" ht="15" customHeight="1" x14ac:dyDescent="0.2">
      <c r="A169" s="303" t="s">
        <v>374</v>
      </c>
      <c r="T169" s="99"/>
    </row>
    <row r="170" spans="1:20" ht="15" customHeight="1" x14ac:dyDescent="0.2">
      <c r="A170" s="6" t="s">
        <v>362</v>
      </c>
      <c r="T170" s="99"/>
    </row>
    <row r="171" spans="1:20" ht="15" customHeight="1" x14ac:dyDescent="0.2">
      <c r="A171" s="6" t="s">
        <v>363</v>
      </c>
      <c r="T171" s="99"/>
    </row>
    <row r="172" spans="1:20" ht="15" customHeight="1" x14ac:dyDescent="0.2">
      <c r="A172" s="6" t="s">
        <v>364</v>
      </c>
      <c r="T172" s="99"/>
    </row>
    <row r="173" spans="1:20" ht="15" customHeight="1" x14ac:dyDescent="0.2">
      <c r="A173" s="100" t="s">
        <v>366</v>
      </c>
      <c r="B173" s="100"/>
      <c r="C173" s="100"/>
      <c r="T173" s="99"/>
    </row>
    <row r="174" spans="1:20" ht="15" customHeight="1" x14ac:dyDescent="0.2">
      <c r="A174" s="6" t="s">
        <v>365</v>
      </c>
      <c r="T174" s="99"/>
    </row>
    <row r="175" spans="1:20" ht="15" customHeight="1" x14ac:dyDescent="0.2">
      <c r="B175" s="322"/>
      <c r="T175" s="99"/>
    </row>
    <row r="176" spans="1:20" ht="15" customHeight="1" x14ac:dyDescent="0.2">
      <c r="A176" s="100" t="s">
        <v>367</v>
      </c>
      <c r="B176" s="100"/>
      <c r="C176" s="100"/>
      <c r="T176" s="99"/>
    </row>
    <row r="177" spans="1:20" ht="15" customHeight="1" x14ac:dyDescent="0.2">
      <c r="A177" s="6" t="s">
        <v>368</v>
      </c>
      <c r="T177" s="99"/>
    </row>
    <row r="178" spans="1:20" ht="15" customHeight="1" x14ac:dyDescent="0.2">
      <c r="A178" s="6" t="s">
        <v>369</v>
      </c>
      <c r="T178" s="99"/>
    </row>
    <row r="179" spans="1:20" ht="15" customHeight="1" x14ac:dyDescent="0.2">
      <c r="T179" s="99"/>
    </row>
    <row r="180" spans="1:20" ht="15" customHeight="1" x14ac:dyDescent="0.2">
      <c r="A180" s="272"/>
      <c r="B180" s="312" t="s">
        <v>443</v>
      </c>
      <c r="C180" s="274"/>
      <c r="D180" s="274"/>
      <c r="E180" s="274"/>
      <c r="F180" s="274"/>
      <c r="G180" s="274"/>
      <c r="H180" s="274"/>
      <c r="I180" s="274"/>
      <c r="J180" s="274"/>
      <c r="K180" s="275"/>
      <c r="T180" s="99"/>
    </row>
    <row r="181" spans="1:20" ht="15" customHeight="1" x14ac:dyDescent="0.2">
      <c r="A181" s="161"/>
      <c r="B181" s="325" t="s">
        <v>188</v>
      </c>
      <c r="K181" s="276"/>
      <c r="T181" s="99"/>
    </row>
    <row r="182" spans="1:20" ht="15" customHeight="1" x14ac:dyDescent="0.2">
      <c r="A182" s="161"/>
      <c r="B182" s="322"/>
      <c r="K182" s="276"/>
      <c r="T182" s="99"/>
    </row>
    <row r="183" spans="1:20" ht="15" customHeight="1" x14ac:dyDescent="0.2">
      <c r="A183" s="161"/>
      <c r="K183" s="276"/>
      <c r="T183" s="99"/>
    </row>
    <row r="184" spans="1:20" ht="15" customHeight="1" x14ac:dyDescent="0.2">
      <c r="A184" s="161"/>
      <c r="K184" s="276"/>
      <c r="T184" s="99"/>
    </row>
    <row r="185" spans="1:20" ht="15" customHeight="1" x14ac:dyDescent="0.2">
      <c r="A185" s="161"/>
      <c r="I185" s="99" t="s">
        <v>370</v>
      </c>
      <c r="K185" s="276"/>
      <c r="T185" s="99"/>
    </row>
    <row r="186" spans="1:20" ht="15" customHeight="1" x14ac:dyDescent="0.2">
      <c r="A186" s="161"/>
      <c r="I186" s="99" t="s">
        <v>371</v>
      </c>
      <c r="K186" s="276"/>
      <c r="T186" s="99"/>
    </row>
    <row r="187" spans="1:20" ht="15" customHeight="1" x14ac:dyDescent="0.2">
      <c r="A187" s="161"/>
      <c r="I187" s="99"/>
      <c r="K187" s="276"/>
      <c r="T187" s="99"/>
    </row>
    <row r="188" spans="1:20" ht="15" customHeight="1" x14ac:dyDescent="0.2">
      <c r="A188" s="161"/>
      <c r="I188" s="99" t="s">
        <v>372</v>
      </c>
      <c r="K188" s="276"/>
      <c r="T188" s="99"/>
    </row>
    <row r="189" spans="1:20" ht="15" customHeight="1" x14ac:dyDescent="0.2">
      <c r="A189" s="161"/>
      <c r="I189" s="99" t="s">
        <v>373</v>
      </c>
      <c r="K189" s="276"/>
      <c r="T189" s="99"/>
    </row>
    <row r="190" spans="1:20" ht="15" customHeight="1" x14ac:dyDescent="0.2">
      <c r="A190" s="161"/>
      <c r="I190" s="99"/>
      <c r="K190" s="276"/>
      <c r="T190" s="99"/>
    </row>
    <row r="191" spans="1:20" ht="15" customHeight="1" x14ac:dyDescent="0.2">
      <c r="A191" s="161"/>
      <c r="I191" s="99" t="s">
        <v>5</v>
      </c>
      <c r="K191" s="276"/>
      <c r="T191" s="99"/>
    </row>
    <row r="192" spans="1:20" ht="15" customHeight="1" x14ac:dyDescent="0.2">
      <c r="A192" s="161"/>
      <c r="I192" s="99" t="s">
        <v>8</v>
      </c>
      <c r="K192" s="276"/>
      <c r="T192" s="99"/>
    </row>
    <row r="193" spans="1:20" ht="15" customHeight="1" x14ac:dyDescent="0.2">
      <c r="A193" s="161"/>
      <c r="I193" s="99" t="s">
        <v>214</v>
      </c>
      <c r="K193" s="276"/>
      <c r="T193" s="99"/>
    </row>
    <row r="194" spans="1:20" ht="15" customHeight="1" x14ac:dyDescent="0.2">
      <c r="A194" s="161"/>
      <c r="K194" s="276"/>
      <c r="T194" s="99"/>
    </row>
    <row r="195" spans="1:20" ht="15" customHeight="1" x14ac:dyDescent="0.2">
      <c r="A195" s="161"/>
      <c r="K195" s="276"/>
      <c r="T195" s="99"/>
    </row>
    <row r="196" spans="1:20" ht="15" customHeight="1" x14ac:dyDescent="0.2">
      <c r="A196" s="313"/>
      <c r="K196" s="276"/>
      <c r="T196" s="99"/>
    </row>
    <row r="197" spans="1:20" ht="15" hidden="1" customHeight="1" x14ac:dyDescent="0.2">
      <c r="A197" s="161"/>
      <c r="K197" s="276"/>
      <c r="T197" s="99"/>
    </row>
    <row r="198" spans="1:20" ht="15" hidden="1" customHeight="1" x14ac:dyDescent="0.2">
      <c r="A198" s="161"/>
      <c r="K198" s="276"/>
      <c r="T198" s="99"/>
    </row>
    <row r="199" spans="1:20" ht="15" hidden="1" customHeight="1" x14ac:dyDescent="0.2">
      <c r="A199" s="161"/>
      <c r="J199" s="287"/>
      <c r="K199" s="324"/>
      <c r="T199" s="99"/>
    </row>
    <row r="200" spans="1:20" ht="15" hidden="1" customHeight="1" x14ac:dyDescent="0.2">
      <c r="A200" s="161"/>
      <c r="J200" s="287"/>
      <c r="K200" s="324"/>
      <c r="T200" s="99"/>
    </row>
    <row r="201" spans="1:20" ht="15" hidden="1" customHeight="1" x14ac:dyDescent="0.2">
      <c r="A201" s="161"/>
      <c r="J201" s="287"/>
      <c r="K201" s="324"/>
      <c r="T201" s="99"/>
    </row>
    <row r="202" spans="1:20" ht="15" hidden="1" customHeight="1" x14ac:dyDescent="0.2">
      <c r="A202" s="161"/>
      <c r="J202" s="287"/>
      <c r="K202" s="324"/>
      <c r="T202" s="99"/>
    </row>
    <row r="203" spans="1:20" ht="15" hidden="1" customHeight="1" x14ac:dyDescent="0.2">
      <c r="A203" s="161"/>
      <c r="J203" s="287"/>
      <c r="K203" s="324"/>
      <c r="T203" s="99"/>
    </row>
    <row r="204" spans="1:20" ht="30.75" hidden="1" customHeight="1" x14ac:dyDescent="0.2">
      <c r="A204" s="161"/>
      <c r="J204" s="287"/>
      <c r="K204" s="324"/>
      <c r="T204" s="99"/>
    </row>
    <row r="205" spans="1:20" ht="15" hidden="1" customHeight="1" x14ac:dyDescent="0.2">
      <c r="A205" s="161"/>
      <c r="J205" s="287"/>
      <c r="K205" s="324"/>
      <c r="T205" s="99"/>
    </row>
    <row r="206" spans="1:20" ht="15" customHeight="1" x14ac:dyDescent="0.2">
      <c r="A206" s="163"/>
      <c r="B206" s="305"/>
      <c r="C206" s="305"/>
      <c r="D206" s="305"/>
      <c r="E206" s="305"/>
      <c r="F206" s="305"/>
      <c r="G206" s="305"/>
      <c r="H206" s="305"/>
      <c r="I206" s="305"/>
      <c r="J206" s="305"/>
      <c r="K206" s="306"/>
      <c r="T206" s="99"/>
    </row>
    <row r="207" spans="1:20" ht="18" hidden="1" customHeight="1" x14ac:dyDescent="0.2">
      <c r="T207" s="99"/>
    </row>
    <row r="208" spans="1:20" ht="4.5" hidden="1" customHeight="1" x14ac:dyDescent="0.2">
      <c r="A208" s="639" t="s">
        <v>375</v>
      </c>
      <c r="B208" s="639"/>
      <c r="C208" s="639"/>
      <c r="D208" s="639"/>
      <c r="E208" s="639"/>
      <c r="F208" s="639"/>
      <c r="G208" s="639"/>
      <c r="H208" s="639"/>
      <c r="I208" s="639"/>
      <c r="J208" s="639"/>
      <c r="K208" s="639"/>
      <c r="T208" s="99"/>
    </row>
    <row r="209" spans="1:20" ht="15" hidden="1" customHeight="1" x14ac:dyDescent="0.2">
      <c r="T209" s="99"/>
    </row>
    <row r="210" spans="1:20" ht="15" hidden="1" customHeight="1" x14ac:dyDescent="0.2">
      <c r="T210" s="99"/>
    </row>
    <row r="211" spans="1:20" ht="15" hidden="1" customHeight="1" x14ac:dyDescent="0.2">
      <c r="T211" s="99"/>
    </row>
    <row r="212" spans="1:20" hidden="1" x14ac:dyDescent="0.2">
      <c r="T212" s="99"/>
    </row>
    <row r="213" spans="1:20" hidden="1" x14ac:dyDescent="0.2"/>
    <row r="214" spans="1:20" ht="6.75" customHeight="1" x14ac:dyDescent="0.2"/>
    <row r="215" spans="1:20" ht="24" customHeight="1" x14ac:dyDescent="0.3">
      <c r="A215" s="618" t="s">
        <v>748</v>
      </c>
    </row>
    <row r="216" spans="1:20" ht="15.75" x14ac:dyDescent="0.25">
      <c r="A216" s="366" t="s">
        <v>307</v>
      </c>
      <c r="B216" s="366"/>
      <c r="C216" s="366"/>
      <c r="D216" s="366"/>
      <c r="E216" s="366"/>
      <c r="F216" s="366"/>
      <c r="G216" s="366"/>
      <c r="H216" s="366"/>
      <c r="I216" s="367"/>
      <c r="J216" s="367"/>
      <c r="K216" s="367"/>
    </row>
    <row r="217" spans="1:20" ht="15.75" x14ac:dyDescent="0.25">
      <c r="A217" s="673" t="s">
        <v>308</v>
      </c>
      <c r="B217" s="673"/>
      <c r="C217" s="673"/>
      <c r="D217" s="673"/>
      <c r="E217" s="673"/>
      <c r="F217" s="673"/>
      <c r="G217" s="673"/>
      <c r="H217" s="673"/>
      <c r="I217" s="673"/>
      <c r="J217" s="673"/>
      <c r="K217" s="673"/>
    </row>
    <row r="218" spans="1:20" x14ac:dyDescent="0.2">
      <c r="A218" s="680"/>
      <c r="B218" s="680"/>
      <c r="C218" s="680"/>
      <c r="D218" s="680"/>
      <c r="E218" s="680"/>
      <c r="F218" s="680"/>
      <c r="G218" s="680"/>
      <c r="H218" s="680"/>
      <c r="I218" s="680"/>
      <c r="J218" s="680"/>
      <c r="K218" s="680"/>
    </row>
    <row r="219" spans="1:20" ht="15.75" x14ac:dyDescent="0.25">
      <c r="A219" s="402"/>
      <c r="B219" s="312" t="s">
        <v>756</v>
      </c>
      <c r="C219" s="402"/>
      <c r="D219" s="402"/>
      <c r="E219" s="402"/>
      <c r="F219" s="402"/>
      <c r="G219" s="402"/>
      <c r="H219" s="402"/>
      <c r="I219" s="402"/>
      <c r="J219" s="402"/>
      <c r="K219" s="402"/>
    </row>
    <row r="220" spans="1:20" ht="15.75" x14ac:dyDescent="0.25">
      <c r="A220" s="402"/>
      <c r="B220" s="402"/>
      <c r="C220" s="402"/>
      <c r="D220" s="402"/>
      <c r="E220" s="402"/>
      <c r="F220" s="402"/>
      <c r="G220" s="402"/>
      <c r="H220" s="402"/>
      <c r="I220" s="402"/>
      <c r="J220" s="403"/>
      <c r="K220" s="403"/>
    </row>
    <row r="221" spans="1:20" ht="15.75" x14ac:dyDescent="0.25">
      <c r="A221" s="402"/>
      <c r="B221" s="402"/>
      <c r="C221" s="402"/>
      <c r="D221" s="402"/>
      <c r="E221" s="402"/>
      <c r="F221" s="402"/>
      <c r="G221" s="402"/>
      <c r="H221" s="402"/>
      <c r="I221" s="402"/>
      <c r="J221" s="403"/>
      <c r="K221" s="403"/>
    </row>
    <row r="222" spans="1:20" ht="15.75" x14ac:dyDescent="0.25">
      <c r="A222" s="402"/>
      <c r="B222" s="402"/>
      <c r="C222" s="402"/>
      <c r="D222" s="402"/>
      <c r="E222" s="402"/>
      <c r="F222" s="402"/>
      <c r="G222" s="402"/>
      <c r="H222" s="402"/>
      <c r="I222" s="402"/>
      <c r="J222" s="403"/>
      <c r="K222" s="403"/>
    </row>
    <row r="223" spans="1:20" ht="15.75" x14ac:dyDescent="0.25">
      <c r="A223" s="402"/>
      <c r="B223" s="402"/>
      <c r="C223" s="402"/>
      <c r="D223" s="402"/>
      <c r="E223" s="402"/>
      <c r="F223" s="402"/>
      <c r="G223" s="402"/>
      <c r="H223" s="402"/>
      <c r="I223" s="402"/>
      <c r="J223" s="403" t="s">
        <v>426</v>
      </c>
      <c r="K223" s="403"/>
    </row>
    <row r="224" spans="1:20" ht="15.75" x14ac:dyDescent="0.25">
      <c r="A224" s="402"/>
      <c r="B224" s="402"/>
      <c r="C224" s="402"/>
      <c r="D224" s="402"/>
      <c r="E224" s="402"/>
      <c r="F224" s="402"/>
      <c r="G224" s="402"/>
      <c r="H224" s="402"/>
      <c r="I224" s="402"/>
      <c r="J224" s="403" t="s">
        <v>427</v>
      </c>
      <c r="K224" s="403"/>
    </row>
    <row r="225" spans="1:20" ht="15.75" x14ac:dyDescent="0.25">
      <c r="A225" s="402"/>
      <c r="B225" s="402"/>
      <c r="C225" s="402"/>
      <c r="D225" s="402"/>
      <c r="E225" s="402"/>
      <c r="F225" s="402"/>
      <c r="G225" s="402"/>
      <c r="H225" s="402"/>
      <c r="I225" s="402"/>
      <c r="J225" s="403" t="s">
        <v>428</v>
      </c>
      <c r="K225" s="403"/>
    </row>
    <row r="226" spans="1:20" ht="15.75" x14ac:dyDescent="0.25">
      <c r="A226" s="402"/>
      <c r="B226" s="402"/>
      <c r="C226" s="402"/>
      <c r="D226" s="402"/>
      <c r="E226" s="402"/>
      <c r="F226" s="402"/>
      <c r="G226" s="402"/>
      <c r="H226" s="402"/>
      <c r="I226" s="402"/>
      <c r="J226" s="403" t="s">
        <v>23</v>
      </c>
      <c r="K226" s="403"/>
    </row>
    <row r="227" spans="1:20" ht="15.75" x14ac:dyDescent="0.25">
      <c r="A227" s="402"/>
      <c r="B227" s="402"/>
      <c r="C227" s="402"/>
      <c r="D227" s="402"/>
      <c r="E227" s="402"/>
      <c r="F227" s="402"/>
      <c r="G227" s="402"/>
      <c r="H227" s="402"/>
      <c r="I227" s="402"/>
      <c r="J227" s="403" t="s">
        <v>451</v>
      </c>
      <c r="K227" s="403"/>
    </row>
    <row r="228" spans="1:20" ht="15.75" x14ac:dyDescent="0.25">
      <c r="A228" s="402"/>
      <c r="B228" s="402"/>
      <c r="C228" s="402"/>
      <c r="D228" s="402"/>
      <c r="E228" s="402"/>
      <c r="F228" s="402"/>
      <c r="G228" s="402"/>
      <c r="H228" s="402"/>
      <c r="I228" s="402"/>
      <c r="J228" s="403"/>
      <c r="K228" s="403"/>
    </row>
    <row r="229" spans="1:20" ht="15.75" x14ac:dyDescent="0.25">
      <c r="A229" s="402"/>
      <c r="B229" s="402"/>
      <c r="C229" s="402"/>
      <c r="D229" s="402"/>
      <c r="E229" s="402"/>
      <c r="F229" s="402"/>
      <c r="G229" s="402"/>
      <c r="H229" s="402"/>
      <c r="I229" s="402"/>
      <c r="J229" s="403"/>
      <c r="K229" s="403"/>
    </row>
    <row r="230" spans="1:20" ht="15.75" x14ac:dyDescent="0.25">
      <c r="A230" s="402"/>
      <c r="B230" s="402"/>
      <c r="C230" s="402"/>
      <c r="D230" s="402"/>
      <c r="E230" s="402"/>
      <c r="F230" s="402"/>
      <c r="G230" s="402"/>
      <c r="H230" s="402"/>
      <c r="I230" s="402"/>
      <c r="J230" s="403" t="s">
        <v>429</v>
      </c>
      <c r="K230" s="403"/>
    </row>
    <row r="231" spans="1:20" ht="15.75" x14ac:dyDescent="0.25">
      <c r="A231" s="402"/>
      <c r="B231" s="402"/>
      <c r="C231" s="402"/>
      <c r="D231" s="402"/>
      <c r="E231" s="402"/>
      <c r="F231" s="402"/>
      <c r="G231" s="402"/>
      <c r="H231" s="402"/>
      <c r="I231" s="402"/>
      <c r="J231" s="403" t="s">
        <v>430</v>
      </c>
      <c r="K231" s="403"/>
    </row>
    <row r="232" spans="1:20" ht="15.75" x14ac:dyDescent="0.25">
      <c r="A232" s="402"/>
      <c r="B232" s="402"/>
      <c r="C232" s="402"/>
      <c r="D232" s="402"/>
      <c r="E232" s="402"/>
      <c r="F232" s="402"/>
      <c r="G232" s="402"/>
      <c r="H232" s="402"/>
      <c r="I232" s="402"/>
      <c r="J232" s="403" t="s">
        <v>431</v>
      </c>
      <c r="K232" s="403"/>
    </row>
    <row r="233" spans="1:20" ht="15.75" x14ac:dyDescent="0.25">
      <c r="A233" s="402"/>
      <c r="B233" s="402"/>
      <c r="C233" s="402"/>
      <c r="D233" s="402"/>
      <c r="E233" s="402"/>
      <c r="F233" s="402"/>
      <c r="G233" s="402"/>
      <c r="H233" s="402"/>
      <c r="I233" s="402"/>
      <c r="J233" s="403" t="s">
        <v>452</v>
      </c>
      <c r="K233" s="403"/>
    </row>
    <row r="234" spans="1:20" ht="15.75" x14ac:dyDescent="0.25">
      <c r="A234" s="402"/>
      <c r="B234" s="402"/>
      <c r="C234" s="402"/>
      <c r="D234" s="402"/>
      <c r="E234" s="402"/>
      <c r="F234" s="402"/>
      <c r="G234" s="402"/>
      <c r="H234" s="402"/>
      <c r="I234" s="402"/>
      <c r="J234" s="403"/>
      <c r="K234" s="403"/>
    </row>
    <row r="235" spans="1:20" ht="15.75" x14ac:dyDescent="0.25">
      <c r="A235" s="402"/>
      <c r="B235" s="402"/>
      <c r="C235" s="402"/>
      <c r="D235" s="402"/>
      <c r="E235" s="402"/>
      <c r="F235" s="402"/>
      <c r="G235" s="402"/>
      <c r="H235" s="402"/>
      <c r="I235" s="402"/>
      <c r="J235" s="403"/>
      <c r="K235" s="403"/>
    </row>
    <row r="236" spans="1:20" ht="15.75" hidden="1" x14ac:dyDescent="0.25">
      <c r="A236" s="402"/>
      <c r="B236" s="402"/>
      <c r="C236" s="402"/>
      <c r="D236" s="402"/>
      <c r="E236" s="402"/>
      <c r="F236" s="402"/>
      <c r="G236" s="402"/>
      <c r="H236" s="402"/>
      <c r="I236" s="402"/>
      <c r="J236" s="403"/>
      <c r="K236" s="403"/>
    </row>
    <row r="237" spans="1:20" ht="16.5" hidden="1" customHeight="1" x14ac:dyDescent="0.25">
      <c r="A237" s="402"/>
      <c r="B237" s="402"/>
      <c r="C237" s="402"/>
      <c r="D237" s="402"/>
      <c r="E237" s="402"/>
      <c r="F237" s="402"/>
      <c r="G237" s="402"/>
      <c r="H237" s="402"/>
      <c r="I237" s="402"/>
      <c r="J237" s="403"/>
      <c r="K237" s="403"/>
      <c r="T237" s="99"/>
    </row>
    <row r="238" spans="1:20" ht="27.75" hidden="1" customHeight="1" x14ac:dyDescent="0.25">
      <c r="A238" s="402"/>
      <c r="B238" s="402"/>
      <c r="C238" s="402"/>
      <c r="D238" s="402"/>
      <c r="E238" s="402"/>
      <c r="F238" s="402"/>
      <c r="G238" s="402"/>
      <c r="H238" s="402"/>
      <c r="I238" s="402"/>
      <c r="J238" s="403"/>
      <c r="K238" s="403"/>
      <c r="M238" s="99"/>
    </row>
    <row r="239" spans="1:20" ht="27" customHeight="1" x14ac:dyDescent="0.25">
      <c r="A239" s="402"/>
      <c r="B239" s="402"/>
      <c r="C239" s="402"/>
      <c r="D239" s="402"/>
      <c r="E239" s="402"/>
      <c r="F239" s="402"/>
      <c r="G239" s="402"/>
      <c r="H239" s="402"/>
      <c r="I239" s="402"/>
      <c r="J239" s="402"/>
      <c r="K239" s="402"/>
      <c r="L239" s="99"/>
      <c r="M239" s="99"/>
      <c r="N239" s="99"/>
      <c r="O239" s="99"/>
      <c r="P239" s="99"/>
      <c r="Q239" s="99"/>
      <c r="T239" s="99"/>
    </row>
    <row r="240" spans="1:20" ht="23.25" customHeight="1" x14ac:dyDescent="0.25">
      <c r="A240" s="402" t="s">
        <v>479</v>
      </c>
      <c r="B240" s="402"/>
      <c r="C240" s="402"/>
      <c r="D240" s="402"/>
      <c r="E240" s="402"/>
      <c r="F240" s="402"/>
      <c r="G240" s="402"/>
      <c r="H240" s="402"/>
      <c r="I240" s="402"/>
      <c r="J240" s="402"/>
      <c r="K240" s="402"/>
      <c r="L240" s="99"/>
      <c r="M240" s="99"/>
      <c r="N240" s="99"/>
      <c r="O240" s="99"/>
      <c r="P240" s="99"/>
      <c r="Q240" s="99"/>
      <c r="T240" s="99"/>
    </row>
    <row r="241" spans="1:20" ht="21" customHeight="1" x14ac:dyDescent="0.2">
      <c r="A241" s="308" t="s">
        <v>99</v>
      </c>
      <c r="B241" s="308"/>
      <c r="C241" s="308"/>
      <c r="D241" s="308"/>
      <c r="E241" s="308"/>
      <c r="F241" s="308" t="s">
        <v>309</v>
      </c>
      <c r="G241" s="308"/>
      <c r="H241" s="308"/>
      <c r="I241" s="308"/>
      <c r="J241" s="308"/>
      <c r="K241" s="308"/>
      <c r="L241" s="99"/>
      <c r="M241" s="99"/>
      <c r="N241" s="99"/>
      <c r="O241" s="99"/>
      <c r="P241" s="99"/>
      <c r="Q241" s="99"/>
      <c r="T241" s="99"/>
    </row>
    <row r="242" spans="1:20" ht="51" customHeight="1" x14ac:dyDescent="0.2">
      <c r="A242" s="655" t="s">
        <v>757</v>
      </c>
      <c r="B242" s="655"/>
      <c r="C242" s="655"/>
      <c r="D242" s="655"/>
      <c r="E242" s="655"/>
      <c r="F242" s="655"/>
      <c r="G242" s="655"/>
      <c r="H242" s="655"/>
      <c r="I242" s="655"/>
      <c r="J242" s="655"/>
      <c r="K242" s="655"/>
      <c r="L242" s="99"/>
      <c r="M242" s="99"/>
      <c r="N242" s="99"/>
      <c r="O242" s="99"/>
      <c r="P242" s="99"/>
      <c r="Q242" s="99"/>
      <c r="T242" s="99"/>
    </row>
    <row r="243" spans="1:20" ht="25.5" customHeight="1" x14ac:dyDescent="0.2">
      <c r="A243" s="653" t="s">
        <v>310</v>
      </c>
      <c r="B243" s="653"/>
      <c r="C243" s="653"/>
      <c r="D243" s="653"/>
      <c r="E243" s="653"/>
      <c r="F243" s="653"/>
      <c r="G243" s="653"/>
      <c r="H243" s="653"/>
      <c r="I243" s="653"/>
      <c r="J243" s="653"/>
      <c r="K243" s="653"/>
      <c r="L243" s="99"/>
      <c r="M243" s="99"/>
      <c r="N243" s="99"/>
      <c r="O243" s="99"/>
      <c r="P243" s="99"/>
      <c r="Q243" s="99"/>
      <c r="T243" s="99"/>
    </row>
    <row r="244" spans="1:20" ht="15.75" customHeight="1" x14ac:dyDescent="0.2">
      <c r="A244" s="265"/>
      <c r="B244" s="265"/>
      <c r="C244" s="265"/>
      <c r="D244" s="265"/>
      <c r="E244" s="265"/>
      <c r="F244" s="265"/>
      <c r="G244" s="265"/>
      <c r="H244" s="265"/>
      <c r="I244" s="265"/>
      <c r="J244" s="265"/>
      <c r="K244" s="265"/>
      <c r="L244" s="99"/>
      <c r="M244" s="99"/>
      <c r="N244" s="99"/>
      <c r="O244" s="99"/>
      <c r="P244" s="99"/>
      <c r="Q244" s="99"/>
      <c r="T244" s="99"/>
    </row>
    <row r="245" spans="1:20" ht="15.75" customHeight="1" x14ac:dyDescent="0.2">
      <c r="A245" s="280"/>
      <c r="B245" s="674" t="s">
        <v>444</v>
      </c>
      <c r="C245" s="674"/>
      <c r="D245" s="674"/>
      <c r="E245" s="674"/>
      <c r="F245" s="674"/>
      <c r="G245" s="674"/>
      <c r="H245" s="674"/>
      <c r="I245" s="674"/>
      <c r="J245" s="675" t="s">
        <v>311</v>
      </c>
      <c r="K245" s="676"/>
      <c r="L245" s="99"/>
      <c r="M245" s="99"/>
      <c r="N245" s="99"/>
      <c r="O245" s="99"/>
      <c r="P245" s="99"/>
      <c r="Q245" s="99"/>
      <c r="T245" s="99"/>
    </row>
    <row r="246" spans="1:20" ht="15.75" customHeight="1" x14ac:dyDescent="0.2">
      <c r="A246" s="284"/>
      <c r="B246" s="265"/>
      <c r="C246" s="265"/>
      <c r="D246" s="265"/>
      <c r="E246" s="265"/>
      <c r="F246" s="265"/>
      <c r="G246" s="265"/>
      <c r="H246" s="265"/>
      <c r="I246" s="265"/>
      <c r="J246" s="666" t="s">
        <v>312</v>
      </c>
      <c r="K246" s="667"/>
      <c r="L246" s="99"/>
      <c r="M246" s="99"/>
      <c r="N246" s="99"/>
      <c r="O246" s="99"/>
      <c r="P246" s="99"/>
      <c r="Q246" s="99"/>
      <c r="T246" s="99"/>
    </row>
    <row r="247" spans="1:20" ht="15.75" customHeight="1" x14ac:dyDescent="0.2">
      <c r="A247" s="284"/>
      <c r="B247" s="265"/>
      <c r="C247" s="265"/>
      <c r="D247" s="265"/>
      <c r="E247" s="265"/>
      <c r="F247" s="265"/>
      <c r="G247" s="265"/>
      <c r="H247" s="265"/>
      <c r="I247" s="265"/>
      <c r="J247" s="685" t="s">
        <v>313</v>
      </c>
      <c r="K247" s="686"/>
      <c r="L247" s="99"/>
      <c r="M247" s="99"/>
      <c r="N247" s="99"/>
      <c r="O247" s="99"/>
      <c r="P247" s="99"/>
      <c r="Q247" s="99"/>
      <c r="T247" s="99"/>
    </row>
    <row r="248" spans="1:20" ht="15.75" customHeight="1" x14ac:dyDescent="0.2">
      <c r="A248" s="284"/>
      <c r="B248" s="265"/>
      <c r="C248" s="265"/>
      <c r="D248" s="265"/>
      <c r="E248" s="265"/>
      <c r="F248" s="265"/>
      <c r="G248" s="265"/>
      <c r="H248" s="265"/>
      <c r="I248" s="265"/>
      <c r="J248" s="687"/>
      <c r="K248" s="688"/>
      <c r="L248" s="99"/>
      <c r="M248" s="99"/>
      <c r="N248" s="99"/>
      <c r="O248" s="99"/>
      <c r="P248" s="99"/>
      <c r="Q248" s="99"/>
      <c r="T248" s="99"/>
    </row>
    <row r="249" spans="1:20" ht="15.75" customHeight="1" x14ac:dyDescent="0.2">
      <c r="A249" s="284"/>
      <c r="B249" s="265"/>
      <c r="C249" s="265"/>
      <c r="D249" s="265"/>
      <c r="E249" s="265"/>
      <c r="F249" s="265"/>
      <c r="G249" s="265"/>
      <c r="H249" s="265"/>
      <c r="I249" s="265"/>
      <c r="J249" s="666" t="s">
        <v>314</v>
      </c>
      <c r="K249" s="667"/>
      <c r="L249" s="99"/>
      <c r="M249" s="99"/>
      <c r="N249" s="99"/>
      <c r="O249" s="99"/>
      <c r="P249" s="99"/>
      <c r="Q249" s="99"/>
      <c r="T249" s="99"/>
    </row>
    <row r="250" spans="1:20" ht="12.75" customHeight="1" x14ac:dyDescent="0.2">
      <c r="A250" s="284"/>
      <c r="B250" s="265"/>
      <c r="C250" s="265"/>
      <c r="D250" s="265"/>
      <c r="E250" s="265"/>
      <c r="F250" s="265"/>
      <c r="G250" s="265"/>
      <c r="H250" s="265"/>
      <c r="I250" s="265"/>
      <c r="J250" s="689" t="s">
        <v>315</v>
      </c>
      <c r="K250" s="690"/>
    </row>
    <row r="251" spans="1:20" ht="12.75" customHeight="1" x14ac:dyDescent="0.2">
      <c r="A251" s="284"/>
      <c r="B251" s="265"/>
      <c r="C251" s="265"/>
      <c r="D251" s="265"/>
      <c r="E251" s="265"/>
      <c r="F251" s="265"/>
      <c r="G251" s="265"/>
      <c r="H251" s="265"/>
      <c r="I251" s="265"/>
      <c r="J251" s="685" t="s">
        <v>316</v>
      </c>
      <c r="K251" s="686"/>
    </row>
    <row r="252" spans="1:20" ht="12" customHeight="1" x14ac:dyDescent="0.2">
      <c r="A252" s="284"/>
      <c r="B252" s="265"/>
      <c r="C252" s="265"/>
      <c r="D252" s="265"/>
      <c r="E252" s="265"/>
      <c r="F252" s="265"/>
      <c r="G252" s="265"/>
      <c r="H252" s="265"/>
      <c r="I252" s="265"/>
      <c r="J252" s="687"/>
      <c r="K252" s="688"/>
    </row>
    <row r="253" spans="1:20" ht="15.75" customHeight="1" x14ac:dyDescent="0.2">
      <c r="A253" s="284"/>
      <c r="B253" s="265"/>
      <c r="C253" s="265"/>
      <c r="D253" s="265"/>
      <c r="E253" s="265"/>
      <c r="F253" s="265"/>
      <c r="G253" s="265"/>
      <c r="H253" s="265"/>
      <c r="I253" s="265"/>
      <c r="J253" s="683" t="s">
        <v>432</v>
      </c>
      <c r="K253" s="684"/>
    </row>
    <row r="254" spans="1:20" ht="13.5" customHeight="1" x14ac:dyDescent="0.2">
      <c r="A254" s="161"/>
      <c r="B254" s="99"/>
      <c r="C254" s="99"/>
      <c r="D254" s="99"/>
      <c r="E254" s="99"/>
      <c r="F254" s="99"/>
      <c r="G254" s="99"/>
      <c r="H254" s="99"/>
      <c r="J254" s="691" t="s">
        <v>317</v>
      </c>
      <c r="K254" s="692"/>
      <c r="M254" s="315"/>
    </row>
    <row r="255" spans="1:20" ht="15" customHeight="1" x14ac:dyDescent="0.2">
      <c r="A255" s="163"/>
      <c r="B255" s="311"/>
      <c r="C255" s="311"/>
      <c r="D255" s="311"/>
      <c r="E255" s="311"/>
      <c r="F255" s="311"/>
      <c r="G255" s="311"/>
      <c r="H255" s="311"/>
      <c r="I255" s="305"/>
      <c r="J255" s="305"/>
      <c r="K255" s="306"/>
    </row>
    <row r="256" spans="1:20" ht="15" customHeight="1" x14ac:dyDescent="0.2">
      <c r="A256" s="272"/>
      <c r="B256" s="312" t="s">
        <v>445</v>
      </c>
      <c r="C256" s="282"/>
      <c r="D256" s="282"/>
      <c r="E256" s="282"/>
      <c r="F256" s="282"/>
      <c r="G256" s="282"/>
      <c r="H256" s="282"/>
      <c r="I256" s="274"/>
      <c r="J256" s="274"/>
      <c r="K256" s="275"/>
    </row>
    <row r="257" spans="1:11" ht="15" customHeight="1" x14ac:dyDescent="0.2">
      <c r="A257" s="313"/>
      <c r="B257" s="308"/>
      <c r="C257" s="308"/>
      <c r="D257" s="308"/>
      <c r="E257" s="308"/>
      <c r="F257" s="314"/>
      <c r="G257" s="308"/>
      <c r="H257" s="99"/>
      <c r="I257" s="99"/>
      <c r="K257" s="276"/>
    </row>
    <row r="258" spans="1:11" ht="15" customHeight="1" x14ac:dyDescent="0.2">
      <c r="A258" s="161"/>
      <c r="K258" s="276"/>
    </row>
    <row r="259" spans="1:11" ht="17.25" customHeight="1" x14ac:dyDescent="0.2">
      <c r="A259" s="161"/>
      <c r="J259" s="99" t="s">
        <v>318</v>
      </c>
      <c r="K259" s="276"/>
    </row>
    <row r="260" spans="1:11" ht="15" customHeight="1" x14ac:dyDescent="0.2">
      <c r="A260" s="161"/>
      <c r="J260" s="99" t="s">
        <v>5</v>
      </c>
      <c r="K260" s="276"/>
    </row>
    <row r="261" spans="1:11" ht="15" customHeight="1" x14ac:dyDescent="0.2">
      <c r="A261" s="161"/>
      <c r="J261" s="99" t="s">
        <v>319</v>
      </c>
      <c r="K261" s="276"/>
    </row>
    <row r="262" spans="1:11" ht="11.25" customHeight="1" x14ac:dyDescent="0.2">
      <c r="A262" s="161"/>
      <c r="J262" s="99" t="s">
        <v>218</v>
      </c>
      <c r="K262" s="276"/>
    </row>
    <row r="263" spans="1:11" ht="15" customHeight="1" x14ac:dyDescent="0.2">
      <c r="A263" s="161"/>
      <c r="J263" s="99" t="s">
        <v>320</v>
      </c>
      <c r="K263" s="276"/>
    </row>
    <row r="264" spans="1:11" ht="15" customHeight="1" x14ac:dyDescent="0.2">
      <c r="A264" s="161"/>
      <c r="K264" s="276"/>
    </row>
    <row r="265" spans="1:11" ht="15" customHeight="1" x14ac:dyDescent="0.2">
      <c r="A265" s="163"/>
      <c r="B265" s="305"/>
      <c r="C265" s="305"/>
      <c r="D265" s="305"/>
      <c r="E265" s="305"/>
      <c r="F265" s="305"/>
      <c r="G265" s="305"/>
      <c r="H265" s="305"/>
      <c r="I265" s="305"/>
      <c r="J265" s="305"/>
      <c r="K265" s="306"/>
    </row>
    <row r="266" spans="1:11" ht="15" customHeight="1" x14ac:dyDescent="0.2"/>
    <row r="267" spans="1:11" ht="15" customHeight="1" x14ac:dyDescent="0.2">
      <c r="A267" s="308" t="s">
        <v>97</v>
      </c>
      <c r="B267" s="308"/>
      <c r="C267" s="308"/>
      <c r="D267" s="308"/>
      <c r="E267" s="308"/>
      <c r="F267" s="314" t="s">
        <v>69</v>
      </c>
      <c r="G267" s="308"/>
      <c r="H267" s="99"/>
      <c r="I267" s="99"/>
    </row>
    <row r="268" spans="1:11" ht="15" customHeight="1" x14ac:dyDescent="0.2">
      <c r="A268" s="6" t="s">
        <v>321</v>
      </c>
    </row>
    <row r="269" spans="1:11" ht="15" customHeight="1" x14ac:dyDescent="0.2">
      <c r="A269" s="6" t="s">
        <v>70</v>
      </c>
    </row>
    <row r="270" spans="1:11" ht="15" customHeight="1" x14ac:dyDescent="0.2">
      <c r="A270" s="6" t="s">
        <v>322</v>
      </c>
    </row>
    <row r="271" spans="1:11" ht="15" customHeight="1" x14ac:dyDescent="0.2">
      <c r="A271" s="6" t="s">
        <v>323</v>
      </c>
    </row>
    <row r="272" spans="1:11" ht="15" customHeight="1" x14ac:dyDescent="0.2">
      <c r="A272" s="272"/>
      <c r="B272" s="312" t="s">
        <v>446</v>
      </c>
      <c r="C272" s="274"/>
      <c r="D272" s="274"/>
      <c r="E272" s="274"/>
      <c r="F272" s="274"/>
      <c r="G272" s="274"/>
      <c r="H272" s="274"/>
      <c r="I272" s="274"/>
      <c r="J272" s="274"/>
      <c r="K272" s="275"/>
    </row>
    <row r="273" spans="1:11" ht="15" customHeight="1" x14ac:dyDescent="0.2">
      <c r="A273" s="161"/>
      <c r="I273" s="99" t="s">
        <v>758</v>
      </c>
      <c r="K273" s="276"/>
    </row>
    <row r="274" spans="1:11" ht="15" customHeight="1" x14ac:dyDescent="0.2">
      <c r="A274" s="161"/>
      <c r="I274" s="99" t="s">
        <v>759</v>
      </c>
      <c r="K274" s="276"/>
    </row>
    <row r="275" spans="1:11" ht="15" customHeight="1" x14ac:dyDescent="0.2">
      <c r="A275" s="161"/>
      <c r="I275" s="99" t="s">
        <v>760</v>
      </c>
      <c r="K275" s="276"/>
    </row>
    <row r="276" spans="1:11" ht="15" customHeight="1" x14ac:dyDescent="0.2">
      <c r="A276" s="161"/>
      <c r="I276" s="99" t="s">
        <v>761</v>
      </c>
      <c r="K276" s="276"/>
    </row>
    <row r="277" spans="1:11" ht="15" customHeight="1" x14ac:dyDescent="0.2">
      <c r="A277" s="161"/>
      <c r="I277" s="99" t="s">
        <v>762</v>
      </c>
      <c r="K277" s="276"/>
    </row>
    <row r="278" spans="1:11" ht="18" customHeight="1" x14ac:dyDescent="0.2">
      <c r="A278" s="161"/>
      <c r="I278" s="99"/>
      <c r="K278" s="276"/>
    </row>
    <row r="279" spans="1:11" ht="18" customHeight="1" x14ac:dyDescent="0.2">
      <c r="A279" s="161"/>
      <c r="I279" s="99" t="s">
        <v>324</v>
      </c>
      <c r="K279" s="276"/>
    </row>
    <row r="280" spans="1:11" ht="18" customHeight="1" x14ac:dyDescent="0.2">
      <c r="A280" s="161"/>
      <c r="I280" s="99" t="s">
        <v>325</v>
      </c>
      <c r="K280" s="276"/>
    </row>
    <row r="281" spans="1:11" x14ac:dyDescent="0.2">
      <c r="A281" s="161"/>
      <c r="I281" s="99" t="s">
        <v>326</v>
      </c>
      <c r="K281" s="276"/>
    </row>
    <row r="282" spans="1:11" x14ac:dyDescent="0.2">
      <c r="A282" s="161"/>
      <c r="I282" s="99" t="s">
        <v>327</v>
      </c>
      <c r="K282" s="276"/>
    </row>
    <row r="283" spans="1:11" x14ac:dyDescent="0.2">
      <c r="A283" s="161"/>
      <c r="I283" s="99" t="s">
        <v>415</v>
      </c>
      <c r="K283" s="276"/>
    </row>
    <row r="284" spans="1:11" ht="24" customHeight="1" x14ac:dyDescent="0.2">
      <c r="A284" s="161"/>
      <c r="K284" s="276"/>
    </row>
    <row r="285" spans="1:11" x14ac:dyDescent="0.2">
      <c r="A285" s="163"/>
      <c r="B285" s="305"/>
      <c r="C285" s="305"/>
      <c r="D285" s="305"/>
      <c r="E285" s="305"/>
      <c r="F285" s="305"/>
      <c r="G285" s="305"/>
      <c r="H285" s="305"/>
      <c r="I285" s="305"/>
      <c r="J285" s="305"/>
      <c r="K285" s="306"/>
    </row>
    <row r="288" spans="1:11" x14ac:dyDescent="0.2">
      <c r="A288" s="308" t="s">
        <v>98</v>
      </c>
      <c r="B288" s="303"/>
      <c r="C288" s="303"/>
      <c r="D288" s="303"/>
      <c r="E288" s="303"/>
      <c r="F288" s="314" t="s">
        <v>71</v>
      </c>
      <c r="G288" s="303"/>
      <c r="H288" s="397" t="s">
        <v>763</v>
      </c>
      <c r="I288" s="99"/>
    </row>
    <row r="289" spans="1:14" x14ac:dyDescent="0.2">
      <c r="A289" s="6" t="s">
        <v>72</v>
      </c>
    </row>
    <row r="290" spans="1:14" x14ac:dyDescent="0.2">
      <c r="A290" s="6" t="s">
        <v>328</v>
      </c>
    </row>
    <row r="291" spans="1:14" x14ac:dyDescent="0.2">
      <c r="A291" s="6" t="s">
        <v>329</v>
      </c>
    </row>
    <row r="293" spans="1:14" x14ac:dyDescent="0.2">
      <c r="A293" s="6" t="s">
        <v>764</v>
      </c>
    </row>
    <row r="294" spans="1:14" x14ac:dyDescent="0.2">
      <c r="A294" s="6" t="s">
        <v>765</v>
      </c>
    </row>
    <row r="295" spans="1:14" ht="15.75" customHeight="1" x14ac:dyDescent="0.2">
      <c r="A295" s="6" t="s">
        <v>766</v>
      </c>
    </row>
    <row r="296" spans="1:14" ht="15.75" customHeight="1" x14ac:dyDescent="0.2">
      <c r="A296" s="6" t="s">
        <v>767</v>
      </c>
      <c r="M296" s="99"/>
      <c r="N296" s="99"/>
    </row>
    <row r="297" spans="1:14" ht="15.75" customHeight="1" x14ac:dyDescent="0.2">
      <c r="N297" s="99"/>
    </row>
    <row r="298" spans="1:14" ht="15.75" customHeight="1" x14ac:dyDescent="0.2">
      <c r="N298" s="99"/>
    </row>
    <row r="299" spans="1:14" x14ac:dyDescent="0.2">
      <c r="A299" s="272" t="s">
        <v>188</v>
      </c>
      <c r="B299" s="273" t="s">
        <v>447</v>
      </c>
      <c r="C299" s="304"/>
      <c r="D299" s="304"/>
      <c r="E299" s="304"/>
      <c r="F299" s="304"/>
      <c r="G299" s="304"/>
      <c r="H299" s="274"/>
      <c r="I299" s="274"/>
      <c r="J299" s="274"/>
      <c r="K299" s="275"/>
      <c r="N299" s="99"/>
    </row>
    <row r="300" spans="1:14" ht="13.5" customHeight="1" x14ac:dyDescent="0.2">
      <c r="A300" s="161"/>
      <c r="K300" s="276"/>
    </row>
    <row r="301" spans="1:14" ht="13.5" customHeight="1" x14ac:dyDescent="0.2">
      <c r="A301" s="161"/>
      <c r="H301" s="99" t="s">
        <v>139</v>
      </c>
      <c r="I301" s="99" t="s">
        <v>330</v>
      </c>
      <c r="K301" s="276"/>
    </row>
    <row r="302" spans="1:14" ht="13.5" customHeight="1" x14ac:dyDescent="0.2">
      <c r="A302" s="161"/>
      <c r="I302" s="99" t="s">
        <v>331</v>
      </c>
      <c r="K302" s="276"/>
    </row>
    <row r="303" spans="1:14" ht="13.5" customHeight="1" x14ac:dyDescent="0.2">
      <c r="A303" s="161"/>
      <c r="I303" s="99" t="s">
        <v>332</v>
      </c>
      <c r="K303" s="276"/>
    </row>
    <row r="304" spans="1:14" x14ac:dyDescent="0.2">
      <c r="A304" s="161"/>
      <c r="I304" s="99" t="s">
        <v>333</v>
      </c>
      <c r="J304" s="99"/>
      <c r="K304" s="276"/>
      <c r="N304" s="99"/>
    </row>
    <row r="305" spans="1:14" x14ac:dyDescent="0.2">
      <c r="A305" s="161"/>
      <c r="I305" s="99" t="s">
        <v>334</v>
      </c>
      <c r="J305" s="99"/>
      <c r="K305" s="276"/>
      <c r="N305" s="99"/>
    </row>
    <row r="306" spans="1:14" x14ac:dyDescent="0.2">
      <c r="A306" s="161"/>
      <c r="J306" s="99"/>
      <c r="K306" s="276"/>
      <c r="N306" s="99"/>
    </row>
    <row r="307" spans="1:14" x14ac:dyDescent="0.2">
      <c r="A307" s="161"/>
      <c r="I307" s="316" t="s">
        <v>335</v>
      </c>
      <c r="K307" s="276"/>
      <c r="N307" s="99"/>
    </row>
    <row r="308" spans="1:14" x14ac:dyDescent="0.2">
      <c r="A308" s="161"/>
      <c r="I308" s="316" t="s">
        <v>336</v>
      </c>
      <c r="K308" s="276"/>
      <c r="N308" s="99"/>
    </row>
    <row r="309" spans="1:14" x14ac:dyDescent="0.2">
      <c r="A309" s="161"/>
      <c r="I309" s="316" t="s">
        <v>337</v>
      </c>
      <c r="K309" s="276"/>
      <c r="N309" s="99"/>
    </row>
    <row r="310" spans="1:14" ht="14.25" customHeight="1" x14ac:dyDescent="0.2">
      <c r="A310" s="161"/>
      <c r="I310" s="620" t="s">
        <v>338</v>
      </c>
      <c r="K310" s="276"/>
      <c r="N310" s="99"/>
    </row>
    <row r="311" spans="1:14" x14ac:dyDescent="0.2">
      <c r="A311" s="161"/>
      <c r="I311" s="619" t="s">
        <v>339</v>
      </c>
      <c r="K311" s="276"/>
      <c r="M311" s="99"/>
      <c r="N311" s="99"/>
    </row>
    <row r="312" spans="1:14" x14ac:dyDescent="0.2">
      <c r="A312" s="163"/>
      <c r="B312" s="305"/>
      <c r="C312" s="305"/>
      <c r="D312" s="305"/>
      <c r="E312" s="305"/>
      <c r="F312" s="305"/>
      <c r="G312" s="305"/>
      <c r="H312" s="305"/>
      <c r="I312" s="305"/>
      <c r="J312" s="305"/>
      <c r="K312" s="306"/>
      <c r="N312" s="99"/>
    </row>
    <row r="313" spans="1:14" x14ac:dyDescent="0.2">
      <c r="N313" s="99"/>
    </row>
    <row r="314" spans="1:14" ht="15.75" customHeight="1" x14ac:dyDescent="0.2">
      <c r="A314" s="308" t="s">
        <v>112</v>
      </c>
      <c r="B314" s="303"/>
      <c r="C314" s="303"/>
      <c r="D314" s="303"/>
      <c r="E314" s="303"/>
      <c r="F314" s="314" t="s">
        <v>111</v>
      </c>
      <c r="G314" s="303"/>
      <c r="H314" s="303"/>
      <c r="N314" s="99"/>
    </row>
    <row r="315" spans="1:14" ht="14.25" customHeight="1" x14ac:dyDescent="0.2">
      <c r="A315" s="6" t="s">
        <v>340</v>
      </c>
      <c r="N315" s="99"/>
    </row>
    <row r="316" spans="1:14" x14ac:dyDescent="0.2">
      <c r="A316" s="6" t="s">
        <v>768</v>
      </c>
    </row>
    <row r="317" spans="1:14" x14ac:dyDescent="0.2">
      <c r="A317" s="6" t="s">
        <v>769</v>
      </c>
    </row>
    <row r="318" spans="1:14" x14ac:dyDescent="0.2">
      <c r="A318" s="639"/>
      <c r="B318" s="639"/>
      <c r="C318" s="639"/>
      <c r="D318" s="639"/>
      <c r="E318" s="639"/>
      <c r="F318" s="639"/>
      <c r="G318" s="639"/>
      <c r="H318" s="639"/>
      <c r="I318" s="639"/>
      <c r="J318" s="639"/>
      <c r="K318" s="639"/>
    </row>
    <row r="319" spans="1:14" ht="20.25" x14ac:dyDescent="0.3">
      <c r="A319" s="618" t="s">
        <v>749</v>
      </c>
    </row>
    <row r="320" spans="1:14" ht="15.75" x14ac:dyDescent="0.25">
      <c r="A320" s="365" t="s">
        <v>143</v>
      </c>
      <c r="B320" s="305"/>
      <c r="C320" s="305"/>
      <c r="D320" s="305"/>
      <c r="E320" s="305"/>
      <c r="F320" s="305"/>
      <c r="G320" s="305"/>
      <c r="H320" s="305"/>
      <c r="I320" s="305"/>
      <c r="J320" s="305"/>
      <c r="K320" s="305"/>
    </row>
    <row r="321" spans="1:1" x14ac:dyDescent="0.2">
      <c r="A321" s="6" t="s">
        <v>401</v>
      </c>
    </row>
    <row r="322" spans="1:1" x14ac:dyDescent="0.2">
      <c r="A322" s="6" t="s">
        <v>115</v>
      </c>
    </row>
    <row r="323" spans="1:1" x14ac:dyDescent="0.2">
      <c r="A323" s="6" t="s">
        <v>119</v>
      </c>
    </row>
    <row r="324" spans="1:1" x14ac:dyDescent="0.2">
      <c r="A324" s="6" t="s">
        <v>399</v>
      </c>
    </row>
    <row r="325" spans="1:1" x14ac:dyDescent="0.2">
      <c r="A325" s="6" t="s">
        <v>400</v>
      </c>
    </row>
    <row r="327" spans="1:1" x14ac:dyDescent="0.2">
      <c r="A327" s="6" t="s">
        <v>341</v>
      </c>
    </row>
    <row r="328" spans="1:1" x14ac:dyDescent="0.2">
      <c r="A328" s="6" t="s">
        <v>116</v>
      </c>
    </row>
    <row r="329" spans="1:1" x14ac:dyDescent="0.2">
      <c r="A329" s="6" t="s">
        <v>117</v>
      </c>
    </row>
    <row r="330" spans="1:1" x14ac:dyDescent="0.2">
      <c r="A330" s="6" t="s">
        <v>118</v>
      </c>
    </row>
    <row r="332" spans="1:1" x14ac:dyDescent="0.2">
      <c r="A332" s="6" t="s">
        <v>342</v>
      </c>
    </row>
    <row r="333" spans="1:1" x14ac:dyDescent="0.2">
      <c r="A333" s="6" t="s">
        <v>120</v>
      </c>
    </row>
    <row r="334" spans="1:1" x14ac:dyDescent="0.2">
      <c r="A334" s="6" t="s">
        <v>122</v>
      </c>
    </row>
    <row r="335" spans="1:1" x14ac:dyDescent="0.2">
      <c r="A335" s="6" t="s">
        <v>121</v>
      </c>
    </row>
    <row r="337" spans="1:13" x14ac:dyDescent="0.2">
      <c r="A337" s="6" t="s">
        <v>343</v>
      </c>
    </row>
    <row r="338" spans="1:13" x14ac:dyDescent="0.2">
      <c r="A338" s="6" t="s">
        <v>124</v>
      </c>
    </row>
    <row r="339" spans="1:13" ht="13.5" customHeight="1" x14ac:dyDescent="0.2">
      <c r="A339" s="6" t="s">
        <v>123</v>
      </c>
    </row>
    <row r="340" spans="1:13" ht="15.75" customHeight="1" x14ac:dyDescent="0.2">
      <c r="A340" s="6" t="s">
        <v>344</v>
      </c>
    </row>
    <row r="341" spans="1:13" x14ac:dyDescent="0.2">
      <c r="A341" s="6" t="s">
        <v>345</v>
      </c>
    </row>
    <row r="342" spans="1:13" ht="12.75" customHeight="1" x14ac:dyDescent="0.2">
      <c r="M342" s="266"/>
    </row>
    <row r="344" spans="1:13" ht="20.25" x14ac:dyDescent="0.3">
      <c r="A344" s="618" t="s">
        <v>750</v>
      </c>
    </row>
    <row r="345" spans="1:13" ht="12" customHeight="1" x14ac:dyDescent="0.25">
      <c r="A345" s="347"/>
      <c r="B345" s="269"/>
      <c r="C345" s="269"/>
      <c r="D345" s="269"/>
      <c r="E345" s="269"/>
      <c r="F345" s="269"/>
    </row>
    <row r="346" spans="1:13" x14ac:dyDescent="0.2">
      <c r="A346" s="6" t="s">
        <v>346</v>
      </c>
    </row>
    <row r="347" spans="1:13" x14ac:dyDescent="0.2">
      <c r="A347" s="6" t="s">
        <v>347</v>
      </c>
    </row>
    <row r="348" spans="1:13" x14ac:dyDescent="0.2">
      <c r="A348" s="317" t="s">
        <v>389</v>
      </c>
    </row>
    <row r="350" spans="1:13" x14ac:dyDescent="0.2">
      <c r="A350" s="6" t="s">
        <v>189</v>
      </c>
    </row>
    <row r="351" spans="1:13" x14ac:dyDescent="0.2">
      <c r="A351" s="6" t="s">
        <v>182</v>
      </c>
    </row>
    <row r="352" spans="1:13" x14ac:dyDescent="0.2">
      <c r="A352" s="6" t="s">
        <v>126</v>
      </c>
    </row>
    <row r="353" spans="1:11" x14ac:dyDescent="0.2">
      <c r="A353" s="6" t="s">
        <v>183</v>
      </c>
    </row>
    <row r="354" spans="1:11" x14ac:dyDescent="0.2">
      <c r="A354" s="6" t="s">
        <v>125</v>
      </c>
    </row>
    <row r="355" spans="1:11" x14ac:dyDescent="0.2">
      <c r="A355" s="6" t="s">
        <v>127</v>
      </c>
    </row>
    <row r="357" spans="1:11" ht="16.5" customHeight="1" x14ac:dyDescent="0.2">
      <c r="A357" s="6" t="s">
        <v>128</v>
      </c>
    </row>
    <row r="358" spans="1:11" ht="14.25" customHeight="1" x14ac:dyDescent="0.2">
      <c r="A358" s="6" t="s">
        <v>129</v>
      </c>
    </row>
    <row r="359" spans="1:11" x14ac:dyDescent="0.2">
      <c r="A359" s="6" t="s">
        <v>146</v>
      </c>
    </row>
    <row r="360" spans="1:11" x14ac:dyDescent="0.2">
      <c r="A360" s="6" t="s">
        <v>145</v>
      </c>
      <c r="B360" s="106"/>
    </row>
    <row r="362" spans="1:11" x14ac:dyDescent="0.2">
      <c r="A362" s="272"/>
      <c r="B362" s="312" t="s">
        <v>448</v>
      </c>
      <c r="C362" s="274"/>
      <c r="D362" s="274"/>
      <c r="E362" s="274"/>
      <c r="F362" s="274"/>
      <c r="G362" s="274"/>
      <c r="H362" s="274"/>
      <c r="I362" s="274"/>
      <c r="J362" s="274"/>
      <c r="K362" s="275"/>
    </row>
    <row r="363" spans="1:11" x14ac:dyDescent="0.2">
      <c r="A363" s="161"/>
      <c r="K363" s="276"/>
    </row>
    <row r="364" spans="1:11" x14ac:dyDescent="0.2">
      <c r="A364" s="161"/>
      <c r="I364" s="99" t="s">
        <v>348</v>
      </c>
      <c r="K364" s="276"/>
    </row>
    <row r="365" spans="1:11" x14ac:dyDescent="0.2">
      <c r="A365" s="161"/>
      <c r="I365" s="99" t="s">
        <v>350</v>
      </c>
      <c r="K365" s="276"/>
    </row>
    <row r="366" spans="1:11" x14ac:dyDescent="0.2">
      <c r="A366" s="161"/>
      <c r="I366" s="99" t="s">
        <v>349</v>
      </c>
      <c r="K366" s="276"/>
    </row>
    <row r="367" spans="1:11" x14ac:dyDescent="0.2">
      <c r="A367" s="161"/>
      <c r="I367" s="99" t="s">
        <v>5</v>
      </c>
      <c r="K367" s="276"/>
    </row>
    <row r="368" spans="1:11" x14ac:dyDescent="0.2">
      <c r="A368" s="161"/>
      <c r="K368" s="276"/>
    </row>
    <row r="369" spans="1:11" x14ac:dyDescent="0.2">
      <c r="A369" s="161"/>
      <c r="K369" s="276"/>
    </row>
    <row r="370" spans="1:11" x14ac:dyDescent="0.2">
      <c r="A370" s="161"/>
      <c r="K370" s="276"/>
    </row>
    <row r="371" spans="1:11" x14ac:dyDescent="0.2">
      <c r="A371" s="161"/>
      <c r="K371" s="276"/>
    </row>
    <row r="372" spans="1:11" x14ac:dyDescent="0.2">
      <c r="A372" s="161"/>
      <c r="K372" s="276"/>
    </row>
    <row r="373" spans="1:11" x14ac:dyDescent="0.2">
      <c r="A373" s="161"/>
      <c r="K373" s="276"/>
    </row>
    <row r="374" spans="1:11" x14ac:dyDescent="0.2">
      <c r="A374" s="161"/>
      <c r="K374" s="276"/>
    </row>
    <row r="375" spans="1:11" x14ac:dyDescent="0.2">
      <c r="A375" s="161"/>
      <c r="K375" s="276"/>
    </row>
    <row r="376" spans="1:11" x14ac:dyDescent="0.2">
      <c r="A376" s="161"/>
      <c r="K376" s="276"/>
    </row>
    <row r="377" spans="1:11" x14ac:dyDescent="0.2">
      <c r="A377" s="161"/>
      <c r="I377" s="99" t="s">
        <v>351</v>
      </c>
      <c r="K377" s="276"/>
    </row>
    <row r="378" spans="1:11" x14ac:dyDescent="0.2">
      <c r="A378" s="161"/>
      <c r="I378" s="99" t="s">
        <v>352</v>
      </c>
      <c r="K378" s="276"/>
    </row>
    <row r="379" spans="1:11" x14ac:dyDescent="0.2">
      <c r="A379" s="161"/>
      <c r="I379" s="99" t="s">
        <v>353</v>
      </c>
      <c r="K379" s="276"/>
    </row>
    <row r="380" spans="1:11" x14ac:dyDescent="0.2">
      <c r="A380" s="161"/>
      <c r="I380" s="99" t="s">
        <v>160</v>
      </c>
      <c r="K380" s="276"/>
    </row>
    <row r="381" spans="1:11" x14ac:dyDescent="0.2">
      <c r="A381" s="161"/>
      <c r="I381" s="99" t="s">
        <v>354</v>
      </c>
      <c r="K381" s="276"/>
    </row>
    <row r="382" spans="1:11" x14ac:dyDescent="0.2">
      <c r="A382" s="161"/>
      <c r="I382" s="99"/>
      <c r="K382" s="276"/>
    </row>
    <row r="383" spans="1:11" x14ac:dyDescent="0.2">
      <c r="A383" s="161"/>
      <c r="I383" s="99" t="s">
        <v>355</v>
      </c>
      <c r="K383" s="276"/>
    </row>
    <row r="384" spans="1:11" x14ac:dyDescent="0.2">
      <c r="A384" s="161"/>
      <c r="I384" s="99" t="s">
        <v>356</v>
      </c>
      <c r="K384" s="276"/>
    </row>
    <row r="385" spans="1:11" x14ac:dyDescent="0.2">
      <c r="A385" s="161"/>
      <c r="K385" s="276"/>
    </row>
    <row r="386" spans="1:11" x14ac:dyDescent="0.2">
      <c r="A386" s="161"/>
      <c r="K386" s="276"/>
    </row>
    <row r="387" spans="1:11" x14ac:dyDescent="0.2">
      <c r="A387" s="161"/>
      <c r="K387" s="276"/>
    </row>
    <row r="388" spans="1:11" x14ac:dyDescent="0.2">
      <c r="A388" s="163"/>
      <c r="B388" s="305"/>
      <c r="C388" s="305"/>
      <c r="D388" s="305"/>
      <c r="E388" s="305"/>
      <c r="F388" s="305"/>
      <c r="G388" s="305"/>
      <c r="H388" s="305"/>
      <c r="I388" s="305"/>
      <c r="J388" s="305"/>
      <c r="K388" s="306"/>
    </row>
    <row r="390" spans="1:11" ht="15.75" x14ac:dyDescent="0.25">
      <c r="A390" s="347" t="s">
        <v>144</v>
      </c>
      <c r="B390" s="348"/>
      <c r="C390" s="348"/>
    </row>
    <row r="391" spans="1:11" x14ac:dyDescent="0.2">
      <c r="A391" s="99" t="s">
        <v>130</v>
      </c>
      <c r="B391" s="99"/>
      <c r="C391" s="99"/>
      <c r="D391" s="99"/>
      <c r="E391" s="99"/>
      <c r="F391" s="99"/>
    </row>
    <row r="392" spans="1:11" x14ac:dyDescent="0.2">
      <c r="A392" s="6" t="s">
        <v>173</v>
      </c>
      <c r="E392" s="101"/>
    </row>
    <row r="393" spans="1:11" x14ac:dyDescent="0.2">
      <c r="A393" s="6" t="s">
        <v>131</v>
      </c>
      <c r="C393" s="264"/>
      <c r="D393" s="264" t="s">
        <v>488</v>
      </c>
      <c r="E393" s="264"/>
      <c r="F393" s="264"/>
    </row>
    <row r="394" spans="1:11" x14ac:dyDescent="0.2">
      <c r="A394" s="6" t="s">
        <v>132</v>
      </c>
      <c r="D394" s="101" t="s">
        <v>489</v>
      </c>
    </row>
    <row r="395" spans="1:11" x14ac:dyDescent="0.2">
      <c r="A395" s="6" t="s">
        <v>134</v>
      </c>
      <c r="C395" s="101"/>
      <c r="D395" s="101" t="s">
        <v>490</v>
      </c>
    </row>
    <row r="397" spans="1:11" x14ac:dyDescent="0.2">
      <c r="A397" s="318" t="s">
        <v>147</v>
      </c>
      <c r="B397" s="282"/>
      <c r="C397" s="282"/>
      <c r="D397" s="282"/>
      <c r="E397" s="274"/>
      <c r="F397" s="275"/>
    </row>
    <row r="398" spans="1:11" x14ac:dyDescent="0.2">
      <c r="A398" s="319" t="str">
        <f>Coverpage!A34</f>
        <v>Version 25.1</v>
      </c>
      <c r="B398" s="311"/>
      <c r="C398" s="311" t="str">
        <f>Coverpage!A35</f>
        <v>Release Date: November 2025</v>
      </c>
      <c r="D398" s="311"/>
      <c r="E398" s="305"/>
      <c r="F398" s="306"/>
    </row>
  </sheetData>
  <sheetProtection formatCells="0" formatColumns="0" formatRows="0"/>
  <mergeCells count="56">
    <mergeCell ref="J253:K253"/>
    <mergeCell ref="A318:K318"/>
    <mergeCell ref="J247:K247"/>
    <mergeCell ref="J248:K248"/>
    <mergeCell ref="J249:K249"/>
    <mergeCell ref="J250:K250"/>
    <mergeCell ref="J251:K251"/>
    <mergeCell ref="J252:K252"/>
    <mergeCell ref="J254:K254"/>
    <mergeCell ref="J246:K246"/>
    <mergeCell ref="C64:G64"/>
    <mergeCell ref="A66:K66"/>
    <mergeCell ref="A103:K103"/>
    <mergeCell ref="B147:K147"/>
    <mergeCell ref="A217:K217"/>
    <mergeCell ref="A242:K242"/>
    <mergeCell ref="A243:K243"/>
    <mergeCell ref="B245:I245"/>
    <mergeCell ref="J245:K245"/>
    <mergeCell ref="A162:K162"/>
    <mergeCell ref="A218:K218"/>
    <mergeCell ref="I94:J94"/>
    <mergeCell ref="A104:K104"/>
    <mergeCell ref="A83:K83"/>
    <mergeCell ref="A88:K88"/>
    <mergeCell ref="A1:K1"/>
    <mergeCell ref="A2:K2"/>
    <mergeCell ref="A4:J4"/>
    <mergeCell ref="A5:J5"/>
    <mergeCell ref="A12:K12"/>
    <mergeCell ref="I14:J14"/>
    <mergeCell ref="A208:K208"/>
    <mergeCell ref="C63:G63"/>
    <mergeCell ref="I15:J15"/>
    <mergeCell ref="I16:J16"/>
    <mergeCell ref="I18:J18"/>
    <mergeCell ref="A20:K20"/>
    <mergeCell ref="I21:J21"/>
    <mergeCell ref="I27:J27"/>
    <mergeCell ref="I28:J28"/>
    <mergeCell ref="I33:J33"/>
    <mergeCell ref="B34:K34"/>
    <mergeCell ref="A56:K56"/>
    <mergeCell ref="A62:K62"/>
    <mergeCell ref="A89:K89"/>
    <mergeCell ref="A85:K85"/>
    <mergeCell ref="A84:K84"/>
    <mergeCell ref="A87:K87"/>
    <mergeCell ref="A86:K86"/>
    <mergeCell ref="I25:J26"/>
    <mergeCell ref="A38:K38"/>
    <mergeCell ref="A55:K55"/>
    <mergeCell ref="B45:I45"/>
    <mergeCell ref="A42:K42"/>
    <mergeCell ref="A43:K43"/>
    <mergeCell ref="I68:K68"/>
  </mergeCells>
  <hyperlinks>
    <hyperlink ref="A5" r:id="rId1" xr:uid="{00000000-0004-0000-0100-000000000000}"/>
    <hyperlink ref="A4:J4" r:id="rId2" display="Montana Public Employees Retirement Administration (MPERA)" xr:uid="{00000000-0004-0000-0100-000002000000}"/>
    <hyperlink ref="I15:J15" r:id="rId3" display="Link to the MPERA website" xr:uid="{00000000-0004-0000-0100-000004000000}"/>
    <hyperlink ref="A5:J5" r:id="rId4" display="Home - Montana TRS" xr:uid="{00000000-0004-0000-0100-000005000000}"/>
    <hyperlink ref="D394" r:id="rId5" xr:uid="{00000000-0004-0000-0100-000006000000}"/>
    <hyperlink ref="D393" r:id="rId6" xr:uid="{00000000-0004-0000-0100-000007000000}"/>
    <hyperlink ref="A89:K89" location="'GASB85-On-Behalf Revenue'!A1" display="See the On-Behalf Revenue Tab for additional detailed instructions." xr:uid="{7DA97BC4-B4D3-445F-9337-0784CB1F6B84}"/>
    <hyperlink ref="D395" r:id="rId7" xr:uid="{AB84EA5C-2C84-44A0-A9F0-EDF94CB0EB58}"/>
  </hyperlinks>
  <printOptions horizontalCentered="1" verticalCentered="1"/>
  <pageMargins left="0.25" right="0.25" top="0.25" bottom="0.25" header="0" footer="0"/>
  <pageSetup scale="96" orientation="portrait" r:id="rId8"/>
  <rowBreaks count="9" manualBreakCount="9">
    <brk id="37" max="10" man="1"/>
    <brk id="54" max="10" man="1"/>
    <brk id="82" max="10" man="1"/>
    <brk id="113" max="10" man="1"/>
    <brk id="165" max="10" man="1"/>
    <brk id="213" max="10" man="1"/>
    <brk id="239" max="10" man="1"/>
    <brk id="287" max="10" man="1"/>
    <brk id="343" max="10" man="1"/>
  </rowBreaks>
  <colBreaks count="2" manualBreakCount="2">
    <brk id="14" max="1048575" man="1"/>
    <brk id="19" max="1048575" man="1"/>
  </colBreaks>
  <drawing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4E9C3-EADD-4E2A-8A97-EAEE5D4381FA}">
  <dimension ref="A1:W95"/>
  <sheetViews>
    <sheetView zoomScaleNormal="100" workbookViewId="0">
      <selection sqref="A1:J1"/>
    </sheetView>
  </sheetViews>
  <sheetFormatPr defaultRowHeight="12.75" x14ac:dyDescent="0.2"/>
  <cols>
    <col min="2" max="2" width="11" customWidth="1"/>
    <col min="7" max="7" width="12.7109375" customWidth="1"/>
    <col min="10" max="10" width="13.140625" customWidth="1"/>
    <col min="11" max="11" width="6.42578125" customWidth="1"/>
    <col min="12" max="12" width="25.7109375" customWidth="1"/>
    <col min="13" max="13" width="10" customWidth="1"/>
    <col min="14" max="15" width="6.85546875" customWidth="1"/>
    <col min="16" max="16" width="14.85546875" customWidth="1"/>
    <col min="17" max="17" width="5.28515625" customWidth="1"/>
    <col min="18" max="18" width="7.42578125" customWidth="1"/>
    <col min="20" max="20" width="25.140625" customWidth="1"/>
    <col min="23" max="23" width="4.85546875" customWidth="1"/>
  </cols>
  <sheetData>
    <row r="1" spans="1:23" ht="39" customHeight="1" x14ac:dyDescent="0.25">
      <c r="A1" s="696" t="s">
        <v>726</v>
      </c>
      <c r="B1" s="697"/>
      <c r="C1" s="697"/>
      <c r="D1" s="697"/>
      <c r="E1" s="697"/>
      <c r="F1" s="697"/>
      <c r="G1" s="697"/>
      <c r="H1" s="697"/>
      <c r="I1" s="697"/>
      <c r="J1" s="698"/>
      <c r="K1" s="699" t="s">
        <v>702</v>
      </c>
      <c r="L1" s="700"/>
      <c r="M1" s="700"/>
      <c r="N1" s="700"/>
      <c r="O1" s="700"/>
      <c r="P1" s="701"/>
    </row>
    <row r="2" spans="1:23" x14ac:dyDescent="0.2">
      <c r="A2" s="586" t="s">
        <v>607</v>
      </c>
      <c r="J2" s="563"/>
      <c r="K2" s="561"/>
      <c r="L2" s="1" t="s">
        <v>721</v>
      </c>
      <c r="P2" s="563"/>
    </row>
    <row r="3" spans="1:23" ht="12" customHeight="1" x14ac:dyDescent="0.2">
      <c r="A3" s="585" t="s">
        <v>624</v>
      </c>
      <c r="J3" s="563"/>
      <c r="K3" s="561"/>
      <c r="L3" s="1" t="s">
        <v>722</v>
      </c>
      <c r="P3" s="563"/>
    </row>
    <row r="4" spans="1:23" x14ac:dyDescent="0.2">
      <c r="A4" s="585" t="s">
        <v>515</v>
      </c>
      <c r="J4" s="563"/>
      <c r="K4" s="561"/>
      <c r="L4" s="1" t="s">
        <v>723</v>
      </c>
      <c r="P4" s="563"/>
    </row>
    <row r="5" spans="1:23" x14ac:dyDescent="0.2">
      <c r="A5" s="561" t="s">
        <v>516</v>
      </c>
      <c r="J5" s="563"/>
      <c r="K5" s="561"/>
      <c r="P5" s="563"/>
    </row>
    <row r="6" spans="1:23" x14ac:dyDescent="0.2">
      <c r="A6" s="561" t="s">
        <v>537</v>
      </c>
      <c r="J6" s="563"/>
      <c r="K6" s="561"/>
      <c r="P6" s="563"/>
    </row>
    <row r="7" spans="1:23" x14ac:dyDescent="0.2">
      <c r="A7" s="561" t="s">
        <v>538</v>
      </c>
      <c r="J7" s="563"/>
      <c r="K7" s="561"/>
      <c r="P7" s="563"/>
    </row>
    <row r="8" spans="1:23" x14ac:dyDescent="0.2">
      <c r="A8" s="561" t="s">
        <v>539</v>
      </c>
      <c r="J8" s="563"/>
      <c r="K8" s="561"/>
      <c r="P8" s="563"/>
    </row>
    <row r="9" spans="1:23" x14ac:dyDescent="0.2">
      <c r="A9" s="561" t="s">
        <v>540</v>
      </c>
      <c r="J9" s="563"/>
      <c r="K9" s="561"/>
      <c r="P9" s="563"/>
    </row>
    <row r="10" spans="1:23" x14ac:dyDescent="0.2">
      <c r="A10" s="561" t="s">
        <v>541</v>
      </c>
      <c r="J10" s="563"/>
      <c r="K10" s="561"/>
      <c r="P10" s="563"/>
    </row>
    <row r="11" spans="1:23" x14ac:dyDescent="0.2">
      <c r="A11" s="585" t="s">
        <v>625</v>
      </c>
      <c r="J11" s="563"/>
      <c r="K11" s="561"/>
      <c r="P11" s="563"/>
    </row>
    <row r="12" spans="1:23" ht="13.5" thickBot="1" x14ac:dyDescent="0.25">
      <c r="A12" s="585" t="s">
        <v>626</v>
      </c>
      <c r="J12" s="563"/>
      <c r="K12" s="564"/>
      <c r="L12" s="566"/>
      <c r="M12" s="566"/>
      <c r="N12" s="566"/>
      <c r="O12" s="566"/>
      <c r="P12" s="569"/>
    </row>
    <row r="13" spans="1:23" ht="24" customHeight="1" thickBot="1" x14ac:dyDescent="0.25">
      <c r="A13" s="586" t="s">
        <v>517</v>
      </c>
      <c r="J13" s="563"/>
    </row>
    <row r="14" spans="1:23" x14ac:dyDescent="0.2">
      <c r="A14" s="561" t="s">
        <v>518</v>
      </c>
      <c r="K14" s="693" t="s">
        <v>719</v>
      </c>
      <c r="L14" s="694"/>
      <c r="M14" s="694"/>
      <c r="N14" s="694"/>
      <c r="O14" s="694"/>
      <c r="P14" s="695"/>
    </row>
    <row r="15" spans="1:23" x14ac:dyDescent="0.2">
      <c r="A15" s="561" t="s">
        <v>519</v>
      </c>
      <c r="K15" s="561"/>
      <c r="L15" s="1" t="s">
        <v>628</v>
      </c>
      <c r="P15" s="563"/>
      <c r="R15" s="18" t="s">
        <v>714</v>
      </c>
      <c r="S15" s="18"/>
      <c r="T15" s="5"/>
      <c r="U15" s="5"/>
      <c r="V15" s="5"/>
      <c r="W15" s="5"/>
    </row>
    <row r="16" spans="1:23" x14ac:dyDescent="0.2">
      <c r="A16" s="561"/>
      <c r="K16" s="561"/>
      <c r="L16" s="1" t="s">
        <v>627</v>
      </c>
      <c r="P16" s="563"/>
      <c r="R16" s="1" t="s">
        <v>543</v>
      </c>
      <c r="S16" s="1" t="s">
        <v>611</v>
      </c>
    </row>
    <row r="17" spans="1:19" x14ac:dyDescent="0.2">
      <c r="A17" s="585" t="s">
        <v>529</v>
      </c>
      <c r="K17" s="561"/>
      <c r="L17" s="1" t="s">
        <v>629</v>
      </c>
      <c r="P17" s="563"/>
      <c r="S17" s="1" t="s">
        <v>612</v>
      </c>
    </row>
    <row r="18" spans="1:19" x14ac:dyDescent="0.2">
      <c r="A18" s="585" t="s">
        <v>535</v>
      </c>
      <c r="K18" s="561"/>
      <c r="L18" s="1" t="s">
        <v>622</v>
      </c>
      <c r="P18" s="563"/>
      <c r="S18" s="1" t="s">
        <v>616</v>
      </c>
    </row>
    <row r="19" spans="1:19" x14ac:dyDescent="0.2">
      <c r="A19" s="585" t="s">
        <v>602</v>
      </c>
      <c r="K19" s="561"/>
      <c r="L19" s="1" t="s">
        <v>623</v>
      </c>
      <c r="P19" s="563"/>
      <c r="S19" s="394" t="s">
        <v>617</v>
      </c>
    </row>
    <row r="20" spans="1:19" x14ac:dyDescent="0.2">
      <c r="A20" s="585"/>
      <c r="K20" s="561"/>
      <c r="P20" s="563"/>
      <c r="R20" s="1" t="s">
        <v>287</v>
      </c>
      <c r="S20" s="1" t="s">
        <v>613</v>
      </c>
    </row>
    <row r="21" spans="1:19" x14ac:dyDescent="0.2">
      <c r="A21" s="585" t="s">
        <v>528</v>
      </c>
      <c r="K21" s="590"/>
      <c r="L21" s="519" t="s">
        <v>600</v>
      </c>
      <c r="M21" s="108"/>
      <c r="N21" s="108"/>
      <c r="O21" s="108"/>
      <c r="P21" s="591"/>
      <c r="S21" s="1" t="s">
        <v>614</v>
      </c>
    </row>
    <row r="22" spans="1:19" x14ac:dyDescent="0.2">
      <c r="A22" s="585" t="s">
        <v>527</v>
      </c>
      <c r="K22" s="592"/>
      <c r="L22" s="18" t="s">
        <v>608</v>
      </c>
      <c r="M22" s="18"/>
      <c r="N22" s="18"/>
      <c r="O22" s="18"/>
      <c r="P22" s="593"/>
      <c r="S22" s="584" t="s">
        <v>615</v>
      </c>
    </row>
    <row r="23" spans="1:19" x14ac:dyDescent="0.2">
      <c r="A23" s="585" t="s">
        <v>536</v>
      </c>
      <c r="K23" s="561"/>
      <c r="L23" s="2"/>
      <c r="M23" s="2" t="s">
        <v>595</v>
      </c>
      <c r="N23" s="2"/>
      <c r="O23" s="2"/>
      <c r="P23" s="594" t="s">
        <v>594</v>
      </c>
      <c r="R23" s="1" t="s">
        <v>293</v>
      </c>
      <c r="S23" s="1" t="s">
        <v>618</v>
      </c>
    </row>
    <row r="24" spans="1:19" x14ac:dyDescent="0.2">
      <c r="A24" s="585"/>
      <c r="K24" s="595"/>
      <c r="L24" s="596" t="s">
        <v>566</v>
      </c>
      <c r="M24" s="107"/>
      <c r="N24" s="107"/>
      <c r="O24" s="107"/>
      <c r="P24" s="597"/>
      <c r="S24" s="1" t="s">
        <v>619</v>
      </c>
    </row>
    <row r="25" spans="1:19" ht="19.5" customHeight="1" x14ac:dyDescent="0.2">
      <c r="A25" s="617" t="s">
        <v>730</v>
      </c>
      <c r="B25" s="114"/>
      <c r="C25" s="114"/>
      <c r="D25" s="114"/>
      <c r="E25" s="114"/>
      <c r="F25" s="114"/>
      <c r="G25" s="114"/>
      <c r="H25" s="114"/>
      <c r="I25" s="114"/>
      <c r="K25" s="598" t="s">
        <v>567</v>
      </c>
      <c r="L25" s="599" t="s">
        <v>568</v>
      </c>
      <c r="M25" s="600">
        <v>0</v>
      </c>
      <c r="N25" s="600">
        <v>0</v>
      </c>
      <c r="O25" s="601"/>
      <c r="P25" s="602"/>
      <c r="S25" s="1" t="s">
        <v>620</v>
      </c>
    </row>
    <row r="26" spans="1:19" x14ac:dyDescent="0.2">
      <c r="A26" s="585" t="s">
        <v>530</v>
      </c>
      <c r="K26" s="603">
        <v>320000</v>
      </c>
      <c r="L26" s="599" t="s">
        <v>569</v>
      </c>
      <c r="M26" s="600">
        <v>0</v>
      </c>
      <c r="N26" s="604"/>
      <c r="O26" s="604"/>
      <c r="P26" s="602"/>
      <c r="S26" s="1" t="s">
        <v>621</v>
      </c>
    </row>
    <row r="27" spans="1:19" x14ac:dyDescent="0.2">
      <c r="A27" s="585"/>
      <c r="K27" s="603">
        <v>330000</v>
      </c>
      <c r="L27" s="599" t="s">
        <v>570</v>
      </c>
      <c r="M27" s="600">
        <v>260000</v>
      </c>
      <c r="N27" s="601"/>
      <c r="O27" s="601"/>
      <c r="P27" s="605" t="s">
        <v>638</v>
      </c>
      <c r="S27" s="1"/>
    </row>
    <row r="28" spans="1:19" x14ac:dyDescent="0.2">
      <c r="A28" s="587" t="s">
        <v>531</v>
      </c>
      <c r="K28" s="603">
        <v>340000</v>
      </c>
      <c r="L28" s="599" t="s">
        <v>571</v>
      </c>
      <c r="M28" s="600">
        <v>0</v>
      </c>
      <c r="N28" s="604"/>
      <c r="O28" s="604"/>
      <c r="P28" s="602"/>
      <c r="R28" s="2" t="s">
        <v>630</v>
      </c>
      <c r="S28" s="1"/>
    </row>
    <row r="29" spans="1:19" x14ac:dyDescent="0.2">
      <c r="A29" s="561"/>
      <c r="K29" s="603">
        <v>350000</v>
      </c>
      <c r="L29" s="599" t="s">
        <v>572</v>
      </c>
      <c r="M29" s="600">
        <v>0</v>
      </c>
      <c r="N29" s="604"/>
      <c r="O29" s="604"/>
      <c r="P29" s="602"/>
      <c r="S29" s="1" t="s">
        <v>631</v>
      </c>
    </row>
    <row r="30" spans="1:19" ht="13.5" thickBot="1" x14ac:dyDescent="0.25">
      <c r="A30" s="587" t="s">
        <v>525</v>
      </c>
      <c r="K30" s="603"/>
      <c r="L30" s="606" t="s">
        <v>575</v>
      </c>
      <c r="M30" s="516"/>
      <c r="N30" s="516"/>
      <c r="O30" s="516"/>
      <c r="P30" s="607"/>
      <c r="S30" s="1" t="s">
        <v>632</v>
      </c>
    </row>
    <row r="31" spans="1:19" x14ac:dyDescent="0.2">
      <c r="A31" s="587" t="s">
        <v>526</v>
      </c>
      <c r="K31" s="603"/>
      <c r="L31" s="608" t="s">
        <v>576</v>
      </c>
      <c r="M31" s="600">
        <f>SUM(M25:M30)</f>
        <v>260000</v>
      </c>
      <c r="N31" s="600">
        <f>SUM(N25:N30)</f>
        <v>0</v>
      </c>
      <c r="O31" s="600">
        <f>SUM(O25:O30)</f>
        <v>0</v>
      </c>
      <c r="P31" s="609">
        <f>SUM(P25:P30)</f>
        <v>0</v>
      </c>
      <c r="S31" s="1" t="s">
        <v>633</v>
      </c>
    </row>
    <row r="32" spans="1:19" x14ac:dyDescent="0.2">
      <c r="A32" s="587"/>
      <c r="K32" s="610"/>
      <c r="L32" s="107"/>
      <c r="M32" s="600"/>
      <c r="N32" s="600"/>
      <c r="O32" s="600"/>
      <c r="P32" s="609"/>
      <c r="S32" s="1" t="s">
        <v>706</v>
      </c>
    </row>
    <row r="33" spans="1:20" x14ac:dyDescent="0.2">
      <c r="A33" s="588" t="s">
        <v>520</v>
      </c>
      <c r="B33" s="64" t="s">
        <v>521</v>
      </c>
      <c r="C33" s="18" t="s">
        <v>523</v>
      </c>
      <c r="D33" s="18"/>
      <c r="E33" s="18"/>
      <c r="F33" s="18"/>
      <c r="G33" s="18"/>
      <c r="H33" s="18" t="s">
        <v>524</v>
      </c>
      <c r="I33" s="5"/>
      <c r="K33" s="610"/>
      <c r="L33" s="596" t="s">
        <v>577</v>
      </c>
      <c r="M33" s="600"/>
      <c r="N33" s="600"/>
      <c r="O33" s="600"/>
      <c r="P33" s="609"/>
      <c r="S33" s="1" t="s">
        <v>634</v>
      </c>
    </row>
    <row r="34" spans="1:20" x14ac:dyDescent="0.2">
      <c r="A34" s="585" t="s">
        <v>423</v>
      </c>
      <c r="B34" s="61" t="s">
        <v>534</v>
      </c>
      <c r="C34" s="1" t="s">
        <v>522</v>
      </c>
      <c r="H34" s="1" t="s">
        <v>551</v>
      </c>
      <c r="I34" s="1" t="s">
        <v>3</v>
      </c>
      <c r="K34" s="610"/>
      <c r="L34" s="107" t="s">
        <v>578</v>
      </c>
      <c r="M34" s="600"/>
      <c r="N34" s="600"/>
      <c r="O34" s="600"/>
      <c r="P34" s="609"/>
      <c r="S34" s="1" t="s">
        <v>635</v>
      </c>
    </row>
    <row r="35" spans="1:20" x14ac:dyDescent="0.2">
      <c r="A35" s="585" t="s">
        <v>423</v>
      </c>
      <c r="B35">
        <v>336020</v>
      </c>
      <c r="C35" s="1" t="s">
        <v>211</v>
      </c>
      <c r="H35" s="1" t="s">
        <v>551</v>
      </c>
      <c r="I35" s="1" t="s">
        <v>4</v>
      </c>
      <c r="K35" s="603">
        <v>410000</v>
      </c>
      <c r="L35" s="599" t="s">
        <v>579</v>
      </c>
      <c r="M35" s="600">
        <v>50000</v>
      </c>
      <c r="N35" s="604"/>
      <c r="O35" s="604"/>
      <c r="P35" s="605" t="s">
        <v>638</v>
      </c>
      <c r="S35" s="1" t="s">
        <v>636</v>
      </c>
    </row>
    <row r="36" spans="1:20" x14ac:dyDescent="0.2">
      <c r="A36" s="561"/>
      <c r="B36" s="1" t="s">
        <v>727</v>
      </c>
      <c r="K36" s="603">
        <v>420000</v>
      </c>
      <c r="L36" s="599" t="s">
        <v>580</v>
      </c>
      <c r="M36" s="600">
        <v>0</v>
      </c>
      <c r="N36" s="604"/>
      <c r="O36" s="604"/>
      <c r="P36" s="611"/>
      <c r="S36" s="1" t="s">
        <v>637</v>
      </c>
    </row>
    <row r="37" spans="1:20" x14ac:dyDescent="0.2">
      <c r="A37" s="561"/>
      <c r="K37" s="603">
        <v>430000</v>
      </c>
      <c r="L37" s="599" t="s">
        <v>581</v>
      </c>
      <c r="M37" s="600">
        <v>0</v>
      </c>
      <c r="N37" s="604"/>
      <c r="O37" s="604"/>
      <c r="P37" s="611"/>
    </row>
    <row r="38" spans="1:20" x14ac:dyDescent="0.2">
      <c r="A38" s="587" t="s">
        <v>731</v>
      </c>
      <c r="K38" s="603">
        <v>440000</v>
      </c>
      <c r="L38" s="599" t="s">
        <v>582</v>
      </c>
      <c r="M38" s="600">
        <v>0</v>
      </c>
      <c r="N38" s="604"/>
      <c r="O38" s="604"/>
      <c r="P38" s="611"/>
    </row>
    <row r="39" spans="1:20" x14ac:dyDescent="0.2">
      <c r="A39" s="561" t="s">
        <v>532</v>
      </c>
      <c r="K39" s="603"/>
      <c r="L39" s="599" t="s">
        <v>590</v>
      </c>
      <c r="M39" s="600"/>
      <c r="N39" s="604"/>
      <c r="O39" s="604"/>
      <c r="P39" s="611"/>
    </row>
    <row r="40" spans="1:20" ht="13.5" thickBot="1" x14ac:dyDescent="0.25">
      <c r="A40" s="561" t="s">
        <v>533</v>
      </c>
      <c r="K40" s="603">
        <v>510000</v>
      </c>
      <c r="L40" s="599" t="s">
        <v>592</v>
      </c>
      <c r="M40" s="517">
        <v>0</v>
      </c>
      <c r="N40" s="518"/>
      <c r="O40" s="518"/>
      <c r="P40" s="611"/>
      <c r="R40" s="2"/>
    </row>
    <row r="41" spans="1:20" x14ac:dyDescent="0.2">
      <c r="A41" s="585" t="s">
        <v>606</v>
      </c>
      <c r="K41" s="603"/>
      <c r="L41" s="612" t="s">
        <v>593</v>
      </c>
      <c r="M41" s="600">
        <f>SUM(M34:M40)</f>
        <v>50000</v>
      </c>
      <c r="N41" s="600">
        <f>SUM(N34:N40)</f>
        <v>0</v>
      </c>
      <c r="O41" s="600">
        <f>SUM(O34:O40)</f>
        <v>0</v>
      </c>
      <c r="P41" s="609">
        <f>SUM(P34:P40)</f>
        <v>0</v>
      </c>
      <c r="R41" s="1"/>
    </row>
    <row r="42" spans="1:20" x14ac:dyDescent="0.2">
      <c r="A42" s="585" t="s">
        <v>728</v>
      </c>
      <c r="K42" s="561"/>
      <c r="L42" s="1" t="s">
        <v>687</v>
      </c>
      <c r="P42" s="563"/>
      <c r="R42" s="1"/>
    </row>
    <row r="43" spans="1:20" ht="12.75" customHeight="1" x14ac:dyDescent="0.2">
      <c r="A43" s="585" t="s">
        <v>729</v>
      </c>
      <c r="K43" s="587"/>
      <c r="L43" s="1" t="s">
        <v>688</v>
      </c>
      <c r="P43" s="563"/>
      <c r="R43" s="1"/>
    </row>
    <row r="44" spans="1:20" x14ac:dyDescent="0.2">
      <c r="A44" s="585"/>
      <c r="K44" s="585"/>
      <c r="L44" s="1" t="s">
        <v>689</v>
      </c>
      <c r="P44" s="563"/>
      <c r="R44" s="1"/>
    </row>
    <row r="45" spans="1:20" ht="18" customHeight="1" thickBot="1" x14ac:dyDescent="0.25">
      <c r="A45" s="589" t="s">
        <v>605</v>
      </c>
      <c r="B45" s="566"/>
      <c r="C45" s="566"/>
      <c r="D45" s="566"/>
      <c r="E45" s="566"/>
      <c r="F45" s="566"/>
      <c r="G45" s="566"/>
      <c r="H45" s="566"/>
      <c r="I45" s="566"/>
      <c r="J45" s="566"/>
      <c r="K45" s="561"/>
      <c r="L45" s="575" t="s">
        <v>690</v>
      </c>
      <c r="P45" s="563"/>
    </row>
    <row r="46" spans="1:20" ht="18.75" customHeight="1" thickBot="1" x14ac:dyDescent="0.25">
      <c r="A46" s="2"/>
      <c r="K46" s="564"/>
      <c r="L46" s="575"/>
      <c r="M46" s="566"/>
      <c r="N46" s="566"/>
      <c r="O46" s="566"/>
      <c r="P46" s="569"/>
      <c r="R46" s="1"/>
    </row>
    <row r="47" spans="1:20" x14ac:dyDescent="0.2">
      <c r="A47" s="2" t="s">
        <v>716</v>
      </c>
      <c r="B47" s="2" t="s">
        <v>542</v>
      </c>
      <c r="L47" s="1"/>
      <c r="R47" s="2"/>
    </row>
    <row r="48" spans="1:20" ht="13.5" thickBot="1" x14ac:dyDescent="0.25">
      <c r="A48" s="2" t="s">
        <v>543</v>
      </c>
      <c r="B48" s="1" t="s">
        <v>717</v>
      </c>
      <c r="L48" s="1"/>
      <c r="R48" s="1"/>
      <c r="T48" s="1"/>
    </row>
    <row r="49" spans="1:22" x14ac:dyDescent="0.2">
      <c r="A49" s="2"/>
      <c r="K49" s="693" t="s">
        <v>720</v>
      </c>
      <c r="L49" s="694"/>
      <c r="M49" s="694"/>
      <c r="N49" s="694"/>
      <c r="O49" s="694"/>
      <c r="P49" s="695"/>
      <c r="R49" s="1"/>
      <c r="T49" s="1"/>
    </row>
    <row r="50" spans="1:22" x14ac:dyDescent="0.2">
      <c r="A50" s="2" t="s">
        <v>287</v>
      </c>
      <c r="B50" s="1" t="s">
        <v>718</v>
      </c>
      <c r="K50" s="561"/>
      <c r="L50" s="1" t="s">
        <v>704</v>
      </c>
      <c r="P50" s="563"/>
    </row>
    <row r="51" spans="1:22" x14ac:dyDescent="0.2">
      <c r="A51" s="2"/>
      <c r="B51" s="552" t="s">
        <v>724</v>
      </c>
      <c r="K51" s="561"/>
      <c r="L51" s="1" t="s">
        <v>703</v>
      </c>
      <c r="P51" s="563"/>
    </row>
    <row r="52" spans="1:22" x14ac:dyDescent="0.2">
      <c r="A52" s="2"/>
      <c r="K52" s="561"/>
      <c r="L52" s="1" t="s">
        <v>629</v>
      </c>
      <c r="P52" s="563"/>
      <c r="R52" s="536"/>
      <c r="S52" s="107"/>
      <c r="T52" s="521"/>
      <c r="U52" s="520"/>
      <c r="V52" s="107"/>
    </row>
    <row r="53" spans="1:22" x14ac:dyDescent="0.2">
      <c r="K53" s="561"/>
      <c r="L53" s="1" t="s">
        <v>622</v>
      </c>
      <c r="P53" s="563"/>
      <c r="R53" s="536"/>
      <c r="S53" s="107"/>
      <c r="T53" s="521"/>
      <c r="U53" s="520"/>
      <c r="V53" s="107"/>
    </row>
    <row r="54" spans="1:22" x14ac:dyDescent="0.2">
      <c r="A54" s="2" t="s">
        <v>714</v>
      </c>
      <c r="K54" s="561"/>
      <c r="L54" s="1" t="s">
        <v>623</v>
      </c>
      <c r="P54" s="563"/>
      <c r="R54" s="536"/>
      <c r="S54" s="107"/>
      <c r="T54" s="521"/>
      <c r="U54" s="520"/>
      <c r="V54" s="107"/>
    </row>
    <row r="55" spans="1:22" x14ac:dyDescent="0.2">
      <c r="A55" s="2" t="s">
        <v>543</v>
      </c>
      <c r="B55" s="1" t="s">
        <v>544</v>
      </c>
      <c r="K55" s="561"/>
      <c r="P55" s="563"/>
      <c r="R55" s="536"/>
      <c r="S55" s="107"/>
      <c r="T55" s="521"/>
      <c r="U55" s="520"/>
      <c r="V55" s="107"/>
    </row>
    <row r="56" spans="1:22" x14ac:dyDescent="0.2">
      <c r="A56" s="2"/>
      <c r="B56" s="1" t="s">
        <v>545</v>
      </c>
      <c r="C56" s="1" t="s">
        <v>524</v>
      </c>
      <c r="D56" s="1" t="s">
        <v>3</v>
      </c>
      <c r="F56" s="552" t="s">
        <v>550</v>
      </c>
      <c r="G56" s="615" t="s">
        <v>609</v>
      </c>
      <c r="H56" s="616">
        <v>50000</v>
      </c>
      <c r="I56" s="552"/>
      <c r="J56" s="552" t="s">
        <v>3</v>
      </c>
      <c r="K56" s="590"/>
      <c r="L56" s="519" t="s">
        <v>600</v>
      </c>
      <c r="M56" s="108"/>
      <c r="N56" s="108"/>
      <c r="O56" s="108"/>
      <c r="P56" s="591"/>
      <c r="R56" s="536"/>
      <c r="S56" s="107"/>
      <c r="T56" s="521"/>
      <c r="U56" s="520"/>
      <c r="V56" s="107"/>
    </row>
    <row r="57" spans="1:22" ht="12.75" customHeight="1" x14ac:dyDescent="0.2">
      <c r="A57" s="2"/>
      <c r="B57" s="1" t="s">
        <v>546</v>
      </c>
      <c r="C57" s="1" t="s">
        <v>524</v>
      </c>
      <c r="D57" s="1" t="s">
        <v>4</v>
      </c>
      <c r="F57" s="552"/>
      <c r="G57" s="552" t="s">
        <v>610</v>
      </c>
      <c r="H57" s="616"/>
      <c r="I57" s="616">
        <v>50000</v>
      </c>
      <c r="J57" s="552" t="s">
        <v>4</v>
      </c>
      <c r="K57" s="592"/>
      <c r="L57" s="18" t="s">
        <v>608</v>
      </c>
      <c r="M57" s="18"/>
      <c r="N57" s="18"/>
      <c r="O57" s="18"/>
      <c r="P57" s="593"/>
      <c r="R57" s="536"/>
      <c r="S57" s="107"/>
      <c r="T57" s="521"/>
      <c r="U57" s="520"/>
      <c r="V57" s="107"/>
    </row>
    <row r="58" spans="1:22" ht="11.25" customHeight="1" x14ac:dyDescent="0.2">
      <c r="A58" s="2"/>
      <c r="K58" s="561"/>
      <c r="L58" s="2"/>
      <c r="M58" s="2" t="s">
        <v>595</v>
      </c>
      <c r="N58" s="2"/>
      <c r="O58" s="2"/>
      <c r="P58" s="594" t="s">
        <v>594</v>
      </c>
      <c r="R58" s="2"/>
      <c r="S58" s="107"/>
      <c r="T58" s="521"/>
      <c r="U58" s="520"/>
      <c r="V58" s="107"/>
    </row>
    <row r="59" spans="1:22" x14ac:dyDescent="0.2">
      <c r="A59" s="2" t="s">
        <v>287</v>
      </c>
      <c r="B59" t="s">
        <v>547</v>
      </c>
      <c r="K59" s="595"/>
      <c r="L59" s="596" t="s">
        <v>566</v>
      </c>
      <c r="M59" s="107"/>
      <c r="N59" s="107"/>
      <c r="O59" s="107"/>
      <c r="P59" s="597"/>
      <c r="R59" s="1"/>
      <c r="S59" s="107"/>
      <c r="T59" s="523"/>
      <c r="U59" s="522"/>
      <c r="V59" s="107"/>
    </row>
    <row r="60" spans="1:22" ht="33.75" x14ac:dyDescent="0.2">
      <c r="A60" s="2"/>
      <c r="B60" s="114" t="s">
        <v>548</v>
      </c>
      <c r="K60" s="598" t="s">
        <v>567</v>
      </c>
      <c r="L60" s="599" t="s">
        <v>568</v>
      </c>
      <c r="M60" s="600">
        <v>0</v>
      </c>
      <c r="N60" s="600">
        <v>0</v>
      </c>
      <c r="O60" s="601"/>
      <c r="P60" s="602"/>
      <c r="R60" s="1"/>
    </row>
    <row r="61" spans="1:22" x14ac:dyDescent="0.2">
      <c r="A61" s="2"/>
      <c r="K61" s="603">
        <v>320000</v>
      </c>
      <c r="L61" s="599" t="s">
        <v>569</v>
      </c>
      <c r="M61" s="600">
        <v>0</v>
      </c>
      <c r="N61" s="604"/>
      <c r="O61" s="604"/>
      <c r="P61" s="602"/>
      <c r="R61" s="1"/>
    </row>
    <row r="62" spans="1:22" x14ac:dyDescent="0.2">
      <c r="A62" s="2" t="s">
        <v>293</v>
      </c>
      <c r="B62" s="1" t="s">
        <v>549</v>
      </c>
      <c r="K62" s="603">
        <v>330000</v>
      </c>
      <c r="L62" s="599" t="s">
        <v>570</v>
      </c>
      <c r="M62" s="600">
        <v>270000</v>
      </c>
      <c r="N62" s="601"/>
      <c r="O62" s="601"/>
      <c r="P62" s="613">
        <v>0</v>
      </c>
      <c r="R62" s="1"/>
    </row>
    <row r="63" spans="1:22" x14ac:dyDescent="0.2">
      <c r="B63" s="1" t="s">
        <v>554</v>
      </c>
      <c r="K63" s="603">
        <v>340000</v>
      </c>
      <c r="L63" s="599" t="s">
        <v>571</v>
      </c>
      <c r="M63" s="600">
        <v>0</v>
      </c>
      <c r="N63" s="604"/>
      <c r="O63" s="604"/>
      <c r="P63" s="602"/>
    </row>
    <row r="64" spans="1:22" x14ac:dyDescent="0.2">
      <c r="B64" s="1" t="s">
        <v>555</v>
      </c>
      <c r="K64" s="603">
        <v>350000</v>
      </c>
      <c r="L64" s="599" t="s">
        <v>572</v>
      </c>
      <c r="M64" s="600">
        <v>0</v>
      </c>
      <c r="N64" s="604"/>
      <c r="O64" s="604"/>
      <c r="P64" s="602"/>
      <c r="R64" s="1"/>
    </row>
    <row r="65" spans="1:18" ht="12" customHeight="1" x14ac:dyDescent="0.2">
      <c r="B65" s="1" t="s">
        <v>556</v>
      </c>
      <c r="K65" s="603">
        <v>360000</v>
      </c>
      <c r="L65" s="599" t="s">
        <v>573</v>
      </c>
      <c r="M65" s="600">
        <v>0</v>
      </c>
      <c r="N65" s="604"/>
      <c r="O65" s="604"/>
      <c r="P65" s="602"/>
      <c r="R65" s="2"/>
    </row>
    <row r="66" spans="1:18" ht="12" customHeight="1" x14ac:dyDescent="0.2">
      <c r="B66" s="552" t="s">
        <v>725</v>
      </c>
      <c r="K66" s="603">
        <v>370000</v>
      </c>
      <c r="L66" s="599" t="s">
        <v>574</v>
      </c>
      <c r="M66" s="600">
        <v>0</v>
      </c>
      <c r="N66" s="601"/>
      <c r="O66" s="601"/>
      <c r="P66" s="602"/>
      <c r="R66" s="1"/>
    </row>
    <row r="67" spans="1:18" ht="13.5" thickBot="1" x14ac:dyDescent="0.25">
      <c r="K67" s="603"/>
      <c r="L67" s="606" t="s">
        <v>575</v>
      </c>
      <c r="M67" s="516"/>
      <c r="N67" s="516"/>
      <c r="O67" s="516"/>
      <c r="P67" s="607"/>
      <c r="R67" s="1"/>
    </row>
    <row r="68" spans="1:18" x14ac:dyDescent="0.2">
      <c r="A68" s="2" t="s">
        <v>552</v>
      </c>
      <c r="K68" s="603"/>
      <c r="L68" s="608" t="s">
        <v>576</v>
      </c>
      <c r="M68" s="600">
        <f>SUM(M60:M67)</f>
        <v>270000</v>
      </c>
      <c r="N68" s="600">
        <f>SUM(N60:N67)</f>
        <v>0</v>
      </c>
      <c r="O68" s="600">
        <f>SUM(O60:O67)</f>
        <v>0</v>
      </c>
      <c r="P68" s="609">
        <f>SUM(P60:P67)</f>
        <v>0</v>
      </c>
    </row>
    <row r="69" spans="1:18" x14ac:dyDescent="0.2">
      <c r="A69" s="2" t="s">
        <v>553</v>
      </c>
      <c r="K69" s="610"/>
      <c r="L69" s="107"/>
      <c r="M69" s="600"/>
      <c r="N69" s="600"/>
      <c r="O69" s="600"/>
      <c r="P69" s="609"/>
    </row>
    <row r="70" spans="1:18" x14ac:dyDescent="0.2">
      <c r="A70" s="1" t="s">
        <v>604</v>
      </c>
      <c r="K70" s="610"/>
      <c r="L70" s="596" t="s">
        <v>577</v>
      </c>
      <c r="M70" s="600"/>
      <c r="N70" s="600"/>
      <c r="O70" s="600"/>
      <c r="P70" s="609"/>
    </row>
    <row r="71" spans="1:18" x14ac:dyDescent="0.2">
      <c r="A71" s="1" t="s">
        <v>603</v>
      </c>
      <c r="K71" s="610"/>
      <c r="L71" s="107" t="s">
        <v>578</v>
      </c>
      <c r="M71" s="600"/>
      <c r="N71" s="600"/>
      <c r="O71" s="600"/>
      <c r="P71" s="609"/>
    </row>
    <row r="72" spans="1:18" x14ac:dyDescent="0.2">
      <c r="A72" s="1"/>
      <c r="K72" s="603">
        <v>410000</v>
      </c>
      <c r="L72" s="599" t="s">
        <v>579</v>
      </c>
      <c r="M72" s="600">
        <v>60000</v>
      </c>
      <c r="N72" s="604"/>
      <c r="O72" s="604"/>
      <c r="P72" s="605" t="s">
        <v>698</v>
      </c>
    </row>
    <row r="73" spans="1:18" x14ac:dyDescent="0.2">
      <c r="A73" s="2" t="s">
        <v>715</v>
      </c>
      <c r="B73" s="2" t="s">
        <v>542</v>
      </c>
      <c r="C73" s="2"/>
      <c r="K73" s="603">
        <v>420000</v>
      </c>
      <c r="L73" s="599" t="s">
        <v>580</v>
      </c>
      <c r="M73" s="600">
        <v>0</v>
      </c>
      <c r="N73" s="604"/>
      <c r="O73" s="604"/>
      <c r="P73" s="611">
        <v>15000</v>
      </c>
    </row>
    <row r="74" spans="1:18" ht="12.75" customHeight="1" x14ac:dyDescent="0.2">
      <c r="A74" s="2" t="s">
        <v>543</v>
      </c>
      <c r="B74" s="1" t="s">
        <v>559</v>
      </c>
      <c r="C74" s="2"/>
      <c r="K74" s="603">
        <v>430000</v>
      </c>
      <c r="L74" s="599" t="s">
        <v>581</v>
      </c>
      <c r="M74" s="600">
        <v>0</v>
      </c>
      <c r="N74" s="604"/>
      <c r="O74" s="604"/>
      <c r="P74" s="611">
        <v>25000</v>
      </c>
    </row>
    <row r="75" spans="1:18" x14ac:dyDescent="0.2">
      <c r="A75" s="2"/>
      <c r="B75" s="2"/>
      <c r="C75" s="2"/>
      <c r="K75" s="603">
        <v>440000</v>
      </c>
      <c r="L75" s="599" t="s">
        <v>582</v>
      </c>
      <c r="M75" s="600">
        <v>0</v>
      </c>
      <c r="N75" s="604"/>
      <c r="O75" s="604"/>
      <c r="P75" s="611">
        <v>3000</v>
      </c>
    </row>
    <row r="76" spans="1:18" x14ac:dyDescent="0.2">
      <c r="A76" s="2" t="s">
        <v>287</v>
      </c>
      <c r="B76" s="1" t="s">
        <v>557</v>
      </c>
      <c r="K76" s="603">
        <v>450000</v>
      </c>
      <c r="L76" s="599" t="s">
        <v>583</v>
      </c>
      <c r="M76" s="600">
        <v>0</v>
      </c>
      <c r="N76" s="604"/>
      <c r="O76" s="604"/>
      <c r="P76" s="611"/>
    </row>
    <row r="77" spans="1:18" x14ac:dyDescent="0.2">
      <c r="A77" s="2"/>
      <c r="B77" s="1" t="s">
        <v>560</v>
      </c>
      <c r="K77" s="603">
        <v>460000</v>
      </c>
      <c r="L77" s="599" t="s">
        <v>584</v>
      </c>
      <c r="M77" s="600">
        <v>0</v>
      </c>
      <c r="N77" s="604"/>
      <c r="O77" s="604"/>
      <c r="P77" s="611">
        <v>10000</v>
      </c>
    </row>
    <row r="78" spans="1:18" x14ac:dyDescent="0.2">
      <c r="A78" s="2"/>
      <c r="B78" s="1" t="s">
        <v>561</v>
      </c>
      <c r="K78" s="603">
        <v>470000</v>
      </c>
      <c r="L78" s="599" t="s">
        <v>585</v>
      </c>
      <c r="M78" s="600">
        <v>0</v>
      </c>
      <c r="N78" s="604"/>
      <c r="O78" s="604"/>
      <c r="P78" s="611"/>
    </row>
    <row r="79" spans="1:18" x14ac:dyDescent="0.2">
      <c r="B79" s="1" t="s">
        <v>601</v>
      </c>
      <c r="K79" s="603">
        <v>480000</v>
      </c>
      <c r="L79" s="599" t="s">
        <v>586</v>
      </c>
      <c r="M79" s="600">
        <v>0</v>
      </c>
      <c r="N79" s="604"/>
      <c r="O79" s="604"/>
      <c r="P79" s="611"/>
    </row>
    <row r="80" spans="1:18" x14ac:dyDescent="0.2">
      <c r="B80" s="1" t="s">
        <v>558</v>
      </c>
      <c r="K80" s="603">
        <v>490000</v>
      </c>
      <c r="L80" s="599" t="s">
        <v>587</v>
      </c>
      <c r="M80" s="600"/>
      <c r="N80" s="604"/>
      <c r="O80" s="604"/>
      <c r="P80" s="602"/>
    </row>
    <row r="81" spans="1:16" x14ac:dyDescent="0.2">
      <c r="K81" s="603"/>
      <c r="L81" s="599" t="s">
        <v>588</v>
      </c>
      <c r="M81" s="600">
        <v>0</v>
      </c>
      <c r="N81" s="604"/>
      <c r="O81" s="604"/>
      <c r="P81" s="602"/>
    </row>
    <row r="82" spans="1:16" x14ac:dyDescent="0.2">
      <c r="A82" s="2" t="s">
        <v>293</v>
      </c>
      <c r="B82" s="1" t="s">
        <v>562</v>
      </c>
      <c r="K82" s="603"/>
      <c r="L82" s="599" t="s">
        <v>589</v>
      </c>
      <c r="M82" s="600">
        <v>0</v>
      </c>
      <c r="N82" s="604"/>
      <c r="O82" s="604"/>
      <c r="P82" s="602"/>
    </row>
    <row r="83" spans="1:16" x14ac:dyDescent="0.2">
      <c r="B83" s="1" t="s">
        <v>563</v>
      </c>
      <c r="K83" s="603"/>
      <c r="L83" s="599" t="s">
        <v>590</v>
      </c>
      <c r="M83" s="600"/>
      <c r="N83" s="604"/>
      <c r="O83" s="604"/>
      <c r="P83" s="611">
        <v>5000</v>
      </c>
    </row>
    <row r="84" spans="1:16" x14ac:dyDescent="0.2">
      <c r="B84" s="1" t="s">
        <v>564</v>
      </c>
      <c r="K84" s="603"/>
      <c r="L84" s="599" t="s">
        <v>591</v>
      </c>
      <c r="M84" s="600">
        <v>0</v>
      </c>
      <c r="N84" s="604"/>
      <c r="O84" s="604"/>
      <c r="P84" s="602"/>
    </row>
    <row r="85" spans="1:16" x14ac:dyDescent="0.2">
      <c r="B85" s="1" t="s">
        <v>565</v>
      </c>
      <c r="K85" s="603"/>
      <c r="L85" s="612" t="s">
        <v>593</v>
      </c>
      <c r="M85" s="600">
        <f>SUM(M71:M84)</f>
        <v>60000</v>
      </c>
      <c r="N85" s="600">
        <f>SUM(N71:N84)</f>
        <v>0</v>
      </c>
      <c r="O85" s="600">
        <f>SUM(O71:O84)</f>
        <v>0</v>
      </c>
      <c r="P85" s="614" t="s">
        <v>700</v>
      </c>
    </row>
    <row r="86" spans="1:16" x14ac:dyDescent="0.2">
      <c r="B86" s="1" t="s">
        <v>596</v>
      </c>
      <c r="K86" s="561"/>
      <c r="P86" s="597" t="s">
        <v>699</v>
      </c>
    </row>
    <row r="87" spans="1:16" x14ac:dyDescent="0.2">
      <c r="B87" s="1" t="s">
        <v>597</v>
      </c>
      <c r="K87" s="561"/>
      <c r="L87" s="1" t="s">
        <v>690</v>
      </c>
      <c r="P87" s="563"/>
    </row>
    <row r="88" spans="1:16" x14ac:dyDescent="0.2">
      <c r="B88" s="1" t="s">
        <v>598</v>
      </c>
      <c r="K88" s="561"/>
      <c r="L88" s="1" t="s">
        <v>696</v>
      </c>
      <c r="P88" s="563"/>
    </row>
    <row r="89" spans="1:16" x14ac:dyDescent="0.2">
      <c r="B89" s="1" t="s">
        <v>599</v>
      </c>
      <c r="K89" s="561"/>
      <c r="L89" s="1" t="s">
        <v>691</v>
      </c>
      <c r="P89" s="563"/>
    </row>
    <row r="90" spans="1:16" x14ac:dyDescent="0.2">
      <c r="K90" s="561"/>
      <c r="L90" s="1" t="s">
        <v>697</v>
      </c>
      <c r="P90" s="563"/>
    </row>
    <row r="91" spans="1:16" x14ac:dyDescent="0.2">
      <c r="K91" s="561"/>
      <c r="L91" s="1" t="s">
        <v>692</v>
      </c>
      <c r="P91" s="563"/>
    </row>
    <row r="92" spans="1:16" x14ac:dyDescent="0.2">
      <c r="K92" s="561"/>
      <c r="L92" s="1" t="s">
        <v>693</v>
      </c>
      <c r="P92" s="563"/>
    </row>
    <row r="93" spans="1:16" x14ac:dyDescent="0.2">
      <c r="K93" s="561"/>
      <c r="L93" s="1" t="s">
        <v>694</v>
      </c>
      <c r="P93" s="563"/>
    </row>
    <row r="94" spans="1:16" x14ac:dyDescent="0.2">
      <c r="K94" s="561"/>
      <c r="L94" s="1" t="s">
        <v>695</v>
      </c>
      <c r="P94" s="563"/>
    </row>
    <row r="95" spans="1:16" ht="13.5" thickBot="1" x14ac:dyDescent="0.25">
      <c r="K95" s="564"/>
      <c r="L95" s="566"/>
      <c r="M95" s="566"/>
      <c r="N95" s="566"/>
      <c r="O95" s="566"/>
      <c r="P95" s="569"/>
    </row>
  </sheetData>
  <sheetProtection sheet="1" objects="1" scenarios="1"/>
  <mergeCells count="4">
    <mergeCell ref="K49:P49"/>
    <mergeCell ref="A1:J1"/>
    <mergeCell ref="K1:P1"/>
    <mergeCell ref="K14:P14"/>
  </mergeCells>
  <pageMargins left="0.25" right="0.25" top="0.75" bottom="0.75" header="0.3" footer="0.3"/>
  <pageSetup orientation="portrait" horizontalDpi="1200" verticalDpi="1200" r:id="rId1"/>
  <rowBreaks count="1" manualBreakCount="1">
    <brk id="45" max="16383" man="1"/>
  </rowBreaks>
  <colBreaks count="1" manualBreakCount="1">
    <brk id="16"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AC67"/>
  <sheetViews>
    <sheetView topLeftCell="A16" zoomScaleNormal="100" workbookViewId="0">
      <selection activeCell="F44" sqref="F44"/>
    </sheetView>
  </sheetViews>
  <sheetFormatPr defaultRowHeight="12.75" x14ac:dyDescent="0.2"/>
  <cols>
    <col min="1" max="1" width="3" style="438" customWidth="1"/>
    <col min="2" max="2" width="1.5703125" style="438" customWidth="1"/>
    <col min="3" max="3" width="60.5703125" style="438" customWidth="1"/>
    <col min="4" max="4" width="19.140625" style="438" bestFit="1" customWidth="1"/>
    <col min="5" max="5" width="7.140625" style="438" customWidth="1"/>
    <col min="6" max="6" width="15.42578125" style="438" customWidth="1"/>
    <col min="7" max="7" width="15.85546875" style="438" customWidth="1"/>
    <col min="8" max="8" width="1.140625" style="438" customWidth="1"/>
    <col min="9" max="9" width="17.85546875" style="438" customWidth="1"/>
    <col min="10" max="10" width="20.5703125" style="438" customWidth="1"/>
    <col min="11" max="11" width="0.7109375" style="438" customWidth="1"/>
    <col min="12" max="12" width="23.7109375" style="438" customWidth="1"/>
    <col min="13" max="13" width="13.28515625" style="438" customWidth="1"/>
    <col min="14" max="14" width="12.85546875" style="438" customWidth="1"/>
    <col min="15" max="15" width="12.28515625" style="438" customWidth="1"/>
    <col min="16" max="16" width="13.5703125" style="438" customWidth="1"/>
    <col min="17" max="17" width="2.140625" style="438" customWidth="1"/>
    <col min="18" max="18" width="12.28515625" style="438" bestFit="1" customWidth="1"/>
    <col min="19" max="28" width="9.140625" style="438"/>
    <col min="29" max="29" width="12.28515625" style="438" bestFit="1" customWidth="1"/>
    <col min="30" max="16384" width="9.140625" style="438"/>
  </cols>
  <sheetData>
    <row r="1" spans="1:29" x14ac:dyDescent="0.2">
      <c r="A1" s="722"/>
      <c r="B1" s="722"/>
      <c r="C1" s="722"/>
      <c r="D1" s="722"/>
      <c r="E1" s="722"/>
      <c r="F1" s="722"/>
      <c r="G1" s="722"/>
      <c r="H1" s="436"/>
      <c r="I1" s="437"/>
      <c r="J1" s="437"/>
      <c r="K1" s="437"/>
      <c r="L1" s="436"/>
      <c r="M1" s="436"/>
      <c r="N1" s="436"/>
      <c r="O1" s="436"/>
      <c r="P1" s="436"/>
    </row>
    <row r="2" spans="1:29" hidden="1" x14ac:dyDescent="0.2">
      <c r="A2" s="722"/>
      <c r="B2" s="722"/>
      <c r="C2" s="722"/>
      <c r="D2" s="722"/>
      <c r="E2" s="722"/>
      <c r="F2" s="722"/>
      <c r="G2" s="722"/>
      <c r="H2" s="436"/>
      <c r="I2" s="437"/>
      <c r="J2" s="437"/>
      <c r="K2" s="437"/>
      <c r="L2" s="436"/>
      <c r="M2" s="436"/>
      <c r="N2" s="436"/>
      <c r="O2" s="436"/>
      <c r="P2" s="436"/>
    </row>
    <row r="3" spans="1:29" hidden="1" x14ac:dyDescent="0.2">
      <c r="A3" s="439"/>
      <c r="B3" s="440"/>
      <c r="C3" s="440"/>
      <c r="D3" s="440"/>
      <c r="E3" s="440"/>
      <c r="F3" s="440"/>
      <c r="G3" s="440"/>
      <c r="H3" s="440"/>
      <c r="I3" s="441"/>
      <c r="J3" s="441"/>
      <c r="K3" s="441"/>
      <c r="L3" s="440"/>
      <c r="M3" s="440"/>
      <c r="N3" s="440"/>
      <c r="O3" s="440"/>
      <c r="P3" s="440"/>
    </row>
    <row r="4" spans="1:29" ht="12.75" customHeight="1" x14ac:dyDescent="0.2">
      <c r="A4" s="439"/>
      <c r="B4" s="723" t="s">
        <v>497</v>
      </c>
      <c r="C4" s="723"/>
      <c r="D4" s="723"/>
      <c r="E4" s="723"/>
      <c r="F4" s="442"/>
      <c r="G4" s="440"/>
      <c r="H4" s="440"/>
      <c r="I4" s="441"/>
      <c r="J4" s="441"/>
      <c r="K4" s="441"/>
      <c r="L4" s="440"/>
      <c r="M4" s="440"/>
      <c r="N4" s="440"/>
      <c r="O4" s="440"/>
      <c r="P4" s="440"/>
    </row>
    <row r="5" spans="1:29" ht="15.75" x14ac:dyDescent="0.25">
      <c r="A5" s="439"/>
      <c r="B5" s="724" t="s">
        <v>410</v>
      </c>
      <c r="C5" s="724"/>
      <c r="D5" s="443" t="s">
        <v>10</v>
      </c>
      <c r="E5" s="444"/>
      <c r="F5" s="445"/>
      <c r="G5" s="440"/>
      <c r="H5" s="440"/>
      <c r="I5" s="441"/>
      <c r="J5" s="441"/>
      <c r="K5" s="441"/>
      <c r="L5" s="440"/>
      <c r="M5" s="440"/>
      <c r="N5" s="440"/>
      <c r="O5" s="440"/>
      <c r="P5" s="440"/>
    </row>
    <row r="6" spans="1:29" ht="15" customHeight="1" x14ac:dyDescent="0.25">
      <c r="A6" s="439"/>
      <c r="B6" s="724" t="s">
        <v>9</v>
      </c>
      <c r="C6" s="724"/>
      <c r="D6" s="449"/>
      <c r="E6" s="446"/>
      <c r="F6" s="447"/>
      <c r="G6" s="440"/>
      <c r="H6" s="440"/>
      <c r="I6" s="441"/>
      <c r="J6" s="441"/>
      <c r="K6" s="441"/>
      <c r="L6" s="440"/>
      <c r="M6" s="440"/>
      <c r="N6" s="440"/>
      <c r="O6" s="440"/>
      <c r="P6" s="440"/>
    </row>
    <row r="7" spans="1:29" ht="15.75" x14ac:dyDescent="0.25">
      <c r="A7" s="439"/>
      <c r="B7" s="448"/>
      <c r="C7" s="448" t="s">
        <v>41</v>
      </c>
      <c r="D7" s="625" t="s">
        <v>792</v>
      </c>
      <c r="E7" s="449"/>
      <c r="F7" s="447"/>
      <c r="G7" s="440"/>
      <c r="H7" s="440"/>
      <c r="I7" s="441"/>
      <c r="J7" s="450"/>
      <c r="K7" s="450"/>
      <c r="L7" s="451"/>
      <c r="M7" s="451"/>
      <c r="N7" s="451"/>
      <c r="O7" s="451"/>
      <c r="P7" s="451"/>
    </row>
    <row r="8" spans="1:29" ht="24.75" customHeight="1" x14ac:dyDescent="0.25">
      <c r="C8" s="452" t="s">
        <v>236</v>
      </c>
      <c r="I8" s="453"/>
      <c r="J8" s="453"/>
      <c r="K8" s="453"/>
      <c r="O8" s="454"/>
    </row>
    <row r="9" spans="1:29" ht="15" customHeight="1" x14ac:dyDescent="0.2">
      <c r="C9" s="702" t="s">
        <v>491</v>
      </c>
      <c r="D9" s="702"/>
      <c r="E9" s="702"/>
      <c r="F9" s="702"/>
      <c r="G9" s="702"/>
      <c r="I9" s="453"/>
      <c r="J9" s="453"/>
      <c r="K9" s="453"/>
      <c r="M9" s="455"/>
      <c r="O9" s="705"/>
      <c r="P9" s="705"/>
      <c r="R9" s="705"/>
      <c r="S9" s="705"/>
      <c r="T9" s="705"/>
      <c r="U9" s="705"/>
      <c r="V9" s="705"/>
      <c r="W9" s="705"/>
      <c r="X9" s="705"/>
      <c r="Y9" s="705"/>
      <c r="Z9" s="705"/>
      <c r="AA9" s="705"/>
      <c r="AB9" s="720"/>
      <c r="AC9" s="721"/>
    </row>
    <row r="10" spans="1:29" ht="15" customHeight="1" x14ac:dyDescent="0.25">
      <c r="A10" s="456"/>
      <c r="B10" s="456"/>
      <c r="C10" s="704" t="s">
        <v>492</v>
      </c>
      <c r="D10" s="704"/>
      <c r="E10" s="704"/>
      <c r="F10" s="704"/>
      <c r="G10" s="704"/>
      <c r="I10" s="453"/>
      <c r="J10" s="731"/>
      <c r="K10" s="731"/>
      <c r="L10" s="457"/>
      <c r="M10" s="457"/>
      <c r="N10" s="457"/>
      <c r="O10" s="457"/>
      <c r="P10" s="457"/>
      <c r="R10" s="457"/>
      <c r="S10" s="457"/>
      <c r="T10" s="457"/>
      <c r="U10" s="457"/>
      <c r="V10" s="457"/>
      <c r="W10" s="457"/>
      <c r="X10" s="457"/>
      <c r="Y10" s="457"/>
      <c r="Z10" s="457"/>
      <c r="AA10" s="457"/>
      <c r="AB10" s="458"/>
      <c r="AC10" s="459"/>
    </row>
    <row r="11" spans="1:29" ht="20.25" customHeight="1" x14ac:dyDescent="0.2">
      <c r="A11" s="703" t="s">
        <v>27</v>
      </c>
      <c r="B11" s="455"/>
      <c r="C11" s="460"/>
      <c r="D11" s="460"/>
      <c r="E11" s="460"/>
      <c r="F11" s="461"/>
      <c r="G11" s="462"/>
      <c r="I11" s="453"/>
      <c r="J11" s="453"/>
      <c r="K11" s="453"/>
    </row>
    <row r="12" spans="1:29" ht="28.5" customHeight="1" x14ac:dyDescent="0.25">
      <c r="A12" s="703"/>
      <c r="B12" s="456"/>
      <c r="C12" s="456" t="s">
        <v>247</v>
      </c>
      <c r="F12" s="463" t="s">
        <v>3</v>
      </c>
      <c r="G12" s="463" t="s">
        <v>4</v>
      </c>
      <c r="I12" s="453"/>
      <c r="J12" s="453"/>
      <c r="K12" s="453"/>
    </row>
    <row r="13" spans="1:29" ht="15" customHeight="1" x14ac:dyDescent="0.2">
      <c r="B13" s="455"/>
      <c r="C13" s="738" t="s">
        <v>384</v>
      </c>
      <c r="D13" s="739"/>
      <c r="E13" s="740"/>
      <c r="F13" s="464"/>
      <c r="G13" s="465"/>
      <c r="I13" s="453"/>
      <c r="J13" s="466"/>
      <c r="K13" s="453"/>
      <c r="Q13" s="465"/>
    </row>
    <row r="14" spans="1:29" ht="15" customHeight="1" x14ac:dyDescent="0.2">
      <c r="B14" s="455"/>
      <c r="C14" s="728" t="s">
        <v>383</v>
      </c>
      <c r="D14" s="732"/>
      <c r="E14" s="733"/>
      <c r="F14" s="465"/>
      <c r="G14" s="467"/>
      <c r="I14" s="468"/>
      <c r="J14" s="466"/>
      <c r="K14" s="466"/>
      <c r="L14" s="465"/>
      <c r="M14" s="465"/>
      <c r="N14" s="465"/>
      <c r="O14" s="465"/>
      <c r="P14" s="465"/>
      <c r="R14" s="465"/>
      <c r="S14" s="469"/>
      <c r="U14" s="469"/>
      <c r="W14" s="469"/>
      <c r="AC14" s="465"/>
    </row>
    <row r="15" spans="1:29" ht="12.95" customHeight="1" x14ac:dyDescent="0.2">
      <c r="B15" s="455"/>
      <c r="C15" s="470"/>
      <c r="D15" s="470"/>
      <c r="E15" s="470"/>
      <c r="F15" s="465"/>
      <c r="G15" s="466"/>
      <c r="I15" s="453"/>
      <c r="J15" s="453"/>
      <c r="K15" s="453"/>
    </row>
    <row r="16" spans="1:29" ht="15" customHeight="1" x14ac:dyDescent="0.2">
      <c r="B16" s="455"/>
      <c r="C16" s="471" t="s">
        <v>23</v>
      </c>
      <c r="D16" s="472"/>
      <c r="E16" s="473"/>
      <c r="F16" s="467"/>
      <c r="G16" s="467"/>
      <c r="I16" s="474"/>
      <c r="J16" s="466"/>
      <c r="K16" s="453"/>
      <c r="L16" s="465"/>
      <c r="M16" s="465"/>
      <c r="N16" s="465"/>
      <c r="Q16" s="465"/>
    </row>
    <row r="17" spans="1:18" ht="12.95" customHeight="1" x14ac:dyDescent="0.2">
      <c r="B17" s="455"/>
      <c r="C17" s="470"/>
      <c r="D17" s="470"/>
      <c r="E17" s="470"/>
      <c r="I17" s="453"/>
      <c r="J17" s="453"/>
      <c r="K17" s="453"/>
    </row>
    <row r="18" spans="1:18" ht="12.95" hidden="1" customHeight="1" x14ac:dyDescent="0.25">
      <c r="A18" s="456"/>
      <c r="B18" s="456"/>
      <c r="C18" s="475" t="s">
        <v>167</v>
      </c>
      <c r="D18" s="476"/>
      <c r="E18" s="476"/>
      <c r="G18" s="477">
        <v>0</v>
      </c>
      <c r="I18" s="468"/>
      <c r="J18" s="453"/>
      <c r="K18" s="466"/>
      <c r="L18" s="465"/>
      <c r="M18" s="465"/>
      <c r="N18" s="465"/>
      <c r="O18" s="465"/>
      <c r="P18" s="465"/>
      <c r="R18" s="465"/>
    </row>
    <row r="19" spans="1:18" ht="12.95" hidden="1" customHeight="1" x14ac:dyDescent="0.25">
      <c r="A19" s="456"/>
      <c r="B19" s="456"/>
      <c r="C19" s="475" t="s">
        <v>164</v>
      </c>
      <c r="D19" s="476"/>
      <c r="E19" s="476"/>
      <c r="F19" s="477"/>
      <c r="I19" s="468"/>
      <c r="J19" s="466"/>
      <c r="K19" s="453"/>
      <c r="L19" s="465"/>
      <c r="M19" s="465"/>
      <c r="N19" s="465"/>
      <c r="O19" s="469"/>
      <c r="Q19" s="465"/>
    </row>
    <row r="20" spans="1:18" ht="15" customHeight="1" x14ac:dyDescent="0.2">
      <c r="B20" s="455"/>
      <c r="C20" s="728" t="s">
        <v>245</v>
      </c>
      <c r="D20" s="732"/>
      <c r="E20" s="733"/>
      <c r="F20" s="467"/>
      <c r="G20" s="466"/>
      <c r="I20" s="466"/>
      <c r="J20" s="466"/>
      <c r="K20" s="453"/>
      <c r="L20" s="465"/>
      <c r="M20" s="465"/>
      <c r="N20" s="465"/>
      <c r="Q20" s="465"/>
    </row>
    <row r="21" spans="1:18" ht="15" customHeight="1" x14ac:dyDescent="0.2">
      <c r="B21" s="455"/>
      <c r="C21" s="728" t="s">
        <v>246</v>
      </c>
      <c r="D21" s="732"/>
      <c r="E21" s="733"/>
      <c r="F21" s="466"/>
      <c r="G21" s="467"/>
      <c r="I21" s="453"/>
      <c r="J21" s="453"/>
      <c r="K21" s="466"/>
      <c r="L21" s="465"/>
      <c r="M21" s="465"/>
      <c r="N21" s="465"/>
      <c r="O21" s="465"/>
      <c r="P21" s="465"/>
      <c r="R21" s="465"/>
    </row>
    <row r="22" spans="1:18" ht="13.5" customHeight="1" x14ac:dyDescent="0.2">
      <c r="B22" s="455"/>
      <c r="F22" s="466"/>
      <c r="G22" s="466"/>
      <c r="I22" s="453"/>
      <c r="J22" s="453"/>
      <c r="K22" s="453"/>
    </row>
    <row r="23" spans="1:18" ht="12.95" hidden="1" customHeight="1" x14ac:dyDescent="0.2">
      <c r="B23" s="455"/>
      <c r="C23" s="454" t="s">
        <v>166</v>
      </c>
      <c r="F23" s="466"/>
      <c r="G23" s="478"/>
      <c r="I23" s="453"/>
      <c r="J23" s="453"/>
      <c r="K23" s="453"/>
    </row>
    <row r="24" spans="1:18" ht="12.95" hidden="1" customHeight="1" x14ac:dyDescent="0.2">
      <c r="B24" s="455"/>
      <c r="C24" s="454" t="s">
        <v>165</v>
      </c>
      <c r="F24" s="478"/>
      <c r="G24" s="466"/>
      <c r="I24" s="453"/>
      <c r="J24" s="453"/>
      <c r="K24" s="453"/>
    </row>
    <row r="25" spans="1:18" ht="15" customHeight="1" x14ac:dyDescent="0.2">
      <c r="B25" s="455"/>
      <c r="C25" s="479" t="s">
        <v>257</v>
      </c>
      <c r="D25" s="480"/>
      <c r="E25" s="481"/>
      <c r="F25" s="467"/>
      <c r="G25" s="466"/>
      <c r="I25" s="453"/>
      <c r="J25" s="453"/>
      <c r="K25" s="453"/>
    </row>
    <row r="26" spans="1:18" ht="15" customHeight="1" x14ac:dyDescent="0.2">
      <c r="B26" s="455"/>
      <c r="C26" s="479" t="s">
        <v>258</v>
      </c>
      <c r="D26" s="480"/>
      <c r="E26" s="481"/>
      <c r="F26" s="466"/>
      <c r="G26" s="467"/>
      <c r="I26" s="453"/>
      <c r="J26" s="453"/>
      <c r="K26" s="453"/>
    </row>
    <row r="27" spans="1:18" ht="12.95" customHeight="1" x14ac:dyDescent="0.2">
      <c r="B27" s="455"/>
      <c r="F27" s="466"/>
      <c r="G27" s="466"/>
      <c r="I27" s="453"/>
      <c r="J27" s="453"/>
      <c r="K27" s="453"/>
    </row>
    <row r="28" spans="1:18" hidden="1" x14ac:dyDescent="0.2">
      <c r="B28" s="455"/>
      <c r="C28" s="454" t="s">
        <v>168</v>
      </c>
      <c r="F28" s="466"/>
      <c r="G28" s="478"/>
      <c r="I28" s="453"/>
      <c r="J28" s="453"/>
      <c r="K28" s="453"/>
    </row>
    <row r="29" spans="1:18" hidden="1" x14ac:dyDescent="0.2">
      <c r="B29" s="455"/>
      <c r="C29" s="454" t="s">
        <v>169</v>
      </c>
      <c r="F29" s="478"/>
      <c r="G29" s="466"/>
      <c r="I29" s="453"/>
      <c r="J29" s="453"/>
      <c r="K29" s="453"/>
    </row>
    <row r="30" spans="1:18" ht="26.25" customHeight="1" x14ac:dyDescent="0.2">
      <c r="B30" s="455"/>
      <c r="C30" s="728" t="s">
        <v>259</v>
      </c>
      <c r="D30" s="732"/>
      <c r="E30" s="733"/>
      <c r="F30" s="467"/>
      <c r="G30" s="466"/>
      <c r="I30" s="453"/>
      <c r="J30" s="717" t="s">
        <v>648</v>
      </c>
      <c r="K30" s="453"/>
    </row>
    <row r="31" spans="1:18" ht="27" customHeight="1" x14ac:dyDescent="0.2">
      <c r="B31" s="455"/>
      <c r="C31" s="728" t="s">
        <v>260</v>
      </c>
      <c r="D31" s="732"/>
      <c r="E31" s="733"/>
      <c r="F31" s="466"/>
      <c r="G31" s="467"/>
      <c r="I31" s="708" t="s">
        <v>481</v>
      </c>
      <c r="J31" s="718"/>
      <c r="K31" s="453"/>
    </row>
    <row r="32" spans="1:18" ht="12.75" customHeight="1" x14ac:dyDescent="0.2">
      <c r="B32" s="455"/>
      <c r="F32" s="466"/>
      <c r="G32" s="466"/>
      <c r="I32" s="709"/>
      <c r="J32" s="718"/>
      <c r="K32" s="453"/>
    </row>
    <row r="33" spans="1:18" ht="12.75" hidden="1" customHeight="1" x14ac:dyDescent="0.2">
      <c r="B33" s="455"/>
      <c r="C33" s="454" t="s">
        <v>170</v>
      </c>
      <c r="F33" s="466"/>
      <c r="G33" s="478"/>
      <c r="I33" s="709"/>
      <c r="J33" s="718"/>
      <c r="K33" s="453"/>
    </row>
    <row r="34" spans="1:18" ht="12.75" hidden="1" customHeight="1" x14ac:dyDescent="0.2">
      <c r="B34" s="455"/>
      <c r="C34" s="454" t="s">
        <v>171</v>
      </c>
      <c r="F34" s="478"/>
      <c r="G34" s="466"/>
      <c r="I34" s="709"/>
      <c r="J34" s="718"/>
      <c r="K34" s="453"/>
    </row>
    <row r="35" spans="1:18" ht="24" customHeight="1" x14ac:dyDescent="0.2">
      <c r="B35" s="455"/>
      <c r="C35" s="728" t="s">
        <v>261</v>
      </c>
      <c r="D35" s="732"/>
      <c r="E35" s="733"/>
      <c r="F35" s="467"/>
      <c r="G35" s="466"/>
      <c r="I35" s="709"/>
      <c r="J35" s="718"/>
      <c r="K35" s="453"/>
    </row>
    <row r="36" spans="1:18" ht="25.5" customHeight="1" x14ac:dyDescent="0.2">
      <c r="B36" s="455"/>
      <c r="C36" s="728" t="s">
        <v>262</v>
      </c>
      <c r="D36" s="732"/>
      <c r="E36" s="733"/>
      <c r="F36" s="466"/>
      <c r="G36" s="202"/>
      <c r="I36" s="709"/>
      <c r="J36" s="718"/>
      <c r="K36" s="453"/>
    </row>
    <row r="37" spans="1:18" x14ac:dyDescent="0.2">
      <c r="B37" s="455"/>
      <c r="F37" s="466"/>
      <c r="G37" s="466"/>
      <c r="I37" s="709"/>
      <c r="J37" s="718"/>
      <c r="K37" s="453"/>
    </row>
    <row r="38" spans="1:18" ht="52.5" customHeight="1" x14ac:dyDescent="0.2">
      <c r="B38" s="455"/>
      <c r="C38" s="728" t="s">
        <v>474</v>
      </c>
      <c r="D38" s="732"/>
      <c r="E38" s="733"/>
      <c r="F38" s="482">
        <f>I40</f>
        <v>0</v>
      </c>
      <c r="G38" s="466"/>
      <c r="I38" s="709"/>
      <c r="J38" s="718"/>
      <c r="K38" s="453"/>
    </row>
    <row r="39" spans="1:18" ht="15" customHeight="1" x14ac:dyDescent="0.2">
      <c r="A39" s="461"/>
      <c r="B39" s="483"/>
      <c r="C39" s="734" t="s">
        <v>789</v>
      </c>
      <c r="D39" s="735"/>
      <c r="E39" s="736"/>
      <c r="F39" s="484"/>
      <c r="G39" s="482">
        <f>'PERS-Deferred Schedules'!I14</f>
        <v>0</v>
      </c>
      <c r="I39" s="710"/>
      <c r="J39" s="718"/>
      <c r="K39" s="466"/>
      <c r="L39" s="465"/>
      <c r="M39" s="465"/>
      <c r="N39" s="465"/>
      <c r="O39" s="465"/>
      <c r="P39" s="465"/>
      <c r="Q39" s="454"/>
      <c r="R39" s="465"/>
    </row>
    <row r="40" spans="1:18" ht="15" customHeight="1" x14ac:dyDescent="0.2">
      <c r="B40" s="455"/>
      <c r="C40" s="737" t="s">
        <v>16</v>
      </c>
      <c r="D40" s="737"/>
      <c r="E40" s="737"/>
      <c r="F40" s="482">
        <f>SUM(F13:F39)</f>
        <v>0</v>
      </c>
      <c r="G40" s="482">
        <f>SUM(G13:G39)</f>
        <v>0</v>
      </c>
      <c r="I40" s="515">
        <f>G14+G16+G21+G26+G31+G36+G39-F13-F16-F20-F25-F30-F35</f>
        <v>0</v>
      </c>
      <c r="J40" s="719"/>
      <c r="K40" s="466"/>
      <c r="L40" s="465"/>
      <c r="M40" s="465"/>
      <c r="N40" s="465"/>
      <c r="O40" s="465"/>
      <c r="P40" s="465"/>
      <c r="Q40" s="465">
        <f>SUM(Q13:Q39)</f>
        <v>0</v>
      </c>
      <c r="R40" s="465"/>
    </row>
    <row r="41" spans="1:18" ht="15" customHeight="1" x14ac:dyDescent="0.2">
      <c r="A41" s="461"/>
      <c r="B41" s="485"/>
      <c r="C41" s="461"/>
      <c r="D41" s="461"/>
      <c r="E41" s="461"/>
      <c r="F41" s="486" t="s">
        <v>46</v>
      </c>
      <c r="G41" s="487">
        <f>G40-F40</f>
        <v>0</v>
      </c>
      <c r="I41" s="511" t="s">
        <v>509</v>
      </c>
      <c r="J41" s="511" t="s">
        <v>793</v>
      </c>
      <c r="K41" s="466"/>
      <c r="L41" s="465"/>
      <c r="M41" s="465"/>
      <c r="N41" s="465"/>
      <c r="O41" s="465"/>
      <c r="P41" s="465"/>
    </row>
    <row r="42" spans="1:18" ht="20.25" customHeight="1" x14ac:dyDescent="0.2">
      <c r="A42" s="488"/>
      <c r="B42" s="489"/>
      <c r="C42" s="488"/>
      <c r="D42" s="488"/>
      <c r="E42" s="488"/>
      <c r="F42" s="713" t="s">
        <v>512</v>
      </c>
      <c r="G42" s="714"/>
      <c r="I42" s="711" t="s">
        <v>514</v>
      </c>
      <c r="J42" s="711" t="s">
        <v>502</v>
      </c>
      <c r="K42" s="453"/>
    </row>
    <row r="43" spans="1:18" ht="32.25" customHeight="1" x14ac:dyDescent="0.25">
      <c r="A43" s="456" t="s">
        <v>28</v>
      </c>
      <c r="B43" s="455"/>
      <c r="C43" s="706" t="s">
        <v>710</v>
      </c>
      <c r="D43" s="707"/>
      <c r="E43" s="707"/>
      <c r="F43" s="715"/>
      <c r="G43" s="716"/>
      <c r="I43" s="712"/>
      <c r="J43" s="712"/>
      <c r="K43" s="453"/>
    </row>
    <row r="44" spans="1:18" ht="15" customHeight="1" x14ac:dyDescent="0.2">
      <c r="B44" s="455"/>
      <c r="C44" s="479" t="s">
        <v>172</v>
      </c>
      <c r="D44" s="480"/>
      <c r="E44" s="481"/>
      <c r="F44" s="510">
        <f>G45+G46</f>
        <v>0</v>
      </c>
      <c r="G44" s="465"/>
      <c r="I44" s="509">
        <f>I45+I46</f>
        <v>0</v>
      </c>
      <c r="J44" s="482">
        <f>F44-I44</f>
        <v>0</v>
      </c>
      <c r="K44" s="453"/>
    </row>
    <row r="45" spans="1:18" ht="15" customHeight="1" x14ac:dyDescent="0.2">
      <c r="A45" s="461"/>
      <c r="B45" s="485"/>
      <c r="C45" s="479" t="s">
        <v>24</v>
      </c>
      <c r="D45" s="480"/>
      <c r="E45" s="481"/>
      <c r="F45" s="462"/>
      <c r="G45" s="467"/>
      <c r="I45" s="508"/>
      <c r="J45" s="510">
        <f>G45-I45</f>
        <v>0</v>
      </c>
      <c r="K45" s="466"/>
      <c r="L45" s="465"/>
      <c r="M45" s="465"/>
      <c r="N45" s="465"/>
      <c r="O45" s="465"/>
      <c r="P45" s="465"/>
    </row>
    <row r="46" spans="1:18" ht="16.5" customHeight="1" x14ac:dyDescent="0.2">
      <c r="B46" s="455"/>
      <c r="C46" s="741"/>
      <c r="D46" s="742"/>
      <c r="E46" s="743"/>
      <c r="F46" s="465"/>
      <c r="G46" s="556"/>
      <c r="I46" s="554"/>
      <c r="J46" s="555"/>
      <c r="K46" s="466"/>
      <c r="L46" s="465"/>
      <c r="M46" s="465"/>
      <c r="N46" s="465"/>
      <c r="O46" s="465"/>
      <c r="P46" s="465"/>
    </row>
    <row r="47" spans="1:18" ht="20.25" customHeight="1" x14ac:dyDescent="0.2">
      <c r="A47" s="488"/>
      <c r="B47" s="489"/>
      <c r="C47" s="490"/>
      <c r="D47" s="488"/>
      <c r="E47" s="488"/>
      <c r="F47" s="488"/>
      <c r="G47" s="488"/>
      <c r="I47" s="453"/>
      <c r="J47" s="453"/>
      <c r="K47" s="453"/>
    </row>
    <row r="48" spans="1:18" ht="42.75" customHeight="1" x14ac:dyDescent="0.25">
      <c r="A48" s="456" t="s">
        <v>29</v>
      </c>
      <c r="B48" s="455"/>
      <c r="C48" s="707" t="s">
        <v>244</v>
      </c>
      <c r="D48" s="707"/>
      <c r="E48" s="707"/>
      <c r="I48" s="453"/>
      <c r="J48" s="453"/>
      <c r="K48" s="453"/>
    </row>
    <row r="49" spans="1:16" ht="15" customHeight="1" x14ac:dyDescent="0.2">
      <c r="B49" s="455"/>
      <c r="C49" s="725" t="s">
        <v>790</v>
      </c>
      <c r="D49" s="726"/>
      <c r="E49" s="727"/>
      <c r="F49" s="467"/>
      <c r="G49" s="465"/>
      <c r="I49" s="453"/>
      <c r="J49" s="466"/>
      <c r="K49" s="453"/>
    </row>
    <row r="50" spans="1:16" ht="15" customHeight="1" x14ac:dyDescent="0.2">
      <c r="B50" s="455"/>
      <c r="C50" s="728" t="s">
        <v>2</v>
      </c>
      <c r="D50" s="729"/>
      <c r="E50" s="730"/>
      <c r="F50" s="465"/>
      <c r="G50" s="482">
        <f>F49</f>
        <v>0</v>
      </c>
      <c r="I50" s="453"/>
      <c r="J50" s="453"/>
      <c r="K50" s="466"/>
      <c r="L50" s="465"/>
      <c r="M50" s="465"/>
      <c r="N50" s="465"/>
      <c r="O50" s="465"/>
      <c r="P50" s="465"/>
    </row>
    <row r="51" spans="1:16" ht="15.75" customHeight="1" x14ac:dyDescent="0.2">
      <c r="I51" s="453"/>
      <c r="J51" s="453"/>
      <c r="K51" s="453"/>
    </row>
    <row r="52" spans="1:16" x14ac:dyDescent="0.2">
      <c r="A52" s="491"/>
      <c r="B52" s="492"/>
      <c r="C52" s="492"/>
      <c r="D52" s="492"/>
      <c r="E52" s="492"/>
      <c r="F52" s="492"/>
      <c r="G52" s="493"/>
      <c r="I52" s="453"/>
      <c r="J52" s="453"/>
      <c r="K52" s="453"/>
    </row>
    <row r="53" spans="1:16" x14ac:dyDescent="0.2">
      <c r="A53" s="494" t="s">
        <v>477</v>
      </c>
      <c r="C53" s="2" t="s">
        <v>791</v>
      </c>
      <c r="G53" s="495"/>
      <c r="I53" s="453"/>
      <c r="J53" s="466"/>
      <c r="K53" s="466"/>
      <c r="L53" s="465"/>
      <c r="M53" s="465"/>
      <c r="N53" s="465"/>
      <c r="O53" s="465"/>
      <c r="P53" s="465"/>
    </row>
    <row r="54" spans="1:16" x14ac:dyDescent="0.2">
      <c r="A54" s="496"/>
      <c r="C54" s="455" t="s">
        <v>361</v>
      </c>
      <c r="G54" s="495"/>
      <c r="I54" s="453"/>
      <c r="J54" s="466"/>
      <c r="K54" s="466"/>
      <c r="L54" s="465"/>
      <c r="M54" s="465"/>
      <c r="N54" s="465"/>
      <c r="O54" s="465"/>
      <c r="P54" s="465"/>
    </row>
    <row r="55" spans="1:16" x14ac:dyDescent="0.2">
      <c r="A55" s="496"/>
      <c r="C55" s="454" t="s">
        <v>475</v>
      </c>
      <c r="G55" s="495"/>
      <c r="I55" s="453"/>
      <c r="J55" s="466"/>
      <c r="K55" s="466"/>
      <c r="L55" s="465"/>
      <c r="M55" s="465"/>
      <c r="N55" s="465"/>
      <c r="O55" s="465"/>
      <c r="P55" s="465"/>
    </row>
    <row r="56" spans="1:16" x14ac:dyDescent="0.2">
      <c r="A56" s="496"/>
      <c r="C56" s="454"/>
      <c r="G56" s="495"/>
      <c r="I56" s="453"/>
      <c r="J56" s="466"/>
      <c r="K56" s="466"/>
      <c r="L56" s="465"/>
      <c r="M56" s="465"/>
      <c r="N56" s="465"/>
      <c r="O56" s="465"/>
      <c r="P56" s="465"/>
    </row>
    <row r="57" spans="1:16" x14ac:dyDescent="0.2">
      <c r="A57" s="494" t="s">
        <v>476</v>
      </c>
      <c r="C57" s="2" t="s">
        <v>708</v>
      </c>
      <c r="G57" s="495"/>
      <c r="I57" s="453"/>
      <c r="J57" s="453"/>
      <c r="K57" s="466"/>
      <c r="L57" s="465"/>
      <c r="M57" s="465"/>
      <c r="N57" s="465"/>
      <c r="O57" s="465"/>
      <c r="P57" s="465"/>
    </row>
    <row r="58" spans="1:16" x14ac:dyDescent="0.2">
      <c r="A58" s="497"/>
      <c r="B58" s="461"/>
      <c r="C58" s="5" t="s">
        <v>501</v>
      </c>
      <c r="D58" s="461"/>
      <c r="E58" s="461"/>
      <c r="F58" s="461"/>
      <c r="G58" s="498"/>
      <c r="I58" s="453"/>
      <c r="J58" s="453"/>
      <c r="K58" s="466"/>
      <c r="L58" s="465"/>
      <c r="M58" s="465"/>
      <c r="N58" s="465"/>
      <c r="O58" s="465"/>
      <c r="P58" s="465"/>
    </row>
    <row r="59" spans="1:16" x14ac:dyDescent="0.2">
      <c r="I59" s="453"/>
      <c r="J59" s="453"/>
      <c r="K59" s="453"/>
    </row>
    <row r="60" spans="1:16" x14ac:dyDescent="0.2">
      <c r="I60" s="453"/>
      <c r="J60" s="453"/>
      <c r="K60" s="453"/>
    </row>
    <row r="61" spans="1:16" x14ac:dyDescent="0.2">
      <c r="I61" s="453"/>
      <c r="J61" s="453"/>
      <c r="K61" s="466"/>
      <c r="L61" s="465"/>
      <c r="M61" s="465"/>
      <c r="N61" s="465"/>
      <c r="O61" s="465"/>
      <c r="P61" s="465"/>
    </row>
    <row r="62" spans="1:16" x14ac:dyDescent="0.2">
      <c r="I62" s="453"/>
      <c r="J62" s="453"/>
      <c r="K62" s="466"/>
      <c r="L62" s="465"/>
      <c r="M62" s="465"/>
      <c r="N62" s="465"/>
      <c r="O62" s="465"/>
      <c r="P62" s="465"/>
    </row>
    <row r="63" spans="1:16" x14ac:dyDescent="0.2">
      <c r="I63" s="453"/>
      <c r="J63" s="453"/>
      <c r="K63" s="453"/>
    </row>
    <row r="64" spans="1:16" x14ac:dyDescent="0.2">
      <c r="I64" s="453"/>
      <c r="J64" s="453"/>
      <c r="K64" s="466"/>
      <c r="L64" s="465"/>
      <c r="M64" s="465"/>
      <c r="N64" s="465"/>
      <c r="O64" s="465"/>
      <c r="P64" s="465"/>
    </row>
    <row r="65" spans="9:11" x14ac:dyDescent="0.2">
      <c r="I65" s="453"/>
      <c r="J65" s="453"/>
      <c r="K65" s="453"/>
    </row>
    <row r="66" spans="9:11" x14ac:dyDescent="0.2">
      <c r="I66" s="453"/>
      <c r="J66" s="453"/>
      <c r="K66" s="453"/>
    </row>
    <row r="67" spans="9:11" x14ac:dyDescent="0.2">
      <c r="I67" s="453"/>
      <c r="J67" s="453"/>
      <c r="K67" s="453"/>
    </row>
  </sheetData>
  <sheetProtection sheet="1" formatCells="0" formatColumns="0" formatRows="0"/>
  <mergeCells count="37">
    <mergeCell ref="C48:E48"/>
    <mergeCell ref="C49:E49"/>
    <mergeCell ref="C50:E50"/>
    <mergeCell ref="J10:K10"/>
    <mergeCell ref="C31:E31"/>
    <mergeCell ref="C35:E35"/>
    <mergeCell ref="C36:E36"/>
    <mergeCell ref="C38:E38"/>
    <mergeCell ref="C39:E39"/>
    <mergeCell ref="C40:E40"/>
    <mergeCell ref="C13:E13"/>
    <mergeCell ref="C14:E14"/>
    <mergeCell ref="C20:E20"/>
    <mergeCell ref="C21:E21"/>
    <mergeCell ref="C30:E30"/>
    <mergeCell ref="C46:E46"/>
    <mergeCell ref="A1:G1"/>
    <mergeCell ref="A2:G2"/>
    <mergeCell ref="B4:E4"/>
    <mergeCell ref="B5:C5"/>
    <mergeCell ref="B6:C6"/>
    <mergeCell ref="AB9:AC9"/>
    <mergeCell ref="T9:U9"/>
    <mergeCell ref="R9:S9"/>
    <mergeCell ref="O9:P9"/>
    <mergeCell ref="V9:W9"/>
    <mergeCell ref="X9:Y9"/>
    <mergeCell ref="C9:G9"/>
    <mergeCell ref="A11:A12"/>
    <mergeCell ref="C10:G10"/>
    <mergeCell ref="Z9:AA9"/>
    <mergeCell ref="C43:E43"/>
    <mergeCell ref="I31:I39"/>
    <mergeCell ref="I42:I43"/>
    <mergeCell ref="J42:J43"/>
    <mergeCell ref="F42:G43"/>
    <mergeCell ref="J30:J40"/>
  </mergeCells>
  <hyperlinks>
    <hyperlink ref="B4:E4" location="'Instructions Tab'!A55" display="Step 3: See instructions tab for instructions" xr:uid="{B6F0C647-5C5F-4162-B6DF-4459726E902F}"/>
    <hyperlink ref="I41" location="'Instructions Tab'!A67" display="See instructions tab" xr:uid="{9C9F4115-C470-4C5C-9089-489F8DFDEE28}"/>
  </hyperlinks>
  <pageMargins left="0.25" right="0.25" top="0.75" bottom="0.75" header="0.3" footer="0.3"/>
  <pageSetup scale="6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Y73"/>
  <sheetViews>
    <sheetView zoomScaleNormal="100" workbookViewId="0">
      <selection activeCell="B14" sqref="B14:H14"/>
    </sheetView>
  </sheetViews>
  <sheetFormatPr defaultRowHeight="12.75" x14ac:dyDescent="0.2"/>
  <cols>
    <col min="1" max="1" width="1.5703125" style="6" customWidth="1"/>
    <col min="2" max="2" width="8.85546875" style="6" customWidth="1"/>
    <col min="3" max="3" width="3.42578125" style="6" customWidth="1"/>
    <col min="4" max="4" width="8.28515625" style="6" customWidth="1"/>
    <col min="5" max="5" width="7.140625" style="6" customWidth="1"/>
    <col min="6" max="6" width="8" style="6" customWidth="1"/>
    <col min="7" max="7" width="8.7109375" style="6" customWidth="1"/>
    <col min="8" max="8" width="1.5703125" style="6" customWidth="1"/>
    <col min="9" max="9" width="15.42578125" style="6" customWidth="1"/>
    <col min="10" max="10" width="16.5703125" style="6" customWidth="1"/>
    <col min="11" max="11" width="1.42578125" style="6" customWidth="1"/>
    <col min="12" max="12" width="16.140625" style="6" customWidth="1"/>
    <col min="13" max="13" width="14.140625" style="6" customWidth="1"/>
    <col min="14" max="14" width="1.85546875" style="6" customWidth="1"/>
    <col min="15" max="15" width="15.28515625" style="6" hidden="1" customWidth="1"/>
    <col min="16" max="16" width="14.140625" style="6" hidden="1" customWidth="1"/>
    <col min="17" max="17" width="2.140625" style="6" customWidth="1"/>
    <col min="18" max="18" width="16.140625" style="6" hidden="1" customWidth="1"/>
    <col min="19" max="19" width="15.28515625" style="6" hidden="1" customWidth="1"/>
    <col min="20" max="20" width="2" style="6" hidden="1" customWidth="1"/>
    <col min="21" max="21" width="13.85546875" style="6" hidden="1" customWidth="1"/>
    <col min="22" max="22" width="14.42578125" style="6" hidden="1" customWidth="1"/>
    <col min="23" max="23" width="2" style="6" hidden="1" customWidth="1"/>
    <col min="24" max="24" width="16.28515625" style="6" hidden="1" customWidth="1"/>
    <col min="25" max="25" width="14" style="6" hidden="1" customWidth="1"/>
    <col min="26" max="16384" width="9.140625" style="6"/>
  </cols>
  <sheetData>
    <row r="1" spans="1:25" ht="18" x14ac:dyDescent="0.25">
      <c r="A1" s="341"/>
      <c r="B1" s="341"/>
      <c r="C1" s="341"/>
      <c r="D1" s="341"/>
      <c r="E1" s="341"/>
      <c r="F1" s="341"/>
      <c r="G1" s="341"/>
      <c r="H1" s="341"/>
      <c r="I1" s="744" t="s">
        <v>226</v>
      </c>
      <c r="J1" s="744"/>
      <c r="K1" s="744"/>
      <c r="L1" s="744"/>
      <c r="M1" s="744"/>
      <c r="N1" s="744"/>
      <c r="O1" s="744"/>
      <c r="P1" s="744"/>
      <c r="R1" s="744" t="s">
        <v>405</v>
      </c>
      <c r="S1" s="744"/>
      <c r="T1" s="744"/>
      <c r="U1" s="744"/>
      <c r="V1" s="744"/>
      <c r="W1" s="744"/>
      <c r="X1" s="744"/>
      <c r="Y1" s="744"/>
    </row>
    <row r="2" spans="1:25" x14ac:dyDescent="0.2">
      <c r="A2" s="757" t="s">
        <v>496</v>
      </c>
      <c r="B2" s="757"/>
      <c r="C2" s="757"/>
      <c r="D2" s="757"/>
      <c r="E2" s="757"/>
      <c r="F2" s="757"/>
      <c r="G2" s="757"/>
      <c r="H2" s="757"/>
      <c r="I2" s="757"/>
      <c r="J2" s="757"/>
    </row>
    <row r="3" spans="1:25" x14ac:dyDescent="0.2">
      <c r="A3" s="7"/>
    </row>
    <row r="4" spans="1:25" ht="23.25" customHeight="1" x14ac:dyDescent="0.25">
      <c r="A4" s="7"/>
      <c r="B4" s="154" t="s">
        <v>13</v>
      </c>
      <c r="C4" s="154"/>
      <c r="D4" s="758">
        <f>'PERS-Sample-JV-Tab'!D6</f>
        <v>0</v>
      </c>
      <c r="E4" s="758"/>
      <c r="F4" s="758"/>
      <c r="G4" s="155"/>
    </row>
    <row r="5" spans="1:25" ht="19.5" customHeight="1" x14ac:dyDescent="0.25">
      <c r="A5" s="7"/>
      <c r="B5" s="759" t="s">
        <v>11</v>
      </c>
      <c r="C5" s="759"/>
      <c r="D5" s="196" t="str">
        <f>'PERS-Sample-JV-Tab'!D5</f>
        <v>PERS</v>
      </c>
      <c r="E5" s="197"/>
      <c r="F5" s="432"/>
      <c r="G5" s="155"/>
    </row>
    <row r="6" spans="1:25" ht="47.25" customHeight="1" x14ac:dyDescent="0.25">
      <c r="A6" s="7"/>
      <c r="B6" s="427" t="s">
        <v>473</v>
      </c>
      <c r="C6" s="426"/>
      <c r="D6" s="764" t="str">
        <f>'PERS-Sample-JV-Tab'!D7</f>
        <v>June 30, 20XX</v>
      </c>
      <c r="E6" s="764"/>
      <c r="F6" s="764"/>
      <c r="G6" s="128"/>
      <c r="H6" s="128"/>
      <c r="I6" s="760" t="s">
        <v>379</v>
      </c>
      <c r="J6" s="761"/>
      <c r="L6" s="760" t="s">
        <v>380</v>
      </c>
      <c r="M6" s="761"/>
      <c r="O6" s="762" t="s">
        <v>243</v>
      </c>
      <c r="P6" s="763"/>
      <c r="R6" s="774" t="s">
        <v>228</v>
      </c>
      <c r="S6" s="775"/>
      <c r="T6" s="775"/>
      <c r="U6" s="775"/>
      <c r="V6" s="776"/>
      <c r="X6" s="753" t="s">
        <v>231</v>
      </c>
      <c r="Y6" s="754"/>
    </row>
    <row r="7" spans="1:25" x14ac:dyDescent="0.2">
      <c r="A7" s="7"/>
      <c r="I7" s="187"/>
      <c r="J7" s="188"/>
      <c r="L7" s="189"/>
      <c r="M7" s="188"/>
      <c r="O7" s="190"/>
      <c r="P7" s="191"/>
      <c r="R7" s="190"/>
      <c r="S7" s="49"/>
      <c r="T7" s="49"/>
      <c r="U7" s="49"/>
      <c r="V7" s="191"/>
      <c r="X7" s="755"/>
      <c r="Y7" s="756"/>
    </row>
    <row r="8" spans="1:25" ht="22.5" customHeight="1" x14ac:dyDescent="0.2">
      <c r="A8" s="7"/>
      <c r="B8" s="765" t="s">
        <v>225</v>
      </c>
      <c r="C8" s="766"/>
      <c r="D8" s="766"/>
      <c r="E8" s="766"/>
      <c r="F8" s="766"/>
      <c r="G8" s="766"/>
      <c r="H8" s="767"/>
      <c r="I8" s="777" t="s">
        <v>212</v>
      </c>
      <c r="J8" s="778"/>
      <c r="K8" s="340"/>
      <c r="L8" s="779" t="s">
        <v>213</v>
      </c>
      <c r="M8" s="780"/>
      <c r="N8" s="340"/>
      <c r="O8" s="781" t="s">
        <v>222</v>
      </c>
      <c r="P8" s="782"/>
      <c r="Q8" s="340"/>
      <c r="R8" s="783" t="s">
        <v>8</v>
      </c>
      <c r="S8" s="784"/>
      <c r="T8" s="340"/>
      <c r="U8" s="785" t="s">
        <v>214</v>
      </c>
      <c r="V8" s="785"/>
      <c r="W8" s="340"/>
      <c r="X8" s="745"/>
      <c r="Y8" s="746"/>
    </row>
    <row r="9" spans="1:25" ht="41.25" customHeight="1" x14ac:dyDescent="0.2">
      <c r="A9" s="7"/>
      <c r="B9" s="768"/>
      <c r="C9" s="769"/>
      <c r="D9" s="769"/>
      <c r="E9" s="769"/>
      <c r="F9" s="769"/>
      <c r="G9" s="769"/>
      <c r="H9" s="770"/>
      <c r="I9" s="193" t="s">
        <v>8</v>
      </c>
      <c r="J9" s="193" t="s">
        <v>12</v>
      </c>
      <c r="L9" s="193" t="s">
        <v>8</v>
      </c>
      <c r="M9" s="193" t="s">
        <v>12</v>
      </c>
      <c r="O9" s="210" t="s">
        <v>229</v>
      </c>
      <c r="P9" s="210" t="s">
        <v>230</v>
      </c>
      <c r="R9" s="211" t="s">
        <v>227</v>
      </c>
      <c r="S9" s="211" t="s">
        <v>4</v>
      </c>
      <c r="U9" s="211" t="s">
        <v>3</v>
      </c>
      <c r="V9" s="211" t="s">
        <v>4</v>
      </c>
      <c r="X9" s="211" t="s">
        <v>227</v>
      </c>
      <c r="Y9" s="211" t="s">
        <v>4</v>
      </c>
    </row>
    <row r="10" spans="1:25" ht="22.5" customHeight="1" x14ac:dyDescent="0.2">
      <c r="A10" s="7"/>
      <c r="B10" s="747" t="s">
        <v>7</v>
      </c>
      <c r="C10" s="748"/>
      <c r="D10" s="748"/>
      <c r="E10" s="748"/>
      <c r="F10" s="748"/>
      <c r="G10" s="748"/>
      <c r="H10" s="749"/>
      <c r="I10" s="124"/>
      <c r="J10" s="124"/>
      <c r="L10" s="124"/>
      <c r="M10" s="124"/>
      <c r="O10" s="192">
        <f>'PERS-Sample-JV-Tab'!F20</f>
        <v>0</v>
      </c>
      <c r="P10" s="192">
        <f>'PERS-Sample-JV-Tab'!G21</f>
        <v>0</v>
      </c>
      <c r="R10" s="192">
        <f>IF(L10-I10&gt;0,L10-I10,0)</f>
        <v>0</v>
      </c>
      <c r="S10" s="192">
        <f>P10-V10</f>
        <v>0</v>
      </c>
      <c r="U10" s="192">
        <f>O10-R10</f>
        <v>0</v>
      </c>
      <c r="V10" s="192">
        <f>IF(M10-J10&gt;0,M10-J10,0)</f>
        <v>0</v>
      </c>
      <c r="X10" s="192">
        <f>R10+U10</f>
        <v>0</v>
      </c>
      <c r="Y10" s="192">
        <f>S10+V10</f>
        <v>0</v>
      </c>
    </row>
    <row r="11" spans="1:25" ht="22.5" customHeight="1" x14ac:dyDescent="0.2">
      <c r="A11" s="7"/>
      <c r="B11" s="750" t="s">
        <v>62</v>
      </c>
      <c r="C11" s="751"/>
      <c r="D11" s="751"/>
      <c r="E11" s="751"/>
      <c r="F11" s="751"/>
      <c r="G11" s="751"/>
      <c r="H11" s="752"/>
      <c r="I11" s="124"/>
      <c r="J11" s="125"/>
      <c r="L11" s="124"/>
      <c r="M11" s="125"/>
      <c r="O11" s="192">
        <f>'PERS-Sample-JV-Tab'!F25</f>
        <v>0</v>
      </c>
      <c r="P11" s="192">
        <f>'PERS-Sample-JV-Tab'!G26</f>
        <v>0</v>
      </c>
      <c r="R11" s="192">
        <f>IF(L11-I11&gt;0,L11-I11,0)</f>
        <v>0</v>
      </c>
      <c r="S11" s="192">
        <f>P11-V11</f>
        <v>0</v>
      </c>
      <c r="U11" s="192">
        <f>O11-R11</f>
        <v>0</v>
      </c>
      <c r="V11" s="192">
        <f>IF(M11-J11&gt;0,M11-J11,0)</f>
        <v>0</v>
      </c>
      <c r="X11" s="192">
        <f t="shared" ref="X11:Y14" si="0">R11+U11</f>
        <v>0</v>
      </c>
      <c r="Y11" s="192">
        <f t="shared" si="0"/>
        <v>0</v>
      </c>
    </row>
    <row r="12" spans="1:25" ht="22.5" customHeight="1" x14ac:dyDescent="0.2">
      <c r="A12" s="7"/>
      <c r="B12" s="747" t="s">
        <v>159</v>
      </c>
      <c r="C12" s="748"/>
      <c r="D12" s="748"/>
      <c r="E12" s="748"/>
      <c r="F12" s="748"/>
      <c r="G12" s="748"/>
      <c r="H12" s="749"/>
      <c r="I12" s="124"/>
      <c r="J12" s="125"/>
      <c r="L12" s="124"/>
      <c r="M12" s="125"/>
      <c r="O12" s="192">
        <f>'PERS-Sample-JV-Tab'!F30</f>
        <v>0</v>
      </c>
      <c r="P12" s="192">
        <f>'PERS-Sample-JV-Tab'!G31</f>
        <v>0</v>
      </c>
      <c r="R12" s="192">
        <f>IF(L12-I12&gt;0,L12-I12,0)</f>
        <v>0</v>
      </c>
      <c r="S12" s="192">
        <f>P12-V12</f>
        <v>0</v>
      </c>
      <c r="U12" s="192">
        <f>O12-R12</f>
        <v>0</v>
      </c>
      <c r="V12" s="192">
        <f>IF(M12-J12&gt;0,M12-J12,0)</f>
        <v>0</v>
      </c>
      <c r="X12" s="192">
        <f t="shared" si="0"/>
        <v>0</v>
      </c>
      <c r="Y12" s="192">
        <f t="shared" si="0"/>
        <v>0</v>
      </c>
    </row>
    <row r="13" spans="1:25" ht="41.25" customHeight="1" x14ac:dyDescent="0.2">
      <c r="A13" s="7"/>
      <c r="B13" s="750" t="s">
        <v>403</v>
      </c>
      <c r="C13" s="751"/>
      <c r="D13" s="751"/>
      <c r="E13" s="751"/>
      <c r="F13" s="751"/>
      <c r="G13" s="751"/>
      <c r="H13" s="752"/>
      <c r="I13" s="125"/>
      <c r="J13" s="125"/>
      <c r="L13" s="125"/>
      <c r="M13" s="125"/>
      <c r="O13" s="192">
        <f>'PERS-Sample-JV-Tab'!F35</f>
        <v>0</v>
      </c>
      <c r="P13" s="192">
        <f>'PERS-Sample-JV-Tab'!G36</f>
        <v>0</v>
      </c>
      <c r="R13" s="192">
        <f>IF(L13-I13&gt;0,L13-I13,0)</f>
        <v>0</v>
      </c>
      <c r="S13" s="192">
        <f>P13-V13</f>
        <v>0</v>
      </c>
      <c r="U13" s="192">
        <f>O13-R13</f>
        <v>0</v>
      </c>
      <c r="V13" s="192">
        <f>IF(M13-J13&gt;0,M13-J13,0)</f>
        <v>0</v>
      </c>
      <c r="X13" s="192">
        <f t="shared" si="0"/>
        <v>0</v>
      </c>
      <c r="Y13" s="192">
        <f t="shared" si="0"/>
        <v>0</v>
      </c>
    </row>
    <row r="14" spans="1:25" ht="41.25" customHeight="1" thickBot="1" x14ac:dyDescent="0.25">
      <c r="A14" s="7"/>
      <c r="B14" s="786" t="s">
        <v>788</v>
      </c>
      <c r="C14" s="787"/>
      <c r="D14" s="787"/>
      <c r="E14" s="787"/>
      <c r="F14" s="787"/>
      <c r="G14" s="787"/>
      <c r="H14" s="788"/>
      <c r="I14" s="202"/>
      <c r="J14" s="215"/>
      <c r="L14" s="338">
        <f>'PERS-Sample-JV-Tab'!F49</f>
        <v>0</v>
      </c>
      <c r="M14" s="215"/>
      <c r="O14" s="173"/>
      <c r="P14" s="192">
        <f>'PERS-Sample-JV-Tab'!G39</f>
        <v>0</v>
      </c>
      <c r="R14" s="192">
        <f>IF(L14-I14&gt;0,L14-I14,0)</f>
        <v>0</v>
      </c>
      <c r="S14" s="192"/>
      <c r="U14" s="192"/>
      <c r="V14" s="192"/>
      <c r="X14" s="192">
        <f t="shared" si="0"/>
        <v>0</v>
      </c>
      <c r="Y14" s="192">
        <f t="shared" si="0"/>
        <v>0</v>
      </c>
    </row>
    <row r="15" spans="1:25" ht="33" customHeight="1" thickBot="1" x14ac:dyDescent="0.3">
      <c r="A15" s="7"/>
      <c r="B15" s="771" t="s">
        <v>6</v>
      </c>
      <c r="C15" s="772"/>
      <c r="D15" s="772"/>
      <c r="E15" s="772"/>
      <c r="F15" s="772"/>
      <c r="G15" s="772"/>
      <c r="H15" s="773"/>
      <c r="I15" s="201">
        <f>SUM(I10:I14)</f>
        <v>0</v>
      </c>
      <c r="J15" s="149">
        <f>SUM(J10:J14)</f>
        <v>0</v>
      </c>
      <c r="L15" s="148">
        <f>SUM(L10:L14)</f>
        <v>0</v>
      </c>
      <c r="M15" s="149">
        <f>SUM(M10:M14)</f>
        <v>0</v>
      </c>
      <c r="O15" s="208">
        <f>SUM(O10:O14)</f>
        <v>0</v>
      </c>
      <c r="P15" s="208">
        <f>SUM(P10:P14)</f>
        <v>0</v>
      </c>
      <c r="R15" s="192">
        <f>SUM(R10:R14)</f>
        <v>0</v>
      </c>
      <c r="S15" s="192">
        <f>SUM(S10:S14)</f>
        <v>0</v>
      </c>
      <c r="U15" s="192">
        <f>SUM(U10:U14)</f>
        <v>0</v>
      </c>
      <c r="V15" s="192">
        <f>SUM(V10:V14)</f>
        <v>0</v>
      </c>
      <c r="X15" s="192">
        <f>SUM(X10:X14)</f>
        <v>0</v>
      </c>
      <c r="Y15" s="192">
        <f>SUM(Y10:Y14)</f>
        <v>0</v>
      </c>
    </row>
    <row r="16" spans="1:25" ht="13.5" thickTop="1" x14ac:dyDescent="0.2">
      <c r="A16" s="7"/>
      <c r="B16" s="789"/>
      <c r="C16" s="789"/>
      <c r="D16" s="789"/>
      <c r="E16" s="789"/>
      <c r="F16" s="789"/>
      <c r="G16" s="789"/>
      <c r="H16" s="789"/>
      <c r="I16" s="126"/>
    </row>
    <row r="17" spans="1:25" x14ac:dyDescent="0.2">
      <c r="A17" s="7"/>
      <c r="B17" s="790"/>
      <c r="C17" s="790"/>
      <c r="D17" s="790"/>
      <c r="E17" s="790"/>
      <c r="F17" s="790"/>
      <c r="G17" s="790"/>
      <c r="H17" s="790"/>
      <c r="I17" s="790"/>
      <c r="L17" s="50"/>
      <c r="R17" s="14" t="s">
        <v>46</v>
      </c>
      <c r="S17" s="14">
        <f>I14-P14</f>
        <v>0</v>
      </c>
      <c r="X17" s="14">
        <f>O15-X15</f>
        <v>0</v>
      </c>
      <c r="Y17" s="14">
        <f>P15-Y15</f>
        <v>0</v>
      </c>
    </row>
    <row r="18" spans="1:25" x14ac:dyDescent="0.2">
      <c r="A18" s="7"/>
      <c r="B18" s="104"/>
      <c r="I18" s="14"/>
    </row>
    <row r="19" spans="1:25" x14ac:dyDescent="0.2">
      <c r="A19" s="7"/>
      <c r="B19" s="9"/>
    </row>
    <row r="20" spans="1:25" x14ac:dyDescent="0.2">
      <c r="A20" s="7"/>
    </row>
    <row r="21" spans="1:25" x14ac:dyDescent="0.2">
      <c r="A21" s="7"/>
      <c r="B21" s="13"/>
      <c r="I21" s="12"/>
      <c r="J21" s="126"/>
    </row>
    <row r="22" spans="1:25" x14ac:dyDescent="0.2">
      <c r="A22" s="7"/>
      <c r="B22" s="13"/>
      <c r="I22" s="12"/>
      <c r="J22" s="126"/>
      <c r="K22" s="105"/>
    </row>
    <row r="23" spans="1:25" x14ac:dyDescent="0.2">
      <c r="A23" s="7"/>
      <c r="B23" s="13"/>
      <c r="I23" s="12"/>
      <c r="J23" s="126"/>
      <c r="K23" s="105"/>
    </row>
    <row r="24" spans="1:25" x14ac:dyDescent="0.2">
      <c r="A24" s="7"/>
      <c r="B24" s="13"/>
      <c r="I24" s="12"/>
      <c r="J24" s="126"/>
      <c r="K24" s="105"/>
    </row>
    <row r="25" spans="1:25" x14ac:dyDescent="0.2">
      <c r="A25" s="7"/>
      <c r="B25" s="13"/>
      <c r="I25" s="12"/>
      <c r="J25" s="126"/>
      <c r="K25" s="105"/>
    </row>
    <row r="26" spans="1:25" x14ac:dyDescent="0.2">
      <c r="A26" s="7"/>
      <c r="I26" s="12"/>
      <c r="J26" s="126"/>
      <c r="K26" s="105"/>
    </row>
    <row r="27" spans="1:25" x14ac:dyDescent="0.2">
      <c r="A27" s="7"/>
      <c r="I27" s="10"/>
      <c r="K27" s="50"/>
    </row>
    <row r="28" spans="1:25" x14ac:dyDescent="0.2">
      <c r="A28" s="7"/>
      <c r="B28" s="9"/>
    </row>
    <row r="29" spans="1:25" x14ac:dyDescent="0.2">
      <c r="A29" s="7"/>
    </row>
    <row r="30" spans="1:25" x14ac:dyDescent="0.2">
      <c r="A30" s="7"/>
      <c r="H30" s="11"/>
      <c r="I30" s="11"/>
      <c r="J30" s="11"/>
      <c r="L30" s="11"/>
    </row>
    <row r="31" spans="1:25" x14ac:dyDescent="0.2">
      <c r="A31" s="7"/>
      <c r="H31" s="7"/>
      <c r="I31" s="7"/>
      <c r="J31" s="7"/>
      <c r="K31" s="7"/>
      <c r="L31" s="7"/>
    </row>
    <row r="32" spans="1:25" ht="25.5" customHeight="1" x14ac:dyDescent="0.2">
      <c r="A32" s="7"/>
      <c r="H32" s="103"/>
      <c r="I32" s="103"/>
      <c r="J32" s="103"/>
      <c r="K32" s="16"/>
      <c r="L32" s="15"/>
    </row>
    <row r="33" spans="1:12" x14ac:dyDescent="0.2">
      <c r="A33" s="7"/>
      <c r="I33" s="10"/>
      <c r="L33" s="10"/>
    </row>
    <row r="34" spans="1:12" x14ac:dyDescent="0.2">
      <c r="A34" s="7"/>
      <c r="B34" s="9"/>
    </row>
    <row r="35" spans="1:12" x14ac:dyDescent="0.2">
      <c r="A35" s="7"/>
      <c r="B35" s="118"/>
      <c r="I35" s="117"/>
      <c r="J35" s="117"/>
    </row>
    <row r="36" spans="1:12" ht="12.75" customHeight="1" x14ac:dyDescent="0.2">
      <c r="A36" s="7"/>
      <c r="B36" s="639"/>
      <c r="C36" s="639"/>
      <c r="D36" s="639"/>
      <c r="E36" s="639"/>
      <c r="F36" s="639"/>
      <c r="G36" s="639"/>
      <c r="H36" s="639"/>
      <c r="I36" s="639"/>
      <c r="J36" s="103"/>
    </row>
    <row r="37" spans="1:12" ht="12.75" customHeight="1" x14ac:dyDescent="0.2">
      <c r="A37" s="7"/>
      <c r="B37" s="639"/>
      <c r="C37" s="639"/>
      <c r="D37" s="639"/>
      <c r="E37" s="639"/>
      <c r="F37" s="639"/>
      <c r="G37" s="639"/>
      <c r="H37" s="639"/>
      <c r="I37" s="639"/>
      <c r="J37" s="103"/>
    </row>
    <row r="38" spans="1:12" x14ac:dyDescent="0.2">
      <c r="A38" s="7"/>
      <c r="B38" s="119"/>
      <c r="C38" s="119"/>
      <c r="D38" s="119"/>
      <c r="E38" s="119"/>
      <c r="F38" s="119"/>
      <c r="G38" s="119"/>
      <c r="H38" s="119"/>
      <c r="I38" s="119"/>
      <c r="J38" s="50"/>
    </row>
    <row r="39" spans="1:12" x14ac:dyDescent="0.2">
      <c r="A39" s="7"/>
      <c r="I39" s="50"/>
    </row>
    <row r="40" spans="1:12" ht="12.75" customHeight="1" x14ac:dyDescent="0.2">
      <c r="A40" s="7"/>
      <c r="B40" s="639"/>
      <c r="C40" s="639"/>
      <c r="D40" s="639"/>
      <c r="E40" s="639"/>
      <c r="F40" s="639"/>
      <c r="G40" s="639"/>
      <c r="H40" s="639"/>
      <c r="I40" s="639"/>
      <c r="J40" s="103"/>
    </row>
    <row r="41" spans="1:12" ht="12.75" customHeight="1" x14ac:dyDescent="0.2">
      <c r="A41" s="7"/>
      <c r="B41" s="639"/>
      <c r="C41" s="639"/>
      <c r="D41" s="639"/>
      <c r="E41" s="639"/>
      <c r="F41" s="639"/>
      <c r="G41" s="639"/>
      <c r="H41" s="639"/>
      <c r="I41" s="639"/>
      <c r="J41" s="120"/>
      <c r="L41" s="104"/>
    </row>
    <row r="42" spans="1:12" ht="12.75" customHeight="1" x14ac:dyDescent="0.2">
      <c r="A42" s="7"/>
      <c r="B42" s="639"/>
      <c r="C42" s="639"/>
      <c r="D42" s="639"/>
      <c r="E42" s="639"/>
      <c r="F42" s="639"/>
      <c r="G42" s="639"/>
      <c r="H42" s="639"/>
      <c r="I42" s="639"/>
      <c r="J42" s="121"/>
      <c r="L42" s="104"/>
    </row>
    <row r="43" spans="1:12" x14ac:dyDescent="0.2">
      <c r="A43" s="7"/>
      <c r="I43" s="122"/>
    </row>
    <row r="44" spans="1:12" x14ac:dyDescent="0.2">
      <c r="A44" s="7"/>
      <c r="B44" s="9"/>
    </row>
    <row r="45" spans="1:12" x14ac:dyDescent="0.2">
      <c r="A45" s="7"/>
      <c r="B45" s="118"/>
      <c r="I45" s="117"/>
      <c r="J45" s="117"/>
    </row>
    <row r="46" spans="1:12" ht="12.75" customHeight="1" x14ac:dyDescent="0.2">
      <c r="A46" s="7"/>
      <c r="B46" s="639"/>
      <c r="C46" s="639"/>
      <c r="D46" s="639"/>
      <c r="E46" s="639"/>
      <c r="F46" s="639"/>
      <c r="G46" s="639"/>
      <c r="H46" s="639"/>
      <c r="I46" s="639"/>
      <c r="J46" s="103"/>
    </row>
    <row r="47" spans="1:12" ht="12.75" customHeight="1" x14ac:dyDescent="0.2">
      <c r="A47" s="7"/>
      <c r="B47" s="639"/>
      <c r="C47" s="639"/>
      <c r="D47" s="639"/>
      <c r="E47" s="639"/>
      <c r="F47" s="639"/>
      <c r="G47" s="639"/>
      <c r="H47" s="639"/>
      <c r="I47" s="639"/>
      <c r="J47" s="103"/>
      <c r="L47" s="8"/>
    </row>
    <row r="48" spans="1:12" ht="12.75" customHeight="1" x14ac:dyDescent="0.2">
      <c r="A48" s="7"/>
      <c r="B48" s="639"/>
      <c r="C48" s="639"/>
      <c r="D48" s="639"/>
      <c r="E48" s="639"/>
      <c r="F48" s="639"/>
      <c r="G48" s="639"/>
      <c r="H48" s="639"/>
      <c r="I48" s="639"/>
      <c r="J48" s="103"/>
      <c r="L48" s="50"/>
    </row>
    <row r="49" spans="1:12" ht="12.75" customHeight="1" x14ac:dyDescent="0.2">
      <c r="A49" s="7"/>
      <c r="B49" s="639"/>
      <c r="C49" s="639"/>
      <c r="D49" s="639"/>
      <c r="E49" s="639"/>
      <c r="F49" s="639"/>
      <c r="G49" s="639"/>
      <c r="H49" s="639"/>
      <c r="I49" s="639"/>
      <c r="J49" s="12"/>
    </row>
    <row r="50" spans="1:12" ht="15.75" customHeight="1" x14ac:dyDescent="0.2">
      <c r="A50" s="7"/>
      <c r="B50" s="639"/>
      <c r="C50" s="639"/>
      <c r="D50" s="639"/>
      <c r="E50" s="639"/>
      <c r="F50" s="639"/>
      <c r="G50" s="639"/>
      <c r="H50" s="639"/>
      <c r="I50" s="639"/>
      <c r="J50" s="103"/>
    </row>
    <row r="51" spans="1:12" ht="12.75" customHeight="1" x14ac:dyDescent="0.2">
      <c r="A51" s="7"/>
      <c r="B51" s="639"/>
      <c r="C51" s="639"/>
      <c r="D51" s="639"/>
      <c r="E51" s="639"/>
      <c r="F51" s="639"/>
      <c r="G51" s="639"/>
      <c r="H51" s="639"/>
      <c r="I51" s="639"/>
      <c r="J51" s="50"/>
    </row>
    <row r="52" spans="1:12" ht="12.75" customHeight="1" x14ac:dyDescent="0.2">
      <c r="A52" s="7"/>
      <c r="B52" s="639"/>
      <c r="C52" s="639"/>
      <c r="D52" s="639"/>
      <c r="E52" s="639"/>
      <c r="F52" s="639"/>
      <c r="G52" s="639"/>
      <c r="H52" s="639"/>
      <c r="I52" s="639"/>
      <c r="J52" s="103"/>
    </row>
    <row r="53" spans="1:12" ht="12.75" customHeight="1" x14ac:dyDescent="0.2">
      <c r="A53" s="7"/>
      <c r="B53" s="639"/>
      <c r="C53" s="639"/>
      <c r="D53" s="639"/>
      <c r="E53" s="639"/>
      <c r="F53" s="639"/>
      <c r="G53" s="639"/>
      <c r="H53" s="639"/>
      <c r="I53" s="639"/>
      <c r="J53" s="123"/>
      <c r="L53" s="104"/>
    </row>
    <row r="54" spans="1:12" x14ac:dyDescent="0.2">
      <c r="A54" s="7"/>
      <c r="B54" s="791"/>
      <c r="C54" s="791"/>
      <c r="D54" s="791"/>
      <c r="E54" s="791"/>
      <c r="F54" s="791"/>
      <c r="G54" s="791"/>
    </row>
    <row r="55" spans="1:12" x14ac:dyDescent="0.2">
      <c r="A55" s="7"/>
    </row>
    <row r="56" spans="1:12" x14ac:dyDescent="0.2">
      <c r="A56" s="7"/>
    </row>
    <row r="57" spans="1:12" x14ac:dyDescent="0.2">
      <c r="A57" s="7"/>
    </row>
    <row r="58" spans="1:12" x14ac:dyDescent="0.2">
      <c r="A58" s="7"/>
    </row>
    <row r="59" spans="1:12" x14ac:dyDescent="0.2">
      <c r="A59" s="7"/>
    </row>
    <row r="60" spans="1:12" x14ac:dyDescent="0.2">
      <c r="A60" s="7"/>
    </row>
    <row r="61" spans="1:12" x14ac:dyDescent="0.2">
      <c r="A61" s="7"/>
    </row>
    <row r="62" spans="1:12" x14ac:dyDescent="0.2">
      <c r="A62" s="7"/>
    </row>
    <row r="63" spans="1:12" x14ac:dyDescent="0.2">
      <c r="A63" s="7"/>
    </row>
    <row r="64" spans="1:12" x14ac:dyDescent="0.2">
      <c r="A64" s="7"/>
    </row>
    <row r="65" spans="1:1" x14ac:dyDescent="0.2">
      <c r="A65" s="7"/>
    </row>
    <row r="66" spans="1:1" x14ac:dyDescent="0.2">
      <c r="A66" s="7"/>
    </row>
    <row r="67" spans="1:1" x14ac:dyDescent="0.2">
      <c r="A67" s="7"/>
    </row>
    <row r="68" spans="1:1" x14ac:dyDescent="0.2">
      <c r="A68" s="7"/>
    </row>
    <row r="69" spans="1:1" x14ac:dyDescent="0.2">
      <c r="A69" s="7"/>
    </row>
    <row r="70" spans="1:1" x14ac:dyDescent="0.2">
      <c r="A70" s="7"/>
    </row>
    <row r="71" spans="1:1" x14ac:dyDescent="0.2">
      <c r="A71" s="7"/>
    </row>
    <row r="72" spans="1:1" x14ac:dyDescent="0.2">
      <c r="A72" s="7"/>
    </row>
    <row r="73" spans="1:1" x14ac:dyDescent="0.2">
      <c r="A73" s="7"/>
    </row>
  </sheetData>
  <sheetProtection sheet="1" formatCells="0" formatColumns="0" formatRows="0"/>
  <mergeCells count="40">
    <mergeCell ref="B50:I50"/>
    <mergeCell ref="B51:I51"/>
    <mergeCell ref="B52:I52"/>
    <mergeCell ref="B53:I53"/>
    <mergeCell ref="B54:G54"/>
    <mergeCell ref="B49:I49"/>
    <mergeCell ref="B16:H16"/>
    <mergeCell ref="B17:I17"/>
    <mergeCell ref="B36:I36"/>
    <mergeCell ref="B37:I37"/>
    <mergeCell ref="B40:I40"/>
    <mergeCell ref="B41:I41"/>
    <mergeCell ref="B42:I42"/>
    <mergeCell ref="B46:I46"/>
    <mergeCell ref="B47:I47"/>
    <mergeCell ref="B48:I48"/>
    <mergeCell ref="B13:H13"/>
    <mergeCell ref="B8:H9"/>
    <mergeCell ref="B15:H15"/>
    <mergeCell ref="R6:V6"/>
    <mergeCell ref="I8:J8"/>
    <mergeCell ref="L8:M8"/>
    <mergeCell ref="O8:P8"/>
    <mergeCell ref="R8:S8"/>
    <mergeCell ref="U8:V8"/>
    <mergeCell ref="B14:H14"/>
    <mergeCell ref="I1:P1"/>
    <mergeCell ref="X8:Y8"/>
    <mergeCell ref="B10:H10"/>
    <mergeCell ref="B11:H11"/>
    <mergeCell ref="B12:H12"/>
    <mergeCell ref="X6:Y7"/>
    <mergeCell ref="A2:J2"/>
    <mergeCell ref="D4:F4"/>
    <mergeCell ref="B5:C5"/>
    <mergeCell ref="I6:J6"/>
    <mergeCell ref="L6:M6"/>
    <mergeCell ref="O6:P6"/>
    <mergeCell ref="R1:Y1"/>
    <mergeCell ref="D6:F6"/>
  </mergeCells>
  <hyperlinks>
    <hyperlink ref="A2:J2" location="'Instructions Tab'!A38" display="Step 2: See instructions tab for assistance" xr:uid="{C18E3B40-29A2-4C88-96CA-25BFB0106F09}"/>
  </hyperlinks>
  <pageMargins left="0.14000000000000001" right="0.13" top="0.75" bottom="0.75" header="0.3" footer="0.3"/>
  <pageSetup scale="85" fitToHeight="0" orientation="landscape" r:id="rId1"/>
  <headerFooter alignWithMargins="0"/>
  <ignoredErrors>
    <ignoredError sqref="L14"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T56"/>
  <sheetViews>
    <sheetView zoomScaleNormal="100" workbookViewId="0">
      <pane xSplit="5" ySplit="12" topLeftCell="F41" activePane="bottomRight" state="frozen"/>
      <selection activeCell="I28" sqref="I28"/>
      <selection pane="topRight" activeCell="I28" sqref="I28"/>
      <selection pane="bottomLeft" activeCell="I28" sqref="I28"/>
      <selection pane="bottomRight" activeCell="J41" sqref="J41"/>
    </sheetView>
  </sheetViews>
  <sheetFormatPr defaultRowHeight="12.75" x14ac:dyDescent="0.2"/>
  <cols>
    <col min="1" max="1" width="2.85546875" customWidth="1"/>
    <col min="2" max="2" width="1.140625" customWidth="1"/>
    <col min="3" max="3" width="51.28515625" customWidth="1"/>
    <col min="4" max="4" width="25.140625" customWidth="1"/>
    <col min="5" max="5" width="14.42578125" customWidth="1"/>
    <col min="6" max="6" width="15.85546875" customWidth="1"/>
    <col min="7" max="7" width="16.7109375" customWidth="1"/>
    <col min="8" max="8" width="4.7109375" customWidth="1"/>
    <col min="9" max="9" width="18" customWidth="1"/>
    <col min="10" max="10" width="19.85546875" customWidth="1"/>
    <col min="11" max="11" width="1.5703125" customWidth="1"/>
    <col min="12" max="12" width="12.5703125" hidden="1" customWidth="1"/>
    <col min="13" max="13" width="13.5703125" hidden="1" customWidth="1"/>
    <col min="14" max="14" width="2.28515625" hidden="1" customWidth="1"/>
    <col min="15" max="15" width="14.28515625" hidden="1" customWidth="1"/>
    <col min="16" max="16" width="15.85546875" hidden="1" customWidth="1"/>
    <col min="17" max="20" width="0" hidden="1" customWidth="1"/>
  </cols>
  <sheetData>
    <row r="1" spans="1:16" x14ac:dyDescent="0.2">
      <c r="A1" s="792"/>
      <c r="B1" s="792"/>
      <c r="C1" s="792"/>
      <c r="D1" s="792"/>
      <c r="E1" s="792"/>
      <c r="F1" s="792"/>
      <c r="G1" s="792"/>
      <c r="H1" s="48"/>
      <c r="I1" s="48"/>
      <c r="J1" s="48"/>
    </row>
    <row r="2" spans="1:16" x14ac:dyDescent="0.2">
      <c r="A2" s="793"/>
      <c r="B2" s="793"/>
      <c r="C2" s="793"/>
      <c r="D2" s="793"/>
      <c r="E2" s="793"/>
      <c r="F2" s="793"/>
      <c r="G2" s="793"/>
      <c r="H2" s="48"/>
      <c r="I2" s="48"/>
      <c r="J2" s="48"/>
    </row>
    <row r="3" spans="1:16" x14ac:dyDescent="0.2">
      <c r="A3" s="7"/>
      <c r="B3" s="6"/>
      <c r="C3" s="723" t="s">
        <v>497</v>
      </c>
      <c r="D3" s="723"/>
      <c r="E3" s="723"/>
      <c r="F3" s="723"/>
      <c r="G3" s="6"/>
      <c r="H3" s="6"/>
      <c r="I3" s="6"/>
      <c r="J3" s="6"/>
    </row>
    <row r="4" spans="1:16" ht="12.75" customHeight="1" x14ac:dyDescent="0.2">
      <c r="A4" s="7"/>
      <c r="B4" s="794"/>
      <c r="C4" s="794"/>
      <c r="D4" s="794"/>
      <c r="E4" s="794"/>
      <c r="F4" s="56"/>
      <c r="G4" s="6"/>
      <c r="H4" s="6"/>
      <c r="I4" s="6"/>
      <c r="J4" s="6"/>
    </row>
    <row r="5" spans="1:16" ht="15.75" x14ac:dyDescent="0.25">
      <c r="A5" s="7"/>
      <c r="B5" s="795" t="s">
        <v>410</v>
      </c>
      <c r="C5" s="795"/>
      <c r="D5" s="196" t="s">
        <v>42</v>
      </c>
      <c r="E5" s="49"/>
      <c r="F5" s="49"/>
      <c r="G5" s="6"/>
      <c r="H5" s="6"/>
      <c r="I5" s="6"/>
      <c r="J5" s="6"/>
    </row>
    <row r="6" spans="1:16" ht="15" customHeight="1" x14ac:dyDescent="0.25">
      <c r="A6" s="7"/>
      <c r="B6" s="795" t="s">
        <v>9</v>
      </c>
      <c r="C6" s="795"/>
      <c r="D6" s="428">
        <f>'PERS-Sample-JV-Tab'!D6</f>
        <v>0</v>
      </c>
      <c r="E6" s="212"/>
      <c r="F6" s="214"/>
      <c r="G6" s="6"/>
      <c r="H6" s="6"/>
      <c r="I6" s="6"/>
      <c r="J6" s="6"/>
    </row>
    <row r="7" spans="1:16" ht="15.75" x14ac:dyDescent="0.25">
      <c r="A7" s="7"/>
      <c r="B7" s="198"/>
      <c r="C7" s="198" t="s">
        <v>41</v>
      </c>
      <c r="D7" s="216" t="str">
        <f>'PERS-Sample-JV-Tab'!D7</f>
        <v>June 30, 20XX</v>
      </c>
      <c r="E7" s="213"/>
      <c r="F7" s="49"/>
      <c r="G7" s="6"/>
      <c r="H7" s="6"/>
      <c r="I7" s="8"/>
      <c r="J7" s="8"/>
    </row>
    <row r="8" spans="1:16" ht="31.5" customHeight="1" x14ac:dyDescent="0.25">
      <c r="C8" s="204" t="str">
        <f>'PERS-Sample-JV-Tab'!C8</f>
        <v>Input the Information as provided on the "Sample Journal Entries" page provided by MPERA.</v>
      </c>
    </row>
    <row r="9" spans="1:16" ht="15" customHeight="1" x14ac:dyDescent="0.2">
      <c r="C9" s="205" t="str">
        <f>'PERS-Sample-JV-Tab'!C9:G9</f>
        <v>If a deferred outflows/inflows of resources entry is a debit enter as a Deferred Outflow of Resources in the yellow-shaded cells.</v>
      </c>
      <c r="D9" s="207"/>
      <c r="E9" s="207"/>
      <c r="F9" s="206"/>
      <c r="G9" s="206"/>
      <c r="L9" s="806" t="s">
        <v>223</v>
      </c>
      <c r="M9" s="806"/>
    </row>
    <row r="10" spans="1:16" ht="15" customHeight="1" x14ac:dyDescent="0.25">
      <c r="A10" s="32"/>
      <c r="B10" s="32"/>
      <c r="C10" s="809" t="str">
        <f>'PERS-Sample-JV-Tab'!C10:G10</f>
        <v>If a deferred outflows/inflows of resources entry is a credit enter as a Deferred Inflow of Resources in the yellow-shaded cells.</v>
      </c>
      <c r="D10" s="809"/>
      <c r="E10" s="809"/>
      <c r="F10" s="809"/>
      <c r="G10" s="809"/>
      <c r="I10" s="813"/>
      <c r="J10" s="813"/>
      <c r="L10" s="805" t="s">
        <v>224</v>
      </c>
      <c r="M10" s="805"/>
      <c r="O10" s="805" t="s">
        <v>221</v>
      </c>
      <c r="P10" s="805"/>
    </row>
    <row r="11" spans="1:16" x14ac:dyDescent="0.2">
      <c r="B11" s="2"/>
      <c r="C11" s="147"/>
      <c r="D11" s="147"/>
      <c r="E11" s="147"/>
      <c r="G11" s="26"/>
      <c r="I11" s="1"/>
      <c r="J11" s="1"/>
    </row>
    <row r="12" spans="1:16" ht="21" customHeight="1" x14ac:dyDescent="0.25">
      <c r="A12" s="32" t="s">
        <v>27</v>
      </c>
      <c r="B12" s="32"/>
      <c r="C12" s="32" t="str">
        <f>'PERS-Sample-JV-Tab'!C12</f>
        <v>Input current year activity</v>
      </c>
      <c r="F12" s="167" t="s">
        <v>3</v>
      </c>
      <c r="G12" s="167" t="s">
        <v>4</v>
      </c>
      <c r="I12" s="1"/>
      <c r="J12" s="1"/>
    </row>
    <row r="13" spans="1:16" ht="15" customHeight="1" x14ac:dyDescent="0.2">
      <c r="B13" s="2"/>
      <c r="C13" s="801" t="s">
        <v>385</v>
      </c>
      <c r="D13" s="802"/>
      <c r="E13" s="803"/>
      <c r="F13" s="223"/>
      <c r="G13" s="26"/>
      <c r="I13" s="394"/>
      <c r="J13" s="1"/>
    </row>
    <row r="14" spans="1:16" ht="15" customHeight="1" x14ac:dyDescent="0.2">
      <c r="B14" s="2"/>
      <c r="C14" s="796" t="s">
        <v>386</v>
      </c>
      <c r="D14" s="799"/>
      <c r="E14" s="800"/>
      <c r="F14" s="26"/>
      <c r="G14" s="223"/>
      <c r="H14" s="135"/>
      <c r="I14" s="135"/>
      <c r="J14" s="396"/>
      <c r="P14" s="26">
        <f>J14-L13</f>
        <v>0</v>
      </c>
    </row>
    <row r="15" spans="1:16" ht="12.95" customHeight="1" x14ac:dyDescent="0.2">
      <c r="B15" s="2"/>
      <c r="C15" s="127"/>
      <c r="D15" s="127"/>
      <c r="E15" s="127"/>
      <c r="F15" s="26"/>
      <c r="G15" s="66"/>
      <c r="H15" s="134"/>
      <c r="I15" s="135"/>
      <c r="J15" s="135"/>
    </row>
    <row r="16" spans="1:16" ht="15" customHeight="1" x14ac:dyDescent="0.2">
      <c r="B16" s="2"/>
      <c r="C16" s="169" t="s">
        <v>23</v>
      </c>
      <c r="D16" s="170"/>
      <c r="E16" s="171"/>
      <c r="F16" s="223"/>
      <c r="G16" s="223"/>
      <c r="H16" s="135"/>
      <c r="I16" s="396"/>
      <c r="J16" s="135"/>
      <c r="O16" s="26">
        <f>I16</f>
        <v>0</v>
      </c>
    </row>
    <row r="17" spans="1:20" ht="12.95" customHeight="1" x14ac:dyDescent="0.2">
      <c r="B17" s="2"/>
      <c r="C17" s="127"/>
      <c r="D17" s="127"/>
      <c r="E17" s="127"/>
      <c r="H17" s="134"/>
      <c r="I17" s="135"/>
      <c r="J17" s="135"/>
    </row>
    <row r="18" spans="1:20" ht="12.95" hidden="1" customHeight="1" x14ac:dyDescent="0.25">
      <c r="A18" s="32"/>
      <c r="B18" s="32"/>
      <c r="C18" s="21" t="s">
        <v>167</v>
      </c>
      <c r="D18" s="129"/>
      <c r="E18" s="129"/>
      <c r="H18" s="135" t="s">
        <v>8</v>
      </c>
      <c r="I18" s="135"/>
      <c r="J18" s="396"/>
      <c r="L18" s="26">
        <f>'FURS-Deferred Schedules'!I10</f>
        <v>0</v>
      </c>
      <c r="M18" s="26"/>
    </row>
    <row r="19" spans="1:20" ht="12.95" hidden="1" customHeight="1" x14ac:dyDescent="0.25">
      <c r="A19" s="32"/>
      <c r="B19" s="32"/>
      <c r="C19" s="21" t="s">
        <v>164</v>
      </c>
      <c r="D19" s="129"/>
      <c r="E19" s="129"/>
      <c r="H19" s="135" t="s">
        <v>214</v>
      </c>
      <c r="I19" s="396"/>
      <c r="J19" s="135"/>
      <c r="L19" s="26"/>
      <c r="M19" s="26">
        <f>'FURS-Deferred Schedules'!J10</f>
        <v>0</v>
      </c>
    </row>
    <row r="20" spans="1:20" ht="15" customHeight="1" x14ac:dyDescent="0.2">
      <c r="B20" s="2"/>
      <c r="C20" s="796" t="s">
        <v>406</v>
      </c>
      <c r="D20" s="799"/>
      <c r="E20" s="800"/>
      <c r="F20" s="223"/>
      <c r="G20" s="66"/>
      <c r="H20" s="134"/>
      <c r="I20" s="396"/>
      <c r="J20" s="135"/>
      <c r="S20">
        <f>24102+8451.98</f>
        <v>32553.98</v>
      </c>
      <c r="T20">
        <v>-8451.98</v>
      </c>
    </row>
    <row r="21" spans="1:20" ht="15" customHeight="1" x14ac:dyDescent="0.2">
      <c r="B21" s="2"/>
      <c r="C21" s="796" t="s">
        <v>407</v>
      </c>
      <c r="D21" s="799"/>
      <c r="E21" s="800"/>
      <c r="F21" s="66"/>
      <c r="G21" s="223"/>
      <c r="H21" s="134"/>
      <c r="I21" s="135"/>
      <c r="J21" s="396"/>
      <c r="P21" s="26">
        <f>M21+G21+G36</f>
        <v>0</v>
      </c>
      <c r="T21">
        <f>2167-276.29</f>
        <v>1890.71</v>
      </c>
    </row>
    <row r="22" spans="1:20" ht="12.95" customHeight="1" x14ac:dyDescent="0.2">
      <c r="B22" s="2"/>
      <c r="F22" s="66"/>
      <c r="G22" s="66"/>
      <c r="H22" s="134"/>
      <c r="I22" s="135"/>
      <c r="J22" s="396"/>
      <c r="T22">
        <f>12007-8451.98</f>
        <v>3555.0200000000004</v>
      </c>
    </row>
    <row r="23" spans="1:20" ht="12.95" hidden="1" customHeight="1" x14ac:dyDescent="0.2">
      <c r="B23" s="2"/>
      <c r="C23" s="1" t="s">
        <v>166</v>
      </c>
      <c r="F23" s="66"/>
      <c r="G23" s="66"/>
      <c r="H23" s="134"/>
      <c r="I23" s="135"/>
      <c r="J23" s="135"/>
      <c r="L23" s="26">
        <f>'FURS-Deferred Schedules'!I11</f>
        <v>0</v>
      </c>
      <c r="M23" s="26"/>
    </row>
    <row r="24" spans="1:20" ht="12.95" hidden="1" customHeight="1" x14ac:dyDescent="0.2">
      <c r="B24" s="2"/>
      <c r="C24" s="1" t="s">
        <v>165</v>
      </c>
      <c r="F24" s="66"/>
      <c r="G24" s="66"/>
      <c r="H24" s="134"/>
      <c r="I24" s="135"/>
      <c r="J24" s="135"/>
      <c r="L24" s="26"/>
      <c r="M24" s="26">
        <f>'FURS-Deferred Schedules'!J10</f>
        <v>0</v>
      </c>
    </row>
    <row r="25" spans="1:20" ht="15" customHeight="1" x14ac:dyDescent="0.2">
      <c r="B25" s="2"/>
      <c r="C25" s="36" t="s">
        <v>408</v>
      </c>
      <c r="D25" s="115"/>
      <c r="E25" s="116"/>
      <c r="F25" s="223"/>
      <c r="G25" s="66"/>
      <c r="H25" s="134"/>
      <c r="I25" s="135"/>
      <c r="J25" s="135"/>
    </row>
    <row r="26" spans="1:20" ht="15" customHeight="1" x14ac:dyDescent="0.2">
      <c r="B26" s="2"/>
      <c r="C26" s="36" t="s">
        <v>258</v>
      </c>
      <c r="D26" s="115"/>
      <c r="E26" s="116"/>
      <c r="F26" s="66"/>
      <c r="G26" s="223"/>
      <c r="H26" s="134"/>
      <c r="I26" s="135"/>
      <c r="J26" s="135"/>
      <c r="T26">
        <f>21548.39-14174</f>
        <v>7374.3899999999994</v>
      </c>
    </row>
    <row r="27" spans="1:20" x14ac:dyDescent="0.2">
      <c r="B27" s="2"/>
      <c r="F27" s="66"/>
      <c r="G27" s="66"/>
      <c r="H27" s="134"/>
      <c r="I27" s="135"/>
      <c r="J27" s="135"/>
      <c r="S27">
        <f>24102+12820.12</f>
        <v>36922.120000000003</v>
      </c>
    </row>
    <row r="28" spans="1:20" hidden="1" x14ac:dyDescent="0.2">
      <c r="B28" s="2"/>
      <c r="C28" s="1" t="s">
        <v>168</v>
      </c>
      <c r="F28" s="66"/>
      <c r="G28" s="66"/>
      <c r="H28" s="134"/>
      <c r="I28" s="135"/>
      <c r="J28" s="135"/>
      <c r="L28" s="26">
        <f>'FURS-Deferred Schedules'!I12</f>
        <v>0</v>
      </c>
    </row>
    <row r="29" spans="1:20" hidden="1" x14ac:dyDescent="0.2">
      <c r="B29" s="2"/>
      <c r="C29" s="1" t="s">
        <v>169</v>
      </c>
      <c r="F29" s="66"/>
      <c r="G29" s="66"/>
      <c r="H29" s="134"/>
      <c r="I29" s="135"/>
      <c r="J29" s="135"/>
      <c r="M29" s="26">
        <f>'FURS-Deferred Schedules'!J12</f>
        <v>0</v>
      </c>
    </row>
    <row r="30" spans="1:20" ht="26.25" customHeight="1" x14ac:dyDescent="0.2">
      <c r="B30" s="2"/>
      <c r="C30" s="796" t="s">
        <v>259</v>
      </c>
      <c r="D30" s="799"/>
      <c r="E30" s="800"/>
      <c r="F30" s="223"/>
      <c r="G30" s="66"/>
      <c r="H30" s="134"/>
      <c r="I30" s="135"/>
      <c r="J30" s="717" t="s">
        <v>648</v>
      </c>
    </row>
    <row r="31" spans="1:20" ht="27" customHeight="1" x14ac:dyDescent="0.2">
      <c r="B31" s="2"/>
      <c r="C31" s="796" t="s">
        <v>260</v>
      </c>
      <c r="D31" s="799"/>
      <c r="E31" s="800"/>
      <c r="F31" s="66"/>
      <c r="G31" s="223"/>
      <c r="H31" s="134"/>
      <c r="I31" s="810" t="str">
        <f>'PERS-Sample-JV-Tab'!I31</f>
        <v>Adjustment: calculated as the difference between amount input on Deferred Schedules Tab in Cell I14 and amount appearing on MPERA JV</v>
      </c>
      <c r="J31" s="718"/>
    </row>
    <row r="32" spans="1:20" x14ac:dyDescent="0.2">
      <c r="B32" s="2"/>
      <c r="F32" s="66"/>
      <c r="G32" s="66"/>
      <c r="H32" s="134"/>
      <c r="I32" s="811"/>
      <c r="J32" s="718"/>
    </row>
    <row r="33" spans="1:13" ht="12.75" hidden="1" customHeight="1" x14ac:dyDescent="0.2">
      <c r="B33" s="2"/>
      <c r="C33" s="1" t="s">
        <v>170</v>
      </c>
      <c r="F33" s="66"/>
      <c r="G33" s="66"/>
      <c r="H33" s="134"/>
      <c r="I33" s="811"/>
      <c r="J33" s="718"/>
      <c r="L33" s="26">
        <f>'FURS-Deferred Schedules'!I13</f>
        <v>0</v>
      </c>
    </row>
    <row r="34" spans="1:13" ht="12.75" hidden="1" customHeight="1" x14ac:dyDescent="0.2">
      <c r="B34" s="2"/>
      <c r="C34" s="1" t="s">
        <v>171</v>
      </c>
      <c r="F34" s="66"/>
      <c r="G34" s="66"/>
      <c r="H34" s="134"/>
      <c r="I34" s="811"/>
      <c r="J34" s="718"/>
      <c r="M34" s="26">
        <f>'FURS-Deferred Schedules'!J13</f>
        <v>0</v>
      </c>
    </row>
    <row r="35" spans="1:13" ht="24" customHeight="1" x14ac:dyDescent="0.2">
      <c r="B35" s="2"/>
      <c r="C35" s="796" t="s">
        <v>261</v>
      </c>
      <c r="D35" s="799"/>
      <c r="E35" s="800"/>
      <c r="F35" s="223"/>
      <c r="G35" s="66"/>
      <c r="H35" s="134"/>
      <c r="I35" s="811"/>
      <c r="J35" s="718"/>
    </row>
    <row r="36" spans="1:13" ht="25.5" customHeight="1" x14ac:dyDescent="0.2">
      <c r="B36" s="2"/>
      <c r="C36" s="796" t="s">
        <v>262</v>
      </c>
      <c r="D36" s="799"/>
      <c r="E36" s="800"/>
      <c r="F36" s="66"/>
      <c r="G36" s="223"/>
      <c r="H36" s="134"/>
      <c r="I36" s="811"/>
      <c r="J36" s="718"/>
    </row>
    <row r="37" spans="1:13" x14ac:dyDescent="0.2">
      <c r="B37" s="2"/>
      <c r="F37" s="66"/>
      <c r="G37" s="66"/>
      <c r="H37" s="134"/>
      <c r="I37" s="811"/>
      <c r="J37" s="718"/>
    </row>
    <row r="38" spans="1:13" ht="51.75" customHeight="1" x14ac:dyDescent="0.2">
      <c r="B38" s="2"/>
      <c r="C38" s="796" t="s">
        <v>474</v>
      </c>
      <c r="D38" s="799"/>
      <c r="E38" s="800"/>
      <c r="F38" s="255">
        <f>I40</f>
        <v>0</v>
      </c>
      <c r="G38" s="66"/>
      <c r="H38" s="134"/>
      <c r="I38" s="811"/>
      <c r="J38" s="718"/>
    </row>
    <row r="39" spans="1:13" ht="15" customHeight="1" x14ac:dyDescent="0.2">
      <c r="A39" s="5"/>
      <c r="B39" s="18"/>
      <c r="C39" s="801" t="str">
        <f>'PERS-Sample-JV-Tab'!C39:E39</f>
        <v>Deferred outflows of resources - employer contributions 7/1/20xx - 6/30/20 (prior year)**</v>
      </c>
      <c r="D39" s="802"/>
      <c r="E39" s="803"/>
      <c r="F39" s="67"/>
      <c r="G39" s="433">
        <f>'FURS-Deferred Schedules'!I14</f>
        <v>0</v>
      </c>
      <c r="H39" s="134"/>
      <c r="I39" s="812"/>
      <c r="J39" s="718"/>
      <c r="L39" s="41">
        <f>'FURS-Deferred Schedules'!I14</f>
        <v>0</v>
      </c>
      <c r="M39" s="5"/>
    </row>
    <row r="40" spans="1:13" ht="15" customHeight="1" x14ac:dyDescent="0.2">
      <c r="B40" s="2"/>
      <c r="C40" s="804" t="s">
        <v>16</v>
      </c>
      <c r="D40" s="804"/>
      <c r="E40" s="804"/>
      <c r="F40" s="431">
        <f>SUM(F13:F39)</f>
        <v>0</v>
      </c>
      <c r="G40" s="431">
        <f>SUM(G13:G39)</f>
        <v>0</v>
      </c>
      <c r="H40" s="134"/>
      <c r="I40" s="434">
        <f>G39+G36+G31+G26+G21+G16+G14-F13-F16-F20-F25-F30-F35</f>
        <v>0</v>
      </c>
      <c r="J40" s="719"/>
      <c r="L40" s="26">
        <f>SUM(L23:L39)</f>
        <v>0</v>
      </c>
      <c r="M40" s="26">
        <f>SUM(M23:M39)</f>
        <v>0</v>
      </c>
    </row>
    <row r="41" spans="1:13" ht="15" customHeight="1" x14ac:dyDescent="0.2">
      <c r="A41" s="5"/>
      <c r="B41" s="18"/>
      <c r="C41" s="5"/>
      <c r="D41" s="5"/>
      <c r="E41" s="5"/>
      <c r="F41" s="430" t="s">
        <v>46</v>
      </c>
      <c r="G41" s="431">
        <f>G40-F40</f>
        <v>0</v>
      </c>
      <c r="H41" s="134"/>
      <c r="I41" s="511" t="s">
        <v>509</v>
      </c>
      <c r="J41" s="511" t="s">
        <v>793</v>
      </c>
    </row>
    <row r="42" spans="1:13" ht="20.25" customHeight="1" x14ac:dyDescent="0.2">
      <c r="A42" s="38"/>
      <c r="B42" s="46"/>
      <c r="C42" s="38"/>
      <c r="D42" s="38"/>
      <c r="E42" s="38"/>
      <c r="F42" s="713" t="s">
        <v>503</v>
      </c>
      <c r="G42" s="714"/>
      <c r="H42" s="134"/>
      <c r="I42" s="807" t="s">
        <v>499</v>
      </c>
      <c r="J42" s="807" t="s">
        <v>502</v>
      </c>
    </row>
    <row r="43" spans="1:13" ht="30.75" customHeight="1" x14ac:dyDescent="0.25">
      <c r="A43" s="32" t="s">
        <v>28</v>
      </c>
      <c r="B43" s="2"/>
      <c r="C43" s="706" t="str">
        <f>'PERS-Sample-JV-Tab'!C43:E43</f>
        <v>Input the State (non-employer contributing entity) contributions to Pension Plan (or leave this blank if you have already entered them as part of year-end closing.)</v>
      </c>
      <c r="D43" s="706"/>
      <c r="E43" s="706"/>
      <c r="F43" s="715"/>
      <c r="G43" s="716"/>
      <c r="H43" s="134"/>
      <c r="I43" s="808"/>
      <c r="J43" s="808"/>
    </row>
    <row r="44" spans="1:13" ht="15" customHeight="1" x14ac:dyDescent="0.2">
      <c r="B44" s="2"/>
      <c r="C44" s="36" t="s">
        <v>172</v>
      </c>
      <c r="D44" s="115"/>
      <c r="E44" s="116"/>
      <c r="F44" s="255">
        <f>G45</f>
        <v>0</v>
      </c>
      <c r="G44" s="26"/>
      <c r="H44" s="134"/>
      <c r="I44" s="509">
        <f>I45</f>
        <v>0</v>
      </c>
      <c r="J44" s="482">
        <f>F44-I44</f>
        <v>0</v>
      </c>
    </row>
    <row r="45" spans="1:13" ht="15" customHeight="1" x14ac:dyDescent="0.2">
      <c r="A45" s="5"/>
      <c r="B45" s="18"/>
      <c r="C45" s="36" t="s">
        <v>24</v>
      </c>
      <c r="D45" s="115"/>
      <c r="E45" s="116"/>
      <c r="F45" s="41"/>
      <c r="G45" s="223"/>
      <c r="H45" s="134"/>
      <c r="I45" s="508"/>
      <c r="J45" s="510">
        <f>G45-I45</f>
        <v>0</v>
      </c>
    </row>
    <row r="46" spans="1:13" ht="20.25" customHeight="1" x14ac:dyDescent="0.2">
      <c r="A46" s="38"/>
      <c r="B46" s="46"/>
      <c r="C46" s="43"/>
      <c r="D46" s="38"/>
      <c r="E46" s="38"/>
      <c r="F46" s="38"/>
      <c r="G46" s="38"/>
      <c r="H46" s="134"/>
      <c r="I46" s="135"/>
      <c r="J46" s="135"/>
    </row>
    <row r="47" spans="1:13" ht="39.75" customHeight="1" x14ac:dyDescent="0.25">
      <c r="A47" s="32" t="s">
        <v>29</v>
      </c>
      <c r="B47" s="2"/>
      <c r="C47" s="706" t="str">
        <f>'PERS-Sample-JV-Tab'!C48:E48</f>
        <v>Input the employer contributions subsequent to the measurement date - from MPERA ERIC System, employer's records or MPERA website</v>
      </c>
      <c r="D47" s="706"/>
      <c r="E47" s="706"/>
      <c r="H47" s="134"/>
      <c r="I47" s="135"/>
      <c r="J47" s="135"/>
    </row>
    <row r="48" spans="1:13" ht="15" customHeight="1" x14ac:dyDescent="0.2">
      <c r="B48" s="2"/>
      <c r="C48" s="796" t="str">
        <f>'PERS-Sample-JV-Tab'!C49:E49</f>
        <v>Deferred outflow of resources - employer contributions - 7/1/20xx to 6/30/20xx (current year)</v>
      </c>
      <c r="D48" s="797"/>
      <c r="E48" s="798"/>
      <c r="F48" s="223"/>
      <c r="G48" s="26"/>
      <c r="H48" s="134"/>
      <c r="I48" s="135"/>
      <c r="J48" s="135"/>
    </row>
    <row r="49" spans="1:10" ht="15" customHeight="1" x14ac:dyDescent="0.2">
      <c r="B49" s="2"/>
      <c r="C49" s="796" t="s">
        <v>2</v>
      </c>
      <c r="D49" s="797"/>
      <c r="E49" s="798"/>
      <c r="F49" s="26"/>
      <c r="G49" s="255">
        <f>F48</f>
        <v>0</v>
      </c>
      <c r="H49" s="134"/>
      <c r="I49" s="135"/>
      <c r="J49" s="135"/>
    </row>
    <row r="50" spans="1:10" x14ac:dyDescent="0.2">
      <c r="A50" s="5"/>
      <c r="B50" s="5"/>
      <c r="C50" s="5"/>
      <c r="D50" s="5"/>
      <c r="E50" s="5"/>
      <c r="F50" s="5"/>
      <c r="G50" s="5"/>
      <c r="H50" s="134"/>
      <c r="I50" s="135"/>
      <c r="J50" s="135"/>
    </row>
    <row r="51" spans="1:10" x14ac:dyDescent="0.2">
      <c r="H51" s="134"/>
      <c r="I51" s="135"/>
      <c r="J51" s="135"/>
    </row>
    <row r="52" spans="1:10" x14ac:dyDescent="0.2">
      <c r="A52" s="30"/>
      <c r="B52" s="108"/>
      <c r="C52" s="108"/>
      <c r="D52" s="108"/>
      <c r="E52" s="108"/>
      <c r="F52" s="108"/>
      <c r="G52" s="111"/>
      <c r="H52" s="134"/>
      <c r="I52" s="135"/>
      <c r="J52" s="135"/>
    </row>
    <row r="53" spans="1:10" x14ac:dyDescent="0.2">
      <c r="A53" s="342" t="s">
        <v>477</v>
      </c>
      <c r="C53" s="2" t="str">
        <f>'PERS-Sample-JV-Tab'!C53</f>
        <v>If the Deferred Outflows of Resources - Employer contributions for the prior year are different than</v>
      </c>
      <c r="G53" s="339"/>
      <c r="H53" s="134"/>
      <c r="I53" s="135"/>
      <c r="J53" s="135"/>
    </row>
    <row r="54" spans="1:10" x14ac:dyDescent="0.2">
      <c r="A54" s="31"/>
      <c r="C54" s="2" t="s">
        <v>361</v>
      </c>
      <c r="G54" s="339"/>
      <c r="H54" s="134"/>
      <c r="I54" s="135"/>
      <c r="J54" s="135"/>
    </row>
    <row r="55" spans="1:10" x14ac:dyDescent="0.2">
      <c r="A55" s="31"/>
      <c r="C55" s="1" t="s">
        <v>475</v>
      </c>
      <c r="G55" s="339"/>
      <c r="H55" s="134"/>
      <c r="I55" s="135"/>
      <c r="J55" s="135"/>
    </row>
    <row r="56" spans="1:10" x14ac:dyDescent="0.2">
      <c r="A56" s="37"/>
      <c r="B56" s="5"/>
      <c r="C56" s="5"/>
      <c r="D56" s="5"/>
      <c r="E56" s="5"/>
      <c r="F56" s="5"/>
      <c r="G56" s="29"/>
      <c r="H56" s="134"/>
      <c r="I56" s="135"/>
      <c r="J56" s="135"/>
    </row>
  </sheetData>
  <sheetProtection algorithmName="SHA-512" hashValue="1o05G7arlzKo5oIsxUVVvixJLwzoaY7NFiqGxT+DBI/HWz5LbGNdUkkzHWTfreQ6Asl5TYAuEGFxieV3ZDyTOg==" saltValue="56XjoUqYxCeftMCzU4WUGw==" spinCount="100000" sheet="1" formatCells="0" formatColumns="0" formatRows="0"/>
  <mergeCells count="31">
    <mergeCell ref="L10:M10"/>
    <mergeCell ref="O10:P10"/>
    <mergeCell ref="L9:M9"/>
    <mergeCell ref="J42:J43"/>
    <mergeCell ref="F42:G43"/>
    <mergeCell ref="I42:I43"/>
    <mergeCell ref="C10:G10"/>
    <mergeCell ref="C30:E30"/>
    <mergeCell ref="C13:E13"/>
    <mergeCell ref="C14:E14"/>
    <mergeCell ref="C20:E20"/>
    <mergeCell ref="C21:E21"/>
    <mergeCell ref="I31:I39"/>
    <mergeCell ref="I10:J10"/>
    <mergeCell ref="J30:J40"/>
    <mergeCell ref="C47:E47"/>
    <mergeCell ref="C48:E48"/>
    <mergeCell ref="C49:E49"/>
    <mergeCell ref="C31:E31"/>
    <mergeCell ref="C35:E35"/>
    <mergeCell ref="C36:E36"/>
    <mergeCell ref="C38:E38"/>
    <mergeCell ref="C39:E39"/>
    <mergeCell ref="C40:E40"/>
    <mergeCell ref="C43:E43"/>
    <mergeCell ref="A1:G1"/>
    <mergeCell ref="A2:G2"/>
    <mergeCell ref="B4:E4"/>
    <mergeCell ref="B5:C5"/>
    <mergeCell ref="B6:C6"/>
    <mergeCell ref="C3:F3"/>
  </mergeCells>
  <hyperlinks>
    <hyperlink ref="C3:F3" location="'Instructions Tab'!A55" display="Step 3: See instructions tab for instructions" xr:uid="{3A940035-DB51-48A1-AAC1-FE186CDC3193}"/>
    <hyperlink ref="I41" location="'Instructions Tab'!A67" display="See instructions tab" xr:uid="{7ED3FF63-4478-4438-A29C-017E5EF1924E}"/>
  </hyperlinks>
  <pageMargins left="0.25" right="0.25" top="0.75" bottom="0.75" header="0.3" footer="0.3"/>
  <pageSetup scale="61" orientation="portrait" r:id="rId1"/>
  <ignoredErrors>
    <ignoredError sqref="D6:D7"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Y73"/>
  <sheetViews>
    <sheetView zoomScaleNormal="100" workbookViewId="0">
      <selection activeCell="Z1" sqref="Z1"/>
    </sheetView>
  </sheetViews>
  <sheetFormatPr defaultRowHeight="12.75" x14ac:dyDescent="0.2"/>
  <cols>
    <col min="1" max="1" width="1" style="6" customWidth="1"/>
    <col min="2" max="2" width="10.28515625" style="6" customWidth="1"/>
    <col min="3" max="3" width="3.42578125" style="6" customWidth="1"/>
    <col min="4" max="6" width="9.140625" style="6"/>
    <col min="7" max="7" width="8" style="6" customWidth="1"/>
    <col min="8" max="8" width="8.42578125" style="6" customWidth="1"/>
    <col min="9" max="10" width="13.85546875" style="6" customWidth="1"/>
    <col min="11" max="11" width="1.42578125" style="6" customWidth="1"/>
    <col min="12" max="12" width="13.28515625" style="6" customWidth="1"/>
    <col min="13" max="13" width="14.85546875" style="6" customWidth="1"/>
    <col min="14" max="14" width="1.85546875" style="6" customWidth="1"/>
    <col min="15" max="15" width="13.85546875" style="6" hidden="1" customWidth="1"/>
    <col min="16" max="16" width="13.42578125" style="6" hidden="1" customWidth="1"/>
    <col min="17" max="17" width="2.140625" style="6" customWidth="1"/>
    <col min="18" max="18" width="12.7109375" style="6" hidden="1" customWidth="1"/>
    <col min="19" max="19" width="12.42578125" style="6" hidden="1" customWidth="1"/>
    <col min="20" max="20" width="2" style="6" hidden="1" customWidth="1"/>
    <col min="21" max="21" width="12.140625" style="6" hidden="1" customWidth="1"/>
    <col min="22" max="22" width="13.42578125" style="6" hidden="1" customWidth="1"/>
    <col min="23" max="23" width="2" style="6" hidden="1" customWidth="1"/>
    <col min="24" max="24" width="16.28515625" style="6" hidden="1" customWidth="1"/>
    <col min="25" max="25" width="14" style="6" hidden="1" customWidth="1"/>
    <col min="26" max="16384" width="9.140625" style="6"/>
  </cols>
  <sheetData>
    <row r="1" spans="1:25" ht="18" x14ac:dyDescent="0.25">
      <c r="A1" s="341"/>
      <c r="B1" s="744" t="s">
        <v>382</v>
      </c>
      <c r="C1" s="744"/>
      <c r="D1" s="744"/>
      <c r="E1" s="744"/>
      <c r="F1" s="744"/>
      <c r="G1" s="744"/>
      <c r="H1" s="744"/>
      <c r="I1" s="744"/>
      <c r="J1" s="744"/>
      <c r="K1" s="744"/>
      <c r="L1" s="744"/>
      <c r="M1" s="744"/>
      <c r="N1" s="341"/>
      <c r="O1" s="341"/>
      <c r="P1" s="341"/>
      <c r="R1" s="744" t="s">
        <v>405</v>
      </c>
      <c r="S1" s="744"/>
      <c r="T1" s="744"/>
      <c r="U1" s="744"/>
      <c r="V1" s="744"/>
      <c r="W1" s="744"/>
      <c r="X1" s="744"/>
      <c r="Y1" s="744"/>
    </row>
    <row r="2" spans="1:25" x14ac:dyDescent="0.2">
      <c r="A2" s="99"/>
      <c r="B2" s="757" t="s">
        <v>496</v>
      </c>
      <c r="C2" s="757"/>
      <c r="D2" s="757"/>
      <c r="E2" s="757"/>
      <c r="F2" s="757"/>
      <c r="G2" s="757"/>
      <c r="H2" s="757"/>
      <c r="I2" s="757"/>
      <c r="J2" s="757"/>
      <c r="K2" s="757"/>
    </row>
    <row r="3" spans="1:25" x14ac:dyDescent="0.2">
      <c r="A3" s="7"/>
    </row>
    <row r="4" spans="1:25" ht="13.5" customHeight="1" x14ac:dyDescent="0.25">
      <c r="A4" s="7"/>
      <c r="B4" s="154" t="s">
        <v>13</v>
      </c>
      <c r="C4" s="154"/>
      <c r="D4" s="814">
        <f>'FURS-Sample-JV-Tab'!D6</f>
        <v>0</v>
      </c>
      <c r="E4" s="814"/>
      <c r="F4" s="814"/>
    </row>
    <row r="5" spans="1:25" ht="15.75" x14ac:dyDescent="0.25">
      <c r="A5" s="7"/>
      <c r="B5" s="759" t="s">
        <v>11</v>
      </c>
      <c r="C5" s="759"/>
      <c r="D5" s="156" t="s">
        <v>42</v>
      </c>
      <c r="E5" s="157"/>
      <c r="F5" s="158"/>
    </row>
    <row r="6" spans="1:25" ht="39" customHeight="1" x14ac:dyDescent="0.25">
      <c r="A6" s="7"/>
      <c r="B6" s="128"/>
      <c r="C6" s="128"/>
      <c r="D6" s="128"/>
      <c r="E6" s="128"/>
      <c r="F6" s="128"/>
      <c r="G6" s="128"/>
      <c r="H6" s="128"/>
      <c r="I6" s="753" t="s">
        <v>379</v>
      </c>
      <c r="J6" s="754"/>
      <c r="L6" s="753" t="s">
        <v>380</v>
      </c>
      <c r="M6" s="754"/>
      <c r="O6" s="762" t="s">
        <v>243</v>
      </c>
      <c r="P6" s="763"/>
      <c r="R6" s="774" t="s">
        <v>228</v>
      </c>
      <c r="S6" s="775"/>
      <c r="T6" s="775"/>
      <c r="U6" s="775"/>
      <c r="V6" s="776"/>
      <c r="X6" s="753" t="s">
        <v>248</v>
      </c>
      <c r="Y6" s="754"/>
    </row>
    <row r="7" spans="1:25" x14ac:dyDescent="0.2">
      <c r="A7" s="7"/>
      <c r="I7" s="209"/>
      <c r="J7" s="191"/>
      <c r="L7" s="190"/>
      <c r="M7" s="191"/>
      <c r="O7" s="190"/>
      <c r="P7" s="191"/>
      <c r="R7" s="190"/>
      <c r="S7" s="49"/>
      <c r="T7" s="49"/>
      <c r="U7" s="49"/>
      <c r="V7" s="191"/>
      <c r="X7" s="755"/>
      <c r="Y7" s="756"/>
    </row>
    <row r="8" spans="1:25" x14ac:dyDescent="0.2">
      <c r="A8" s="7"/>
      <c r="B8" s="815" t="s">
        <v>225</v>
      </c>
      <c r="C8" s="816"/>
      <c r="D8" s="816"/>
      <c r="E8" s="816"/>
      <c r="F8" s="816"/>
      <c r="G8" s="816"/>
      <c r="H8" s="817"/>
      <c r="I8" s="830" t="s">
        <v>212</v>
      </c>
      <c r="J8" s="831"/>
      <c r="L8" s="823" t="s">
        <v>213</v>
      </c>
      <c r="M8" s="824"/>
      <c r="O8" s="825" t="s">
        <v>222</v>
      </c>
      <c r="P8" s="826"/>
      <c r="R8" s="827" t="s">
        <v>8</v>
      </c>
      <c r="S8" s="828"/>
      <c r="U8" s="829" t="s">
        <v>214</v>
      </c>
      <c r="V8" s="829"/>
      <c r="X8" s="821"/>
      <c r="Y8" s="822"/>
    </row>
    <row r="9" spans="1:25" ht="25.5" x14ac:dyDescent="0.2">
      <c r="A9" s="7"/>
      <c r="B9" s="818"/>
      <c r="C9" s="819"/>
      <c r="D9" s="819"/>
      <c r="E9" s="819"/>
      <c r="F9" s="819"/>
      <c r="G9" s="819"/>
      <c r="H9" s="820"/>
      <c r="I9" s="193" t="s">
        <v>8</v>
      </c>
      <c r="J9" s="193" t="s">
        <v>12</v>
      </c>
      <c r="L9" s="193" t="s">
        <v>8</v>
      </c>
      <c r="M9" s="193" t="s">
        <v>12</v>
      </c>
      <c r="O9" s="210" t="s">
        <v>229</v>
      </c>
      <c r="P9" s="210" t="s">
        <v>230</v>
      </c>
      <c r="R9" s="211" t="s">
        <v>227</v>
      </c>
      <c r="S9" s="211" t="s">
        <v>4</v>
      </c>
      <c r="U9" s="211" t="s">
        <v>3</v>
      </c>
      <c r="V9" s="211" t="s">
        <v>4</v>
      </c>
      <c r="X9" s="211" t="s">
        <v>227</v>
      </c>
      <c r="Y9" s="211" t="s">
        <v>4</v>
      </c>
    </row>
    <row r="10" spans="1:25" ht="16.5" customHeight="1" x14ac:dyDescent="0.2">
      <c r="A10" s="7"/>
      <c r="B10" s="750" t="s">
        <v>7</v>
      </c>
      <c r="C10" s="751"/>
      <c r="D10" s="751"/>
      <c r="E10" s="751"/>
      <c r="F10" s="751"/>
      <c r="G10" s="751"/>
      <c r="H10" s="752"/>
      <c r="I10" s="124"/>
      <c r="J10" s="124"/>
      <c r="L10" s="124"/>
      <c r="M10" s="124"/>
      <c r="O10" s="192">
        <f>'FURS-Sample-JV-Tab'!F20</f>
        <v>0</v>
      </c>
      <c r="P10" s="192">
        <f>'FURS-Sample-JV-Tab'!G21</f>
        <v>0</v>
      </c>
      <c r="R10" s="150">
        <f>IF(L10-I10&gt;0,L10-I10,0)</f>
        <v>0</v>
      </c>
      <c r="S10" s="150">
        <f>P10-V10</f>
        <v>0</v>
      </c>
      <c r="U10" s="150">
        <f>O10-R10</f>
        <v>0</v>
      </c>
      <c r="V10" s="150">
        <f>IF(M10-J10&gt;0,M10-J10,0)</f>
        <v>0</v>
      </c>
      <c r="X10" s="150">
        <f t="shared" ref="X10:Y14" si="0">R10+U10</f>
        <v>0</v>
      </c>
      <c r="Y10" s="150">
        <f t="shared" si="0"/>
        <v>0</v>
      </c>
    </row>
    <row r="11" spans="1:25" ht="16.5" customHeight="1" x14ac:dyDescent="0.2">
      <c r="A11" s="7"/>
      <c r="B11" s="747" t="s">
        <v>62</v>
      </c>
      <c r="C11" s="748"/>
      <c r="D11" s="748"/>
      <c r="E11" s="748"/>
      <c r="F11" s="748"/>
      <c r="G11" s="748"/>
      <c r="H11" s="749"/>
      <c r="I11" s="124"/>
      <c r="J11" s="125"/>
      <c r="L11" s="124"/>
      <c r="M11" s="125"/>
      <c r="O11" s="192">
        <f>'FURS-Sample-JV-Tab'!F25</f>
        <v>0</v>
      </c>
      <c r="P11" s="192">
        <f>'FURS-Sample-JV-Tab'!G26</f>
        <v>0</v>
      </c>
      <c r="R11" s="150">
        <f>IF(L11-I11&gt;0,L11-I11,0)</f>
        <v>0</v>
      </c>
      <c r="S11" s="150">
        <f>P11-V11</f>
        <v>0</v>
      </c>
      <c r="U11" s="150">
        <f>O11-R11</f>
        <v>0</v>
      </c>
      <c r="V11" s="150">
        <f>IF(M11-J11&gt;0,M11-J11,0)</f>
        <v>0</v>
      </c>
      <c r="X11" s="150">
        <f t="shared" si="0"/>
        <v>0</v>
      </c>
      <c r="Y11" s="150">
        <f t="shared" si="0"/>
        <v>0</v>
      </c>
    </row>
    <row r="12" spans="1:25" ht="16.5" customHeight="1" x14ac:dyDescent="0.2">
      <c r="A12" s="7"/>
      <c r="B12" s="750" t="s">
        <v>159</v>
      </c>
      <c r="C12" s="751"/>
      <c r="D12" s="751"/>
      <c r="E12" s="751"/>
      <c r="F12" s="751"/>
      <c r="G12" s="751"/>
      <c r="H12" s="752"/>
      <c r="I12" s="124"/>
      <c r="J12" s="125"/>
      <c r="L12" s="124"/>
      <c r="M12" s="125"/>
      <c r="O12" s="192">
        <f>'FURS-Sample-JV-Tab'!F30</f>
        <v>0</v>
      </c>
      <c r="P12" s="192">
        <f>'FURS-Sample-JV-Tab'!G31</f>
        <v>0</v>
      </c>
      <c r="R12" s="150">
        <f>IF(L12-I12&gt;0,L12-I12,0)</f>
        <v>0</v>
      </c>
      <c r="S12" s="150">
        <f>P12-V12</f>
        <v>0</v>
      </c>
      <c r="U12" s="150">
        <f>O12-R12</f>
        <v>0</v>
      </c>
      <c r="V12" s="150">
        <f>IF(M12-J12&gt;0,M12-J12,0)</f>
        <v>0</v>
      </c>
      <c r="X12" s="150">
        <f t="shared" si="0"/>
        <v>0</v>
      </c>
      <c r="Y12" s="150">
        <f t="shared" si="0"/>
        <v>0</v>
      </c>
    </row>
    <row r="13" spans="1:25" ht="30" customHeight="1" x14ac:dyDescent="0.2">
      <c r="A13" s="7"/>
      <c r="B13" s="750" t="s">
        <v>403</v>
      </c>
      <c r="C13" s="751"/>
      <c r="D13" s="751"/>
      <c r="E13" s="751"/>
      <c r="F13" s="751"/>
      <c r="G13" s="751"/>
      <c r="H13" s="752"/>
      <c r="I13" s="125"/>
      <c r="J13" s="125"/>
      <c r="L13" s="125"/>
      <c r="M13" s="125"/>
      <c r="O13" s="192">
        <f>'FURS-Sample-JV-Tab'!F35</f>
        <v>0</v>
      </c>
      <c r="P13" s="192">
        <f>'FURS-Sample-JV-Tab'!G36</f>
        <v>0</v>
      </c>
      <c r="R13" s="150">
        <f>IF(L13-I13&gt;0,L13-I13,0)</f>
        <v>0</v>
      </c>
      <c r="S13" s="150">
        <f>P13-V13</f>
        <v>0</v>
      </c>
      <c r="U13" s="150">
        <f>O13-R13</f>
        <v>0</v>
      </c>
      <c r="V13" s="150">
        <f>IF(M13-J13&gt;0,M13-J13,0)</f>
        <v>0</v>
      </c>
      <c r="X13" s="150">
        <f t="shared" si="0"/>
        <v>0</v>
      </c>
      <c r="Y13" s="150">
        <f t="shared" si="0"/>
        <v>0</v>
      </c>
    </row>
    <row r="14" spans="1:25" ht="31.5" customHeight="1" thickBot="1" x14ac:dyDescent="0.25">
      <c r="A14" s="7"/>
      <c r="B14" s="750" t="str">
        <f>'PERS-Deferred Schedules'!B14:H14</f>
        <v>Employer contributions made to the plan from 7/1/20xx to 6/30/20xx for Prior Year; current Year will auto-fill from Sample Journal Entries</v>
      </c>
      <c r="C14" s="751"/>
      <c r="D14" s="751"/>
      <c r="E14" s="751"/>
      <c r="F14" s="751"/>
      <c r="G14" s="751"/>
      <c r="H14" s="752"/>
      <c r="I14" s="200"/>
      <c r="J14" s="215"/>
      <c r="L14" s="338">
        <f>'FURS-Sample-JV-Tab'!F48</f>
        <v>0</v>
      </c>
      <c r="M14" s="215"/>
      <c r="O14" s="173"/>
      <c r="P14" s="192">
        <f>'FURS-Sample-JV-Tab'!G39</f>
        <v>0</v>
      </c>
      <c r="R14" s="150">
        <f>IF(L14-I14&gt;0,L14-I14,0)</f>
        <v>0</v>
      </c>
      <c r="S14" s="150">
        <f>P14-V14</f>
        <v>0</v>
      </c>
      <c r="U14" s="150">
        <f>O14-R14</f>
        <v>0</v>
      </c>
      <c r="V14" s="150">
        <f>IF(M14-J14&gt;0,M14-J14,0)</f>
        <v>0</v>
      </c>
      <c r="X14" s="150">
        <f t="shared" si="0"/>
        <v>0</v>
      </c>
      <c r="Y14" s="150">
        <f t="shared" si="0"/>
        <v>0</v>
      </c>
    </row>
    <row r="15" spans="1:25" ht="21.75" customHeight="1" thickBot="1" x14ac:dyDescent="0.3">
      <c r="A15" s="7"/>
      <c r="B15" s="771" t="s">
        <v>6</v>
      </c>
      <c r="C15" s="772"/>
      <c r="D15" s="772"/>
      <c r="E15" s="772"/>
      <c r="F15" s="772"/>
      <c r="G15" s="772"/>
      <c r="H15" s="773"/>
      <c r="I15" s="148">
        <f>SUM(I10:I14)</f>
        <v>0</v>
      </c>
      <c r="J15" s="149">
        <f>SUM(J10:J14)</f>
        <v>0</v>
      </c>
      <c r="L15" s="148">
        <f>SUM(L10:L14)</f>
        <v>0</v>
      </c>
      <c r="M15" s="149">
        <f>SUM(M10:M14)</f>
        <v>0</v>
      </c>
      <c r="O15" s="208">
        <f>SUM(O10:O14)</f>
        <v>0</v>
      </c>
      <c r="P15" s="208">
        <f>SUM(P10:P14)</f>
        <v>0</v>
      </c>
      <c r="R15" s="150">
        <f>SUM(R10:R14)</f>
        <v>0</v>
      </c>
      <c r="S15" s="150">
        <f>SUM(S10:S14)</f>
        <v>0</v>
      </c>
      <c r="U15" s="150">
        <f>SUM(U10:U14)</f>
        <v>0</v>
      </c>
      <c r="V15" s="150">
        <f>SUM(V10:V14)</f>
        <v>0</v>
      </c>
      <c r="X15" s="150">
        <f>SUM(X10:X14)</f>
        <v>0</v>
      </c>
      <c r="Y15" s="150">
        <f>SUM(Y10:Y14)</f>
        <v>0</v>
      </c>
    </row>
    <row r="16" spans="1:25" ht="13.5" thickTop="1" x14ac:dyDescent="0.2">
      <c r="A16" s="7"/>
      <c r="B16" s="789"/>
      <c r="C16" s="789"/>
      <c r="D16" s="789"/>
      <c r="E16" s="789"/>
      <c r="F16" s="789"/>
      <c r="G16" s="789"/>
      <c r="H16" s="789"/>
      <c r="I16" s="126"/>
    </row>
    <row r="17" spans="1:19" x14ac:dyDescent="0.2">
      <c r="A17" s="7"/>
      <c r="B17" s="790"/>
      <c r="C17" s="790"/>
      <c r="D17" s="790"/>
      <c r="E17" s="790"/>
      <c r="F17" s="790"/>
      <c r="G17" s="790"/>
      <c r="H17" s="790"/>
      <c r="I17" s="790"/>
      <c r="R17" s="14" t="s">
        <v>46</v>
      </c>
      <c r="S17" s="50">
        <f>S14-I14</f>
        <v>0</v>
      </c>
    </row>
    <row r="18" spans="1:19" x14ac:dyDescent="0.2">
      <c r="A18" s="7"/>
      <c r="B18" s="104"/>
      <c r="I18" s="14"/>
    </row>
    <row r="19" spans="1:19" x14ac:dyDescent="0.2">
      <c r="A19" s="7"/>
      <c r="B19" s="9"/>
    </row>
    <row r="20" spans="1:19" x14ac:dyDescent="0.2">
      <c r="A20" s="7"/>
    </row>
    <row r="21" spans="1:19" x14ac:dyDescent="0.2">
      <c r="A21" s="7"/>
      <c r="B21" s="13"/>
      <c r="I21" s="12"/>
      <c r="J21" s="126"/>
    </row>
    <row r="22" spans="1:19" x14ac:dyDescent="0.2">
      <c r="A22" s="7"/>
      <c r="B22" s="13"/>
      <c r="I22" s="12"/>
      <c r="J22" s="126"/>
      <c r="K22" s="105"/>
    </row>
    <row r="23" spans="1:19" x14ac:dyDescent="0.2">
      <c r="A23" s="7"/>
      <c r="B23" s="13"/>
      <c r="I23" s="12"/>
      <c r="J23" s="126"/>
      <c r="K23" s="105"/>
    </row>
    <row r="24" spans="1:19" x14ac:dyDescent="0.2">
      <c r="A24" s="7"/>
      <c r="B24" s="13"/>
      <c r="I24" s="12"/>
      <c r="J24" s="126"/>
      <c r="K24" s="105"/>
    </row>
    <row r="25" spans="1:19" x14ac:dyDescent="0.2">
      <c r="A25" s="7"/>
      <c r="B25" s="13"/>
      <c r="I25" s="12"/>
      <c r="J25" s="126"/>
      <c r="K25" s="105"/>
    </row>
    <row r="26" spans="1:19" x14ac:dyDescent="0.2">
      <c r="A26" s="7"/>
      <c r="I26" s="12"/>
      <c r="J26" s="126"/>
      <c r="K26" s="105"/>
    </row>
    <row r="27" spans="1:19" x14ac:dyDescent="0.2">
      <c r="A27" s="7"/>
      <c r="I27" s="10"/>
      <c r="K27" s="50"/>
    </row>
    <row r="28" spans="1:19" x14ac:dyDescent="0.2">
      <c r="A28" s="7"/>
      <c r="B28" s="9"/>
    </row>
    <row r="29" spans="1:19" x14ac:dyDescent="0.2">
      <c r="A29" s="7"/>
    </row>
    <row r="30" spans="1:19" x14ac:dyDescent="0.2">
      <c r="A30" s="7"/>
      <c r="H30" s="11"/>
      <c r="I30" s="11"/>
      <c r="J30" s="11"/>
      <c r="L30" s="11"/>
    </row>
    <row r="31" spans="1:19" x14ac:dyDescent="0.2">
      <c r="A31" s="7"/>
      <c r="H31" s="7"/>
      <c r="I31" s="7"/>
      <c r="J31" s="7"/>
      <c r="K31" s="7"/>
      <c r="L31" s="7"/>
    </row>
    <row r="32" spans="1:19" ht="25.5" customHeight="1" x14ac:dyDescent="0.2">
      <c r="A32" s="7"/>
      <c r="B32" s="791"/>
      <c r="C32" s="791"/>
      <c r="D32" s="791"/>
      <c r="E32" s="791"/>
      <c r="F32" s="791"/>
      <c r="G32" s="791"/>
      <c r="H32" s="103"/>
      <c r="I32" s="103"/>
      <c r="J32" s="103"/>
      <c r="K32" s="16"/>
      <c r="L32" s="15"/>
    </row>
    <row r="33" spans="1:12" x14ac:dyDescent="0.2">
      <c r="A33" s="7"/>
      <c r="I33" s="10"/>
      <c r="L33" s="10"/>
    </row>
    <row r="34" spans="1:12" x14ac:dyDescent="0.2">
      <c r="A34" s="7"/>
      <c r="B34" s="9"/>
    </row>
    <row r="35" spans="1:12" x14ac:dyDescent="0.2">
      <c r="A35" s="7"/>
      <c r="B35" s="118"/>
      <c r="I35" s="117"/>
      <c r="J35" s="117"/>
    </row>
    <row r="36" spans="1:12" ht="12.75" customHeight="1" x14ac:dyDescent="0.2">
      <c r="A36" s="7"/>
      <c r="B36" s="639"/>
      <c r="C36" s="639"/>
      <c r="D36" s="639"/>
      <c r="E36" s="639"/>
      <c r="F36" s="639"/>
      <c r="G36" s="639"/>
      <c r="H36" s="639"/>
      <c r="I36" s="639"/>
      <c r="J36" s="103"/>
    </row>
    <row r="37" spans="1:12" ht="12.75" customHeight="1" x14ac:dyDescent="0.2">
      <c r="A37" s="7"/>
      <c r="B37" s="639"/>
      <c r="C37" s="639"/>
      <c r="D37" s="639"/>
      <c r="E37" s="639"/>
      <c r="F37" s="639"/>
      <c r="G37" s="639"/>
      <c r="H37" s="639"/>
      <c r="I37" s="639"/>
      <c r="J37" s="103"/>
    </row>
    <row r="38" spans="1:12" x14ac:dyDescent="0.2">
      <c r="A38" s="7"/>
      <c r="B38" s="119"/>
      <c r="C38" s="119"/>
      <c r="D38" s="119"/>
      <c r="E38" s="119"/>
      <c r="F38" s="119"/>
      <c r="G38" s="119"/>
      <c r="H38" s="119"/>
      <c r="I38" s="119"/>
      <c r="J38" s="50"/>
    </row>
    <row r="39" spans="1:12" x14ac:dyDescent="0.2">
      <c r="A39" s="7"/>
      <c r="I39" s="50"/>
    </row>
    <row r="40" spans="1:12" ht="12.75" customHeight="1" x14ac:dyDescent="0.2">
      <c r="A40" s="7"/>
      <c r="B40" s="639"/>
      <c r="C40" s="639"/>
      <c r="D40" s="639"/>
      <c r="E40" s="639"/>
      <c r="F40" s="639"/>
      <c r="G40" s="639"/>
      <c r="H40" s="639"/>
      <c r="I40" s="639"/>
      <c r="J40" s="103"/>
    </row>
    <row r="41" spans="1:12" ht="12.75" customHeight="1" x14ac:dyDescent="0.2">
      <c r="A41" s="7"/>
      <c r="B41" s="639"/>
      <c r="C41" s="639"/>
      <c r="D41" s="639"/>
      <c r="E41" s="639"/>
      <c r="F41" s="639"/>
      <c r="G41" s="639"/>
      <c r="H41" s="639"/>
      <c r="I41" s="639"/>
      <c r="J41" s="120"/>
      <c r="L41" s="104"/>
    </row>
    <row r="42" spans="1:12" ht="12.75" customHeight="1" x14ac:dyDescent="0.2">
      <c r="A42" s="7"/>
      <c r="B42" s="639"/>
      <c r="C42" s="639"/>
      <c r="D42" s="639"/>
      <c r="E42" s="639"/>
      <c r="F42" s="639"/>
      <c r="G42" s="639"/>
      <c r="H42" s="639"/>
      <c r="I42" s="639"/>
      <c r="J42" s="121"/>
      <c r="L42" s="104"/>
    </row>
    <row r="43" spans="1:12" x14ac:dyDescent="0.2">
      <c r="A43" s="7"/>
      <c r="I43" s="122"/>
    </row>
    <row r="44" spans="1:12" x14ac:dyDescent="0.2">
      <c r="A44" s="7"/>
      <c r="B44" s="9"/>
    </row>
    <row r="45" spans="1:12" x14ac:dyDescent="0.2">
      <c r="A45" s="7"/>
      <c r="B45" s="118"/>
      <c r="I45" s="117"/>
      <c r="J45" s="117"/>
    </row>
    <row r="46" spans="1:12" ht="12.75" customHeight="1" x14ac:dyDescent="0.2">
      <c r="A46" s="7"/>
      <c r="B46" s="639"/>
      <c r="C46" s="639"/>
      <c r="D46" s="639"/>
      <c r="E46" s="639"/>
      <c r="F46" s="639"/>
      <c r="G46" s="639"/>
      <c r="H46" s="639"/>
      <c r="I46" s="639"/>
      <c r="J46" s="103"/>
    </row>
    <row r="47" spans="1:12" ht="12.75" customHeight="1" x14ac:dyDescent="0.2">
      <c r="A47" s="7"/>
      <c r="B47" s="639"/>
      <c r="C47" s="639"/>
      <c r="D47" s="639"/>
      <c r="E47" s="639"/>
      <c r="F47" s="639"/>
      <c r="G47" s="639"/>
      <c r="H47" s="639"/>
      <c r="I47" s="639"/>
      <c r="J47" s="103"/>
      <c r="L47" s="8"/>
    </row>
    <row r="48" spans="1:12" ht="12.75" customHeight="1" x14ac:dyDescent="0.2">
      <c r="A48" s="7"/>
      <c r="B48" s="639"/>
      <c r="C48" s="639"/>
      <c r="D48" s="639"/>
      <c r="E48" s="639"/>
      <c r="F48" s="639"/>
      <c r="G48" s="639"/>
      <c r="H48" s="639"/>
      <c r="I48" s="639"/>
      <c r="J48" s="103"/>
      <c r="L48" s="50"/>
    </row>
    <row r="49" spans="1:12" ht="12.75" customHeight="1" x14ac:dyDescent="0.2">
      <c r="A49" s="7"/>
      <c r="B49" s="639"/>
      <c r="C49" s="639"/>
      <c r="D49" s="639"/>
      <c r="E49" s="639"/>
      <c r="F49" s="639"/>
      <c r="G49" s="639"/>
      <c r="H49" s="639"/>
      <c r="I49" s="639"/>
      <c r="J49" s="12"/>
    </row>
    <row r="50" spans="1:12" ht="15.75" customHeight="1" x14ac:dyDescent="0.2">
      <c r="A50" s="7"/>
      <c r="B50" s="639"/>
      <c r="C50" s="639"/>
      <c r="D50" s="639"/>
      <c r="E50" s="639"/>
      <c r="F50" s="639"/>
      <c r="G50" s="639"/>
      <c r="H50" s="639"/>
      <c r="I50" s="639"/>
      <c r="J50" s="103"/>
    </row>
    <row r="51" spans="1:12" ht="12.75" customHeight="1" x14ac:dyDescent="0.2">
      <c r="A51" s="7"/>
      <c r="B51" s="639"/>
      <c r="C51" s="639"/>
      <c r="D51" s="639"/>
      <c r="E51" s="639"/>
      <c r="F51" s="639"/>
      <c r="G51" s="639"/>
      <c r="H51" s="639"/>
      <c r="I51" s="639"/>
      <c r="J51" s="50"/>
    </row>
    <row r="52" spans="1:12" ht="12.75" customHeight="1" x14ac:dyDescent="0.2">
      <c r="A52" s="7"/>
      <c r="B52" s="639"/>
      <c r="C52" s="639"/>
      <c r="D52" s="639"/>
      <c r="E52" s="639"/>
      <c r="F52" s="639"/>
      <c r="G52" s="639"/>
      <c r="H52" s="639"/>
      <c r="I52" s="639"/>
      <c r="J52" s="103"/>
    </row>
    <row r="53" spans="1:12" ht="12.75" customHeight="1" x14ac:dyDescent="0.2">
      <c r="A53" s="7"/>
      <c r="B53" s="639"/>
      <c r="C53" s="639"/>
      <c r="D53" s="639"/>
      <c r="E53" s="639"/>
      <c r="F53" s="639"/>
      <c r="G53" s="639"/>
      <c r="H53" s="639"/>
      <c r="I53" s="639"/>
      <c r="J53" s="123"/>
      <c r="L53" s="104"/>
    </row>
    <row r="54" spans="1:12" x14ac:dyDescent="0.2">
      <c r="A54" s="7"/>
      <c r="B54" s="791"/>
      <c r="C54" s="791"/>
      <c r="D54" s="791"/>
      <c r="E54" s="791"/>
      <c r="F54" s="791"/>
      <c r="G54" s="791"/>
    </row>
    <row r="55" spans="1:12" x14ac:dyDescent="0.2">
      <c r="A55" s="7"/>
    </row>
    <row r="56" spans="1:12" x14ac:dyDescent="0.2">
      <c r="A56" s="7"/>
    </row>
    <row r="57" spans="1:12" x14ac:dyDescent="0.2">
      <c r="A57" s="7"/>
    </row>
    <row r="58" spans="1:12" x14ac:dyDescent="0.2">
      <c r="A58" s="7"/>
    </row>
    <row r="59" spans="1:12" x14ac:dyDescent="0.2">
      <c r="A59" s="7"/>
    </row>
    <row r="60" spans="1:12" x14ac:dyDescent="0.2">
      <c r="A60" s="7"/>
    </row>
    <row r="61" spans="1:12" x14ac:dyDescent="0.2">
      <c r="A61" s="7"/>
    </row>
    <row r="62" spans="1:12" x14ac:dyDescent="0.2">
      <c r="A62" s="7"/>
    </row>
    <row r="63" spans="1:12" x14ac:dyDescent="0.2">
      <c r="A63" s="7"/>
    </row>
    <row r="64" spans="1:12" x14ac:dyDescent="0.2">
      <c r="A64" s="7"/>
    </row>
    <row r="65" spans="1:1" x14ac:dyDescent="0.2">
      <c r="A65" s="7"/>
    </row>
    <row r="66" spans="1:1" x14ac:dyDescent="0.2">
      <c r="A66" s="7"/>
    </row>
    <row r="67" spans="1:1" x14ac:dyDescent="0.2">
      <c r="A67" s="7"/>
    </row>
    <row r="68" spans="1:1" x14ac:dyDescent="0.2">
      <c r="A68" s="7"/>
    </row>
    <row r="69" spans="1:1" x14ac:dyDescent="0.2">
      <c r="A69" s="7"/>
    </row>
    <row r="70" spans="1:1" x14ac:dyDescent="0.2">
      <c r="A70" s="7"/>
    </row>
    <row r="71" spans="1:1" x14ac:dyDescent="0.2">
      <c r="A71" s="7"/>
    </row>
    <row r="72" spans="1:1" x14ac:dyDescent="0.2">
      <c r="A72" s="7"/>
    </row>
    <row r="73" spans="1:1" x14ac:dyDescent="0.2">
      <c r="A73" s="7"/>
    </row>
  </sheetData>
  <sheetProtection algorithmName="SHA-512" hashValue="pm5kEsIfb7ywNanUdImYMqcpdIxMwKtpvhLAXyayD8DRfPjHXIQSJjxStHqq3bG1tjOzN9w/Ka8nXlllWtMOSg==" saltValue="kM3vRbdhTjgIdIkVq5H0pg==" spinCount="100000" sheet="1" formatCells="0" formatColumns="0" formatRows="0"/>
  <mergeCells count="40">
    <mergeCell ref="B1:M1"/>
    <mergeCell ref="B2:K2"/>
    <mergeCell ref="R1:Y1"/>
    <mergeCell ref="B8:H9"/>
    <mergeCell ref="X8:Y8"/>
    <mergeCell ref="L6:M6"/>
    <mergeCell ref="I6:J6"/>
    <mergeCell ref="O6:P6"/>
    <mergeCell ref="L8:M8"/>
    <mergeCell ref="O8:P8"/>
    <mergeCell ref="X6:Y7"/>
    <mergeCell ref="R8:S8"/>
    <mergeCell ref="U8:V8"/>
    <mergeCell ref="R6:V6"/>
    <mergeCell ref="I8:J8"/>
    <mergeCell ref="B5:C5"/>
    <mergeCell ref="D4:F4"/>
    <mergeCell ref="B36:I36"/>
    <mergeCell ref="B10:H10"/>
    <mergeCell ref="B15:H15"/>
    <mergeCell ref="B16:H16"/>
    <mergeCell ref="B17:I17"/>
    <mergeCell ref="B13:H13"/>
    <mergeCell ref="B14:H14"/>
    <mergeCell ref="B41:I41"/>
    <mergeCell ref="B11:H11"/>
    <mergeCell ref="B12:H12"/>
    <mergeCell ref="B53:I53"/>
    <mergeCell ref="B54:G54"/>
    <mergeCell ref="B42:I42"/>
    <mergeCell ref="B46:I46"/>
    <mergeCell ref="B47:I47"/>
    <mergeCell ref="B48:I48"/>
    <mergeCell ref="B49:I49"/>
    <mergeCell ref="B50:I50"/>
    <mergeCell ref="B51:I51"/>
    <mergeCell ref="B52:I52"/>
    <mergeCell ref="B37:I37"/>
    <mergeCell ref="B40:I40"/>
    <mergeCell ref="B32:G32"/>
  </mergeCells>
  <hyperlinks>
    <hyperlink ref="B2:K2" location="'Instructions Tab'!A38" display="Step 2: See instructions tab for assistance" xr:uid="{FC097765-C867-4A98-82B4-3984B6E7D033}"/>
  </hyperlinks>
  <pageMargins left="0.14000000000000001" right="0.13" top="0.75" bottom="0.55000000000000004" header="0.3" footer="0.3"/>
  <pageSetup scale="94"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J56"/>
  <sheetViews>
    <sheetView workbookViewId="0">
      <selection sqref="A1:G1"/>
    </sheetView>
  </sheetViews>
  <sheetFormatPr defaultRowHeight="12.75" x14ac:dyDescent="0.2"/>
  <cols>
    <col min="1" max="1" width="3" customWidth="1"/>
    <col min="2" max="2" width="1.5703125" customWidth="1"/>
    <col min="3" max="3" width="60.5703125" customWidth="1"/>
    <col min="4" max="4" width="19.140625" customWidth="1"/>
    <col min="5" max="5" width="7.140625" customWidth="1"/>
    <col min="6" max="6" width="15.42578125" customWidth="1"/>
    <col min="7" max="7" width="15.85546875" customWidth="1"/>
    <col min="8" max="8" width="4.5703125" customWidth="1"/>
    <col min="9" max="9" width="17.7109375" customWidth="1"/>
    <col min="10" max="10" width="19.42578125" customWidth="1"/>
  </cols>
  <sheetData>
    <row r="1" spans="1:10" x14ac:dyDescent="0.2">
      <c r="A1" s="792"/>
      <c r="B1" s="792"/>
      <c r="C1" s="792"/>
      <c r="D1" s="792"/>
      <c r="E1" s="792"/>
      <c r="F1" s="792"/>
      <c r="G1" s="792"/>
      <c r="H1" s="48"/>
      <c r="I1" s="48"/>
      <c r="J1" s="48"/>
    </row>
    <row r="2" spans="1:10" x14ac:dyDescent="0.2">
      <c r="A2" s="792"/>
      <c r="B2" s="792"/>
      <c r="C2" s="792"/>
      <c r="D2" s="792"/>
      <c r="E2" s="792"/>
      <c r="F2" s="792"/>
      <c r="G2" s="792"/>
      <c r="H2" s="48"/>
      <c r="I2" s="48"/>
      <c r="J2" s="48"/>
    </row>
    <row r="3" spans="1:10" x14ac:dyDescent="0.2">
      <c r="A3" s="7"/>
      <c r="B3" s="6"/>
      <c r="C3" s="723" t="s">
        <v>497</v>
      </c>
      <c r="D3" s="723"/>
      <c r="E3" s="723"/>
      <c r="F3" s="723"/>
      <c r="G3" s="6"/>
      <c r="H3" s="6"/>
      <c r="I3" s="6"/>
      <c r="J3" s="6"/>
    </row>
    <row r="4" spans="1:10" ht="12.75" customHeight="1" x14ac:dyDescent="0.2">
      <c r="A4" s="7"/>
      <c r="B4" s="794"/>
      <c r="C4" s="794"/>
      <c r="D4" s="794"/>
      <c r="E4" s="794"/>
      <c r="F4" s="56"/>
      <c r="G4" s="6"/>
      <c r="H4" s="6"/>
      <c r="I4" s="6"/>
      <c r="J4" s="6"/>
    </row>
    <row r="5" spans="1:10" ht="15.75" x14ac:dyDescent="0.25">
      <c r="A5" s="7"/>
      <c r="B5" s="795" t="s">
        <v>410</v>
      </c>
      <c r="C5" s="795"/>
      <c r="D5" s="196" t="s">
        <v>43</v>
      </c>
      <c r="E5" s="49"/>
      <c r="F5" s="49"/>
      <c r="G5" s="6"/>
      <c r="H5" s="6"/>
      <c r="I5" s="6"/>
      <c r="J5" s="6"/>
    </row>
    <row r="6" spans="1:10" ht="15" customHeight="1" x14ac:dyDescent="0.25">
      <c r="A6" s="7"/>
      <c r="B6" s="795" t="s">
        <v>9</v>
      </c>
      <c r="C6" s="795"/>
      <c r="D6" s="428">
        <f>'PERS-Sample-JV-Tab'!D6</f>
        <v>0</v>
      </c>
      <c r="E6" s="217"/>
      <c r="F6" s="214"/>
      <c r="G6" s="6"/>
      <c r="H6" s="6"/>
      <c r="I6" s="6"/>
      <c r="J6" s="6"/>
    </row>
    <row r="7" spans="1:10" ht="15.75" x14ac:dyDescent="0.25">
      <c r="A7" s="7"/>
      <c r="B7" s="198"/>
      <c r="C7" s="198" t="s">
        <v>41</v>
      </c>
      <c r="D7" s="216" t="str">
        <f>'PERS-Sample-JV-Tab'!D7</f>
        <v>June 30, 20XX</v>
      </c>
      <c r="E7" s="218"/>
      <c r="F7" s="214"/>
      <c r="G7" s="6"/>
      <c r="H7" s="6"/>
      <c r="I7" s="8"/>
      <c r="J7" s="8"/>
    </row>
    <row r="8" spans="1:10" ht="33" customHeight="1" x14ac:dyDescent="0.25">
      <c r="C8" s="204" t="s">
        <v>236</v>
      </c>
    </row>
    <row r="9" spans="1:10" ht="15" customHeight="1" x14ac:dyDescent="0.2">
      <c r="C9" s="832" t="str">
        <f>'FURS-Sample-JV-Tab'!C9</f>
        <v>If a deferred outflows/inflows of resources entry is a debit enter as a Deferred Outflow of Resources in the yellow-shaded cells.</v>
      </c>
      <c r="D9" s="832"/>
      <c r="E9" s="832"/>
      <c r="F9" s="832"/>
      <c r="G9" s="832"/>
    </row>
    <row r="10" spans="1:10" ht="15" customHeight="1" x14ac:dyDescent="0.25">
      <c r="A10" s="32"/>
      <c r="B10" s="32"/>
      <c r="C10" s="834" t="str">
        <f>'FURS-Sample-JV-Tab'!C10:G10</f>
        <v>If a deferred outflows/inflows of resources entry is a credit enter as a Deferred Inflow of Resources in the yellow-shaded cells.</v>
      </c>
      <c r="D10" s="834"/>
      <c r="E10" s="834"/>
      <c r="F10" s="834"/>
      <c r="G10" s="834"/>
    </row>
    <row r="11" spans="1:10" x14ac:dyDescent="0.2">
      <c r="A11" s="38"/>
      <c r="B11" s="46"/>
      <c r="C11" s="39"/>
      <c r="D11" s="39"/>
      <c r="E11" s="39"/>
      <c r="F11" s="38"/>
      <c r="G11" s="40"/>
    </row>
    <row r="12" spans="1:10" ht="24.75" customHeight="1" x14ac:dyDescent="0.25">
      <c r="A12" s="32" t="s">
        <v>27</v>
      </c>
      <c r="B12" s="32"/>
      <c r="C12" s="32" t="str">
        <f>'FURS-Sample-JV-Tab'!C12</f>
        <v>Input current year activity</v>
      </c>
      <c r="F12" s="24" t="str">
        <f>'FURS-Sample-JV-Tab'!F12</f>
        <v>Debit</v>
      </c>
      <c r="G12" s="24" t="str">
        <f>'FURS-Sample-JV-Tab'!G12</f>
        <v>Credit</v>
      </c>
    </row>
    <row r="13" spans="1:10" ht="15" customHeight="1" x14ac:dyDescent="0.2">
      <c r="B13" s="2"/>
      <c r="C13" s="801" t="s">
        <v>385</v>
      </c>
      <c r="D13" s="802"/>
      <c r="E13" s="803"/>
      <c r="F13" s="223"/>
      <c r="G13" s="26"/>
    </row>
    <row r="14" spans="1:10" ht="15" customHeight="1" x14ac:dyDescent="0.2">
      <c r="B14" s="2"/>
      <c r="C14" s="833" t="s">
        <v>163</v>
      </c>
      <c r="D14" s="799"/>
      <c r="E14" s="800"/>
      <c r="F14" s="26"/>
      <c r="G14" s="223"/>
    </row>
    <row r="15" spans="1:10" ht="12.75" customHeight="1" x14ac:dyDescent="0.2">
      <c r="B15" s="2"/>
      <c r="C15" s="127"/>
      <c r="D15" s="127"/>
      <c r="E15" s="127"/>
      <c r="F15" s="26"/>
      <c r="G15" s="66"/>
    </row>
    <row r="16" spans="1:10" ht="15" customHeight="1" x14ac:dyDescent="0.2">
      <c r="B16" s="2"/>
      <c r="C16" s="169" t="s">
        <v>23</v>
      </c>
      <c r="D16" s="170"/>
      <c r="E16" s="171"/>
      <c r="F16" s="223"/>
      <c r="G16" s="223"/>
    </row>
    <row r="17" spans="1:10" x14ac:dyDescent="0.2">
      <c r="B17" s="2"/>
      <c r="C17" s="127"/>
      <c r="D17" s="127"/>
      <c r="E17" s="127"/>
    </row>
    <row r="18" spans="1:10" ht="15" hidden="1" x14ac:dyDescent="0.25">
      <c r="A18" s="32"/>
      <c r="B18" s="32"/>
      <c r="C18" s="21" t="s">
        <v>167</v>
      </c>
      <c r="D18" s="129"/>
      <c r="E18" s="129"/>
      <c r="G18" s="102"/>
    </row>
    <row r="19" spans="1:10" ht="15" hidden="1" x14ac:dyDescent="0.25">
      <c r="A19" s="32"/>
      <c r="B19" s="32"/>
      <c r="C19" s="21" t="s">
        <v>164</v>
      </c>
      <c r="D19" s="129"/>
      <c r="E19" s="129"/>
      <c r="F19" s="102"/>
    </row>
    <row r="20" spans="1:10" ht="15" customHeight="1" x14ac:dyDescent="0.2">
      <c r="B20" s="2"/>
      <c r="C20" s="796" t="s">
        <v>406</v>
      </c>
      <c r="D20" s="799"/>
      <c r="E20" s="800"/>
      <c r="F20" s="223"/>
      <c r="G20" s="66"/>
    </row>
    <row r="21" spans="1:10" ht="15" customHeight="1" x14ac:dyDescent="0.2">
      <c r="B21" s="2"/>
      <c r="C21" s="796" t="s">
        <v>407</v>
      </c>
      <c r="D21" s="799"/>
      <c r="E21" s="800"/>
      <c r="F21" s="66"/>
      <c r="G21" s="223"/>
    </row>
    <row r="22" spans="1:10" x14ac:dyDescent="0.2">
      <c r="B22" s="2"/>
      <c r="F22" s="66"/>
      <c r="G22" s="66"/>
    </row>
    <row r="23" spans="1:10" hidden="1" x14ac:dyDescent="0.2">
      <c r="B23" s="2"/>
      <c r="C23" s="1" t="s">
        <v>166</v>
      </c>
      <c r="F23" s="66"/>
      <c r="G23" s="65"/>
    </row>
    <row r="24" spans="1:10" hidden="1" x14ac:dyDescent="0.2">
      <c r="B24" s="2"/>
      <c r="C24" s="1" t="s">
        <v>165</v>
      </c>
      <c r="F24" s="65"/>
      <c r="G24" s="66"/>
    </row>
    <row r="25" spans="1:10" ht="15" customHeight="1" x14ac:dyDescent="0.2">
      <c r="B25" s="2"/>
      <c r="C25" s="36" t="s">
        <v>408</v>
      </c>
      <c r="D25" s="115"/>
      <c r="E25" s="116"/>
      <c r="F25" s="223"/>
      <c r="G25" s="66"/>
    </row>
    <row r="26" spans="1:10" ht="15" customHeight="1" x14ac:dyDescent="0.2">
      <c r="B26" s="2"/>
      <c r="C26" s="36" t="s">
        <v>258</v>
      </c>
      <c r="D26" s="115"/>
      <c r="E26" s="116"/>
      <c r="F26" s="66"/>
      <c r="G26" s="223"/>
    </row>
    <row r="27" spans="1:10" x14ac:dyDescent="0.2">
      <c r="B27" s="2"/>
      <c r="F27" s="66"/>
      <c r="G27" s="66"/>
    </row>
    <row r="28" spans="1:10" hidden="1" x14ac:dyDescent="0.2">
      <c r="B28" s="2"/>
      <c r="C28" s="1" t="s">
        <v>168</v>
      </c>
      <c r="F28" s="66"/>
      <c r="G28" s="65"/>
    </row>
    <row r="29" spans="1:10" hidden="1" x14ac:dyDescent="0.2">
      <c r="B29" s="2"/>
      <c r="C29" s="1" t="s">
        <v>169</v>
      </c>
      <c r="F29" s="65"/>
      <c r="G29" s="66"/>
    </row>
    <row r="30" spans="1:10" ht="26.25" customHeight="1" x14ac:dyDescent="0.2">
      <c r="B30" s="2"/>
      <c r="C30" s="796" t="s">
        <v>259</v>
      </c>
      <c r="D30" s="799"/>
      <c r="E30" s="800"/>
      <c r="F30" s="223"/>
      <c r="G30" s="66"/>
      <c r="J30" s="717" t="s">
        <v>648</v>
      </c>
    </row>
    <row r="31" spans="1:10" ht="27" customHeight="1" x14ac:dyDescent="0.2">
      <c r="B31" s="2"/>
      <c r="C31" s="796" t="s">
        <v>260</v>
      </c>
      <c r="D31" s="799"/>
      <c r="E31" s="800"/>
      <c r="F31" s="66"/>
      <c r="G31" s="223"/>
      <c r="I31" s="835" t="str">
        <f>'PERS-Sample-JV-Tab'!I31</f>
        <v>Adjustment: calculated as the difference between amount input on Deferred Schedules Tab in Cell I14 and amount appearing on MPERA JV</v>
      </c>
      <c r="J31" s="718"/>
    </row>
    <row r="32" spans="1:10" x14ac:dyDescent="0.2">
      <c r="B32" s="2"/>
      <c r="F32" s="66"/>
      <c r="G32" s="66"/>
      <c r="I32" s="836"/>
      <c r="J32" s="718"/>
    </row>
    <row r="33" spans="1:10" ht="12.75" hidden="1" customHeight="1" x14ac:dyDescent="0.2">
      <c r="B33" s="2"/>
      <c r="C33" s="1" t="s">
        <v>170</v>
      </c>
      <c r="F33" s="66"/>
      <c r="G33" s="65"/>
      <c r="I33" s="836"/>
      <c r="J33" s="718"/>
    </row>
    <row r="34" spans="1:10" ht="12.75" hidden="1" customHeight="1" x14ac:dyDescent="0.2">
      <c r="B34" s="2"/>
      <c r="C34" s="1" t="s">
        <v>171</v>
      </c>
      <c r="F34" s="65"/>
      <c r="G34" s="66"/>
      <c r="I34" s="836"/>
      <c r="J34" s="718"/>
    </row>
    <row r="35" spans="1:10" ht="24" customHeight="1" x14ac:dyDescent="0.2">
      <c r="B35" s="2"/>
      <c r="C35" s="796" t="s">
        <v>261</v>
      </c>
      <c r="D35" s="799"/>
      <c r="E35" s="800"/>
      <c r="F35" s="223"/>
      <c r="G35" s="66"/>
      <c r="I35" s="836"/>
      <c r="J35" s="718"/>
    </row>
    <row r="36" spans="1:10" ht="25.5" customHeight="1" x14ac:dyDescent="0.2">
      <c r="B36" s="2"/>
      <c r="C36" s="796" t="s">
        <v>262</v>
      </c>
      <c r="D36" s="799"/>
      <c r="E36" s="800"/>
      <c r="F36" s="66"/>
      <c r="G36" s="223"/>
      <c r="I36" s="836"/>
      <c r="J36" s="718"/>
    </row>
    <row r="37" spans="1:10" x14ac:dyDescent="0.2">
      <c r="B37" s="2"/>
      <c r="F37" s="66"/>
      <c r="G37" s="66"/>
      <c r="I37" s="836"/>
      <c r="J37" s="718"/>
    </row>
    <row r="38" spans="1:10" ht="52.5" customHeight="1" x14ac:dyDescent="0.2">
      <c r="B38" s="2"/>
      <c r="C38" s="796" t="s">
        <v>474</v>
      </c>
      <c r="D38" s="799"/>
      <c r="E38" s="800"/>
      <c r="F38" s="255">
        <f>I40</f>
        <v>0</v>
      </c>
      <c r="G38" s="66"/>
      <c r="I38" s="836"/>
      <c r="J38" s="718"/>
    </row>
    <row r="39" spans="1:10" ht="15" customHeight="1" x14ac:dyDescent="0.2">
      <c r="A39" s="5"/>
      <c r="B39" s="18"/>
      <c r="C39" s="801" t="str">
        <f>'PERS-Sample-JV-Tab'!C39:E39</f>
        <v>Deferred outflows of resources - employer contributions 7/1/20xx - 6/30/20 (prior year)**</v>
      </c>
      <c r="D39" s="802"/>
      <c r="E39" s="803"/>
      <c r="F39" s="67"/>
      <c r="G39" s="255">
        <f>'MPORS-Deferred Schedules'!I14</f>
        <v>0</v>
      </c>
      <c r="I39" s="837"/>
      <c r="J39" s="718"/>
    </row>
    <row r="40" spans="1:10" ht="15" customHeight="1" x14ac:dyDescent="0.2">
      <c r="B40" s="2"/>
      <c r="C40" s="804" t="s">
        <v>16</v>
      </c>
      <c r="D40" s="804"/>
      <c r="E40" s="804"/>
      <c r="F40" s="431">
        <f>SUM(F13:F39)</f>
        <v>0</v>
      </c>
      <c r="G40" s="431">
        <f>SUM(G13:G39)</f>
        <v>0</v>
      </c>
      <c r="I40" s="434">
        <f>G39+G36+G31+G26+G21+G16+G14-F13-F16-F20-F25-F30-F35</f>
        <v>0</v>
      </c>
      <c r="J40" s="719"/>
    </row>
    <row r="41" spans="1:10" ht="15" customHeight="1" x14ac:dyDescent="0.2">
      <c r="A41" s="5"/>
      <c r="B41" s="18"/>
      <c r="C41" s="5"/>
      <c r="D41" s="5"/>
      <c r="E41" s="5"/>
      <c r="F41" s="430" t="s">
        <v>46</v>
      </c>
      <c r="G41" s="431">
        <f>G40-F40</f>
        <v>0</v>
      </c>
      <c r="I41" s="511" t="s">
        <v>509</v>
      </c>
      <c r="J41" s="541" t="s">
        <v>649</v>
      </c>
    </row>
    <row r="42" spans="1:10" ht="12.75" customHeight="1" x14ac:dyDescent="0.2">
      <c r="A42" s="38"/>
      <c r="B42" s="46"/>
      <c r="C42" s="38"/>
      <c r="D42" s="38"/>
      <c r="E42" s="38"/>
      <c r="F42" s="713" t="s">
        <v>503</v>
      </c>
      <c r="G42" s="714"/>
      <c r="I42" s="807" t="s">
        <v>499</v>
      </c>
      <c r="J42" s="807" t="s">
        <v>502</v>
      </c>
    </row>
    <row r="43" spans="1:10" ht="42" customHeight="1" x14ac:dyDescent="0.25">
      <c r="A43" s="32" t="s">
        <v>28</v>
      </c>
      <c r="B43" s="2"/>
      <c r="C43" s="706" t="str">
        <f>'FURS-Sample-JV-Tab'!C43:E43</f>
        <v>Input the State (non-employer contributing entity) contributions to Pension Plan (or leave this blank if you have already entered them as part of year-end closing.)</v>
      </c>
      <c r="D43" s="706"/>
      <c r="E43" s="706"/>
      <c r="F43" s="715"/>
      <c r="G43" s="716"/>
      <c r="I43" s="808"/>
      <c r="J43" s="808"/>
    </row>
    <row r="44" spans="1:10" ht="15" customHeight="1" x14ac:dyDescent="0.2">
      <c r="B44" s="2"/>
      <c r="C44" s="36" t="s">
        <v>172</v>
      </c>
      <c r="D44" s="115"/>
      <c r="E44" s="116"/>
      <c r="F44" s="255">
        <f>G45</f>
        <v>0</v>
      </c>
      <c r="G44" s="26"/>
      <c r="I44" s="509">
        <f>I45</f>
        <v>0</v>
      </c>
      <c r="J44" s="482">
        <f>F44-I44</f>
        <v>0</v>
      </c>
    </row>
    <row r="45" spans="1:10" ht="15" customHeight="1" x14ac:dyDescent="0.2">
      <c r="A45" s="5"/>
      <c r="B45" s="18"/>
      <c r="C45" s="36" t="s">
        <v>24</v>
      </c>
      <c r="D45" s="115"/>
      <c r="E45" s="116"/>
      <c r="F45" s="41"/>
      <c r="G45" s="223"/>
      <c r="I45" s="508"/>
      <c r="J45" s="510">
        <f>G45-I45</f>
        <v>0</v>
      </c>
    </row>
    <row r="46" spans="1:10" x14ac:dyDescent="0.2">
      <c r="A46" s="38"/>
      <c r="B46" s="46"/>
      <c r="C46" s="43"/>
      <c r="D46" s="38"/>
      <c r="E46" s="38"/>
      <c r="F46" s="38"/>
      <c r="G46" s="38"/>
    </row>
    <row r="47" spans="1:10" ht="37.5" customHeight="1" x14ac:dyDescent="0.25">
      <c r="A47" s="32" t="s">
        <v>29</v>
      </c>
      <c r="B47" s="2"/>
      <c r="C47" s="706" t="str">
        <f>'FURS-Sample-JV-Tab'!C47:E47</f>
        <v>Input the employer contributions subsequent to the measurement date - from MPERA ERIC System, employer's records or MPERA website</v>
      </c>
      <c r="D47" s="706"/>
      <c r="E47" s="706"/>
    </row>
    <row r="48" spans="1:10" ht="15" customHeight="1" x14ac:dyDescent="0.2">
      <c r="B48" s="2"/>
      <c r="C48" s="796" t="str">
        <f>'PERS-Sample-JV-Tab'!C49:E49</f>
        <v>Deferred outflow of resources - employer contributions - 7/1/20xx to 6/30/20xx (current year)</v>
      </c>
      <c r="D48" s="797"/>
      <c r="E48" s="798"/>
      <c r="F48" s="223"/>
      <c r="G48" s="26"/>
    </row>
    <row r="49" spans="1:7" ht="15" customHeight="1" x14ac:dyDescent="0.2">
      <c r="B49" s="2"/>
      <c r="C49" s="796" t="s">
        <v>2</v>
      </c>
      <c r="D49" s="797"/>
      <c r="E49" s="798"/>
      <c r="F49" s="26"/>
      <c r="G49" s="255">
        <f>F48</f>
        <v>0</v>
      </c>
    </row>
    <row r="50" spans="1:7" x14ac:dyDescent="0.2">
      <c r="A50" s="5"/>
      <c r="B50" s="5"/>
      <c r="C50" s="5"/>
      <c r="D50" s="5"/>
      <c r="E50" s="5"/>
      <c r="F50" s="5"/>
      <c r="G50" s="5"/>
    </row>
    <row r="52" spans="1:7" x14ac:dyDescent="0.2">
      <c r="A52" s="30"/>
      <c r="B52" s="108"/>
      <c r="C52" s="108"/>
      <c r="D52" s="108"/>
      <c r="E52" s="108"/>
      <c r="F52" s="108"/>
      <c r="G52" s="111"/>
    </row>
    <row r="53" spans="1:7" x14ac:dyDescent="0.2">
      <c r="A53" s="342" t="s">
        <v>477</v>
      </c>
      <c r="C53" s="2" t="str">
        <f>'PERS-Sample-JV-Tab'!C53</f>
        <v>If the Deferred Outflows of Resources - Employer contributions for the prior year are different than</v>
      </c>
      <c r="G53" s="339"/>
    </row>
    <row r="54" spans="1:7" x14ac:dyDescent="0.2">
      <c r="A54" s="31"/>
      <c r="C54" s="2" t="s">
        <v>361</v>
      </c>
      <c r="G54" s="339"/>
    </row>
    <row r="55" spans="1:7" x14ac:dyDescent="0.2">
      <c r="A55" s="31"/>
      <c r="C55" s="1" t="s">
        <v>475</v>
      </c>
      <c r="G55" s="339"/>
    </row>
    <row r="56" spans="1:7" x14ac:dyDescent="0.2">
      <c r="A56" s="37"/>
      <c r="B56" s="5"/>
      <c r="C56" s="5"/>
      <c r="D56" s="5"/>
      <c r="E56" s="5"/>
      <c r="F56" s="5"/>
      <c r="G56" s="29"/>
    </row>
  </sheetData>
  <sheetProtection algorithmName="SHA-512" hashValue="e1Z3wmYhklJRcvtCGFuafCSOIbdLKTNIS6H0NLNvesofVvE3iQijoi4NQv1x2WhH2kyIMng/3JTzF3zzoBjlHQ==" saltValue="ObaTYR2G6F85p1UcYC4A6Q==" spinCount="100000" sheet="1" formatCells="0" formatColumns="0" formatRows="0"/>
  <mergeCells count="28">
    <mergeCell ref="J42:J43"/>
    <mergeCell ref="F42:G43"/>
    <mergeCell ref="I31:I39"/>
    <mergeCell ref="C43:E43"/>
    <mergeCell ref="C47:E47"/>
    <mergeCell ref="I42:I43"/>
    <mergeCell ref="J30:J40"/>
    <mergeCell ref="C30:E30"/>
    <mergeCell ref="C48:E48"/>
    <mergeCell ref="C49:E49"/>
    <mergeCell ref="C31:E31"/>
    <mergeCell ref="C35:E35"/>
    <mergeCell ref="C36:E36"/>
    <mergeCell ref="C38:E38"/>
    <mergeCell ref="C39:E39"/>
    <mergeCell ref="C40:E40"/>
    <mergeCell ref="A1:G1"/>
    <mergeCell ref="A2:G2"/>
    <mergeCell ref="B4:E4"/>
    <mergeCell ref="B5:C5"/>
    <mergeCell ref="B6:C6"/>
    <mergeCell ref="C3:F3"/>
    <mergeCell ref="C9:G9"/>
    <mergeCell ref="C13:E13"/>
    <mergeCell ref="C14:E14"/>
    <mergeCell ref="C20:E20"/>
    <mergeCell ref="C21:E21"/>
    <mergeCell ref="C10:G10"/>
  </mergeCells>
  <hyperlinks>
    <hyperlink ref="C3:F3" location="'Instructions Tab'!A55" display="Step 3: See instructions tab for instructions" xr:uid="{D814A745-5431-4C9B-9AC1-3D0EADD03C2F}"/>
    <hyperlink ref="J41" location="'New! On-Behalf Revenue'!Print_Area" display="&amp; New! On-behalf tab" xr:uid="{403CB683-AB13-42D6-8FDC-3693984BEFAB}"/>
    <hyperlink ref="I41" location="'Instructions Tab'!A67" display="See instructions tab" xr:uid="{5E1E072E-FDE0-46F4-B5BC-DF4AD498C11F}"/>
  </hyperlinks>
  <pageMargins left="0.25" right="0.25" top="0.75" bottom="0.75" header="0.3" footer="0.3"/>
  <pageSetup scale="63" orientation="portrait" r:id="rId1"/>
  <ignoredErrors>
    <ignoredError sqref="D6:D7"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Y73"/>
  <sheetViews>
    <sheetView zoomScaleNormal="100" workbookViewId="0">
      <selection activeCell="B14" sqref="B14:H14"/>
    </sheetView>
  </sheetViews>
  <sheetFormatPr defaultRowHeight="12.75" x14ac:dyDescent="0.2"/>
  <cols>
    <col min="1" max="1" width="1.42578125" style="6" customWidth="1"/>
    <col min="2" max="2" width="10.28515625" style="6" customWidth="1"/>
    <col min="3" max="3" width="2" style="6" customWidth="1"/>
    <col min="4" max="6" width="9.140625" style="6"/>
    <col min="7" max="7" width="5.140625" style="6" customWidth="1"/>
    <col min="8" max="8" width="2.140625" style="6" customWidth="1"/>
    <col min="9" max="10" width="13.85546875" style="6" customWidth="1"/>
    <col min="11" max="11" width="1.42578125" style="6" customWidth="1"/>
    <col min="12" max="12" width="13.28515625" style="6" customWidth="1"/>
    <col min="13" max="13" width="14.85546875" style="6" customWidth="1"/>
    <col min="14" max="14" width="1.85546875" style="6" customWidth="1"/>
    <col min="15" max="15" width="13.85546875" style="6" hidden="1" customWidth="1"/>
    <col min="16" max="16" width="14.140625" style="6" hidden="1" customWidth="1"/>
    <col min="17" max="17" width="2.140625" style="6" customWidth="1"/>
    <col min="18" max="18" width="12.7109375" style="6" hidden="1" customWidth="1"/>
    <col min="19" max="19" width="12.42578125" style="6" hidden="1" customWidth="1"/>
    <col min="20" max="20" width="2" style="6" hidden="1" customWidth="1"/>
    <col min="21" max="21" width="12.140625" style="6" hidden="1" customWidth="1"/>
    <col min="22" max="22" width="13.42578125" style="6" hidden="1" customWidth="1"/>
    <col min="23" max="23" width="2" style="6" hidden="1" customWidth="1"/>
    <col min="24" max="24" width="16.28515625" style="6" hidden="1" customWidth="1"/>
    <col min="25" max="25" width="14" style="6" hidden="1" customWidth="1"/>
    <col min="26" max="16384" width="9.140625" style="6"/>
  </cols>
  <sheetData>
    <row r="1" spans="1:25" ht="18" x14ac:dyDescent="0.25">
      <c r="A1" s="341"/>
      <c r="B1" s="341"/>
      <c r="C1" s="341"/>
      <c r="D1" s="341"/>
      <c r="E1" s="341"/>
      <c r="F1" s="341"/>
      <c r="G1" s="341"/>
      <c r="H1" s="341"/>
      <c r="I1" s="838" t="s">
        <v>226</v>
      </c>
      <c r="J1" s="838"/>
      <c r="K1" s="838"/>
      <c r="L1" s="838"/>
      <c r="M1" s="838"/>
      <c r="N1" s="838"/>
      <c r="O1" s="838"/>
      <c r="P1" s="838"/>
      <c r="R1" s="744" t="s">
        <v>405</v>
      </c>
      <c r="S1" s="744"/>
      <c r="T1" s="744"/>
      <c r="U1" s="744"/>
      <c r="V1" s="744"/>
      <c r="W1" s="744"/>
      <c r="X1" s="744"/>
      <c r="Y1" s="744"/>
    </row>
    <row r="2" spans="1:25" x14ac:dyDescent="0.2">
      <c r="A2" s="757" t="s">
        <v>496</v>
      </c>
      <c r="B2" s="757"/>
      <c r="C2" s="757"/>
      <c r="D2" s="757"/>
      <c r="E2" s="757"/>
      <c r="F2" s="757"/>
      <c r="G2" s="757"/>
      <c r="H2" s="757"/>
      <c r="I2" s="757"/>
      <c r="J2" s="757"/>
    </row>
    <row r="3" spans="1:25" x14ac:dyDescent="0.2">
      <c r="A3" s="7"/>
    </row>
    <row r="4" spans="1:25" ht="13.5" customHeight="1" x14ac:dyDescent="0.25">
      <c r="A4" s="7"/>
      <c r="B4" s="154" t="s">
        <v>13</v>
      </c>
      <c r="C4" s="154"/>
      <c r="D4" s="814">
        <f>'MPORS-Sample-JV'!D6</f>
        <v>0</v>
      </c>
      <c r="E4" s="814"/>
      <c r="F4" s="814"/>
      <c r="G4" s="155"/>
    </row>
    <row r="5" spans="1:25" ht="15.75" x14ac:dyDescent="0.25">
      <c r="A5" s="7"/>
      <c r="B5" s="759" t="s">
        <v>11</v>
      </c>
      <c r="C5" s="759"/>
      <c r="D5" s="156" t="s">
        <v>43</v>
      </c>
      <c r="E5" s="157"/>
      <c r="F5" s="158"/>
      <c r="G5" s="155"/>
    </row>
    <row r="6" spans="1:25" ht="39" customHeight="1" x14ac:dyDescent="0.25">
      <c r="A6" s="7"/>
      <c r="B6" s="128"/>
      <c r="C6" s="128"/>
      <c r="D6" s="128"/>
      <c r="E6" s="128"/>
      <c r="F6" s="128"/>
      <c r="G6" s="128"/>
      <c r="H6" s="128"/>
      <c r="I6" s="753" t="s">
        <v>379</v>
      </c>
      <c r="J6" s="754"/>
      <c r="L6" s="753" t="s">
        <v>381</v>
      </c>
      <c r="M6" s="754"/>
      <c r="O6" s="762" t="s">
        <v>249</v>
      </c>
      <c r="P6" s="763"/>
      <c r="R6" s="774" t="s">
        <v>228</v>
      </c>
      <c r="S6" s="775"/>
      <c r="T6" s="775"/>
      <c r="U6" s="775"/>
      <c r="V6" s="776"/>
      <c r="X6" s="753" t="s">
        <v>231</v>
      </c>
      <c r="Y6" s="754"/>
    </row>
    <row r="7" spans="1:25" x14ac:dyDescent="0.2">
      <c r="A7" s="7"/>
      <c r="I7" s="209"/>
      <c r="J7" s="191"/>
      <c r="L7" s="190"/>
      <c r="M7" s="191"/>
      <c r="O7" s="190"/>
      <c r="P7" s="191"/>
      <c r="R7" s="190"/>
      <c r="S7" s="49"/>
      <c r="T7" s="49"/>
      <c r="U7" s="49"/>
      <c r="V7" s="191"/>
      <c r="X7" s="755"/>
      <c r="Y7" s="756"/>
    </row>
    <row r="8" spans="1:25" x14ac:dyDescent="0.2">
      <c r="A8" s="7"/>
      <c r="B8" s="815" t="s">
        <v>225</v>
      </c>
      <c r="C8" s="816"/>
      <c r="D8" s="816"/>
      <c r="E8" s="816"/>
      <c r="F8" s="816"/>
      <c r="G8" s="816"/>
      <c r="H8" s="817"/>
      <c r="I8" s="830" t="s">
        <v>212</v>
      </c>
      <c r="J8" s="831"/>
      <c r="L8" s="823" t="s">
        <v>213</v>
      </c>
      <c r="M8" s="824"/>
      <c r="O8" s="825" t="s">
        <v>222</v>
      </c>
      <c r="P8" s="826"/>
      <c r="R8" s="827" t="s">
        <v>8</v>
      </c>
      <c r="S8" s="828"/>
      <c r="U8" s="829" t="s">
        <v>214</v>
      </c>
      <c r="V8" s="829"/>
      <c r="X8" s="821" t="s">
        <v>8</v>
      </c>
      <c r="Y8" s="822"/>
    </row>
    <row r="9" spans="1:25" ht="25.5" x14ac:dyDescent="0.2">
      <c r="A9" s="7"/>
      <c r="B9" s="818"/>
      <c r="C9" s="819"/>
      <c r="D9" s="819"/>
      <c r="E9" s="819"/>
      <c r="F9" s="819"/>
      <c r="G9" s="819"/>
      <c r="H9" s="820"/>
      <c r="I9" s="193" t="s">
        <v>8</v>
      </c>
      <c r="J9" s="193" t="s">
        <v>12</v>
      </c>
      <c r="L9" s="193" t="s">
        <v>8</v>
      </c>
      <c r="M9" s="193" t="s">
        <v>12</v>
      </c>
      <c r="O9" s="210" t="s">
        <v>229</v>
      </c>
      <c r="P9" s="210" t="s">
        <v>230</v>
      </c>
      <c r="R9" s="211" t="s">
        <v>227</v>
      </c>
      <c r="S9" s="211" t="s">
        <v>4</v>
      </c>
      <c r="U9" s="211" t="s">
        <v>3</v>
      </c>
      <c r="V9" s="211" t="s">
        <v>4</v>
      </c>
      <c r="X9" s="211" t="s">
        <v>227</v>
      </c>
      <c r="Y9" s="211" t="s">
        <v>4</v>
      </c>
    </row>
    <row r="10" spans="1:25" ht="21" customHeight="1" x14ac:dyDescent="0.2">
      <c r="A10" s="7"/>
      <c r="B10" s="750" t="s">
        <v>7</v>
      </c>
      <c r="C10" s="751"/>
      <c r="D10" s="751"/>
      <c r="E10" s="751"/>
      <c r="F10" s="751"/>
      <c r="G10" s="751"/>
      <c r="H10" s="752"/>
      <c r="I10" s="124"/>
      <c r="J10" s="124"/>
      <c r="L10" s="124"/>
      <c r="M10" s="124"/>
      <c r="O10" s="192">
        <f>'MPORS-Sample-JV'!F20</f>
        <v>0</v>
      </c>
      <c r="P10" s="192">
        <f>'MPORS-Sample-JV'!G21</f>
        <v>0</v>
      </c>
      <c r="R10" s="150">
        <f>IF(L10-I10&gt;0,L10-I10,0)</f>
        <v>0</v>
      </c>
      <c r="S10" s="150">
        <f>P10-V10</f>
        <v>0</v>
      </c>
      <c r="U10" s="150">
        <f>O10-R10</f>
        <v>0</v>
      </c>
      <c r="V10" s="150">
        <f>IF(M10-J10&gt;0,M10-J10,0)</f>
        <v>0</v>
      </c>
      <c r="X10" s="150">
        <f>R10+U10</f>
        <v>0</v>
      </c>
      <c r="Y10" s="150">
        <f>S10+V10</f>
        <v>0</v>
      </c>
    </row>
    <row r="11" spans="1:25" ht="21" customHeight="1" x14ac:dyDescent="0.2">
      <c r="A11" s="7"/>
      <c r="B11" s="747" t="s">
        <v>62</v>
      </c>
      <c r="C11" s="748"/>
      <c r="D11" s="748"/>
      <c r="E11" s="748"/>
      <c r="F11" s="748"/>
      <c r="G11" s="748"/>
      <c r="H11" s="749"/>
      <c r="I11" s="124"/>
      <c r="J11" s="125"/>
      <c r="L11" s="124"/>
      <c r="M11" s="125"/>
      <c r="O11" s="192">
        <f>'MPORS-Sample-JV'!F25</f>
        <v>0</v>
      </c>
      <c r="P11" s="192">
        <f>'MPORS-Sample-JV'!G26</f>
        <v>0</v>
      </c>
      <c r="R11" s="150">
        <f>IF(L11-I11&gt;0,L11-I11,0)</f>
        <v>0</v>
      </c>
      <c r="S11" s="150">
        <f>P11-V11</f>
        <v>0</v>
      </c>
      <c r="U11" s="150">
        <f>O11-R11</f>
        <v>0</v>
      </c>
      <c r="V11" s="150">
        <f>IF(M11-J11&gt;0,M11-J11,0)</f>
        <v>0</v>
      </c>
      <c r="X11" s="150">
        <f t="shared" ref="X11:Y14" si="0">R11+U11</f>
        <v>0</v>
      </c>
      <c r="Y11" s="150">
        <f t="shared" si="0"/>
        <v>0</v>
      </c>
    </row>
    <row r="12" spans="1:25" ht="25.5" customHeight="1" x14ac:dyDescent="0.2">
      <c r="A12" s="7"/>
      <c r="B12" s="750" t="s">
        <v>159</v>
      </c>
      <c r="C12" s="751"/>
      <c r="D12" s="751"/>
      <c r="E12" s="751"/>
      <c r="F12" s="751"/>
      <c r="G12" s="751"/>
      <c r="H12" s="752"/>
      <c r="I12" s="124"/>
      <c r="J12" s="125"/>
      <c r="L12" s="124"/>
      <c r="M12" s="125"/>
      <c r="O12" s="192">
        <f>'MPORS-Sample-JV'!F30</f>
        <v>0</v>
      </c>
      <c r="P12" s="192">
        <f>'MPORS-Sample-JV'!G31</f>
        <v>0</v>
      </c>
      <c r="R12" s="150">
        <f>IF(L12-I12&gt;0,L12-I12,0)</f>
        <v>0</v>
      </c>
      <c r="S12" s="150">
        <f>P12-V12</f>
        <v>0</v>
      </c>
      <c r="U12" s="150">
        <f>O12-R12</f>
        <v>0</v>
      </c>
      <c r="V12" s="150">
        <f>IF(M12-J12&gt;0,M12-J12,0)</f>
        <v>0</v>
      </c>
      <c r="X12" s="150">
        <f t="shared" si="0"/>
        <v>0</v>
      </c>
      <c r="Y12" s="150">
        <f t="shared" si="0"/>
        <v>0</v>
      </c>
    </row>
    <row r="13" spans="1:25" ht="39" customHeight="1" x14ac:dyDescent="0.2">
      <c r="A13" s="7"/>
      <c r="B13" s="750" t="s">
        <v>403</v>
      </c>
      <c r="C13" s="751"/>
      <c r="D13" s="751"/>
      <c r="E13" s="751"/>
      <c r="F13" s="751"/>
      <c r="G13" s="751"/>
      <c r="H13" s="752"/>
      <c r="I13" s="125"/>
      <c r="J13" s="125"/>
      <c r="L13" s="125"/>
      <c r="M13" s="125"/>
      <c r="O13" s="192">
        <f>'MPORS-Sample-JV'!F35</f>
        <v>0</v>
      </c>
      <c r="P13" s="192">
        <f>'MPORS-Sample-JV'!G36</f>
        <v>0</v>
      </c>
      <c r="R13" s="150">
        <f>IF(L13-I13&gt;0,L13-I13,0)</f>
        <v>0</v>
      </c>
      <c r="S13" s="150">
        <f>P13-V13</f>
        <v>0</v>
      </c>
      <c r="U13" s="150">
        <f>O13-R13</f>
        <v>0</v>
      </c>
      <c r="V13" s="150">
        <f>IF(M13-J13&gt;0,M13-J13,0)</f>
        <v>0</v>
      </c>
      <c r="X13" s="150">
        <f t="shared" si="0"/>
        <v>0</v>
      </c>
      <c r="Y13" s="150">
        <f t="shared" si="0"/>
        <v>0</v>
      </c>
    </row>
    <row r="14" spans="1:25" ht="43.5" customHeight="1" thickBot="1" x14ac:dyDescent="0.25">
      <c r="A14" s="7"/>
      <c r="B14" s="750" t="str">
        <f>'PERS-Deferred Schedules'!B14:H14</f>
        <v>Employer contributions made to the plan from 7/1/20xx to 6/30/20xx for Prior Year; current Year will auto-fill from Sample Journal Entries</v>
      </c>
      <c r="C14" s="751"/>
      <c r="D14" s="751"/>
      <c r="E14" s="751"/>
      <c r="F14" s="751"/>
      <c r="G14" s="751"/>
      <c r="H14" s="752"/>
      <c r="I14" s="200"/>
      <c r="J14" s="215"/>
      <c r="L14" s="338">
        <f>'MPORS-Sample-JV'!F48</f>
        <v>0</v>
      </c>
      <c r="M14" s="215"/>
      <c r="O14" s="173"/>
      <c r="P14" s="192">
        <f>'MPORS-Sample-JV'!G39</f>
        <v>0</v>
      </c>
      <c r="R14" s="150">
        <f>IF(L14-I14&gt;0,L14-I14,0)</f>
        <v>0</v>
      </c>
      <c r="S14" s="150">
        <f>I14</f>
        <v>0</v>
      </c>
      <c r="U14" s="150">
        <f>O14-R14</f>
        <v>0</v>
      </c>
      <c r="V14" s="150">
        <f>IF(M14-J14&gt;0,M14-J14,0)</f>
        <v>0</v>
      </c>
      <c r="X14" s="150">
        <f t="shared" si="0"/>
        <v>0</v>
      </c>
      <c r="Y14" s="150">
        <f t="shared" si="0"/>
        <v>0</v>
      </c>
    </row>
    <row r="15" spans="1:25" ht="21.75" customHeight="1" thickBot="1" x14ac:dyDescent="0.25">
      <c r="A15" s="7"/>
      <c r="B15" s="839" t="s">
        <v>6</v>
      </c>
      <c r="C15" s="840"/>
      <c r="D15" s="840"/>
      <c r="E15" s="840"/>
      <c r="F15" s="840"/>
      <c r="G15" s="840"/>
      <c r="H15" s="841"/>
      <c r="I15" s="148">
        <f>SUM(I10:I14)</f>
        <v>0</v>
      </c>
      <c r="J15" s="149">
        <f>SUM(J10:J14)</f>
        <v>0</v>
      </c>
      <c r="L15" s="148">
        <f>SUM(L10:L14)</f>
        <v>0</v>
      </c>
      <c r="M15" s="149">
        <f>SUM(M10:M14)</f>
        <v>0</v>
      </c>
      <c r="O15" s="208">
        <f>SUM(O10:O14)</f>
        <v>0</v>
      </c>
      <c r="P15" s="208">
        <f>SUM(P10:P14)</f>
        <v>0</v>
      </c>
      <c r="R15" s="150">
        <f>SUM(R10:R14)</f>
        <v>0</v>
      </c>
      <c r="S15" s="150">
        <f>SUM(S10:S14)</f>
        <v>0</v>
      </c>
      <c r="U15" s="150">
        <f>SUM(U10:U14)</f>
        <v>0</v>
      </c>
      <c r="V15" s="150">
        <f>SUM(V10:V14)</f>
        <v>0</v>
      </c>
      <c r="X15" s="150">
        <f>SUM(X10:X14)</f>
        <v>0</v>
      </c>
      <c r="Y15" s="150">
        <f>SUM(Y10:Y14)</f>
        <v>0</v>
      </c>
    </row>
    <row r="16" spans="1:25" ht="13.5" thickTop="1" x14ac:dyDescent="0.2">
      <c r="A16" s="7"/>
      <c r="B16" s="789"/>
      <c r="C16" s="789"/>
      <c r="D16" s="789"/>
      <c r="E16" s="789"/>
      <c r="F16" s="789"/>
      <c r="G16" s="789"/>
      <c r="H16" s="789"/>
      <c r="I16" s="126"/>
    </row>
    <row r="17" spans="1:25" x14ac:dyDescent="0.2">
      <c r="A17" s="7"/>
      <c r="B17" s="790"/>
      <c r="C17" s="790"/>
      <c r="D17" s="790"/>
      <c r="E17" s="790"/>
      <c r="F17" s="790"/>
      <c r="G17" s="790"/>
      <c r="H17" s="790"/>
      <c r="I17" s="790"/>
      <c r="R17" s="14" t="s">
        <v>46</v>
      </c>
      <c r="S17" s="50">
        <f>I14-P14</f>
        <v>0</v>
      </c>
      <c r="X17" s="14">
        <f>O15-X15</f>
        <v>0</v>
      </c>
      <c r="Y17" s="14">
        <f>P15-Y15</f>
        <v>0</v>
      </c>
    </row>
    <row r="18" spans="1:25" x14ac:dyDescent="0.2">
      <c r="A18" s="7"/>
      <c r="B18" s="104"/>
      <c r="I18" s="14"/>
    </row>
    <row r="19" spans="1:25" x14ac:dyDescent="0.2">
      <c r="A19" s="7"/>
      <c r="B19" s="9"/>
      <c r="I19" s="14"/>
    </row>
    <row r="20" spans="1:25" x14ac:dyDescent="0.2">
      <c r="A20" s="7"/>
    </row>
    <row r="21" spans="1:25" x14ac:dyDescent="0.2">
      <c r="A21" s="7"/>
      <c r="B21" s="13"/>
      <c r="I21" s="12"/>
      <c r="J21" s="126"/>
    </row>
    <row r="22" spans="1:25" x14ac:dyDescent="0.2">
      <c r="A22" s="7"/>
      <c r="B22" s="13"/>
      <c r="I22" s="12"/>
      <c r="J22" s="126"/>
      <c r="K22" s="105"/>
    </row>
    <row r="23" spans="1:25" x14ac:dyDescent="0.2">
      <c r="A23" s="7"/>
      <c r="B23" s="13"/>
      <c r="I23" s="12"/>
      <c r="J23" s="126"/>
      <c r="K23" s="105"/>
    </row>
    <row r="24" spans="1:25" x14ac:dyDescent="0.2">
      <c r="A24" s="7"/>
      <c r="B24" s="13"/>
      <c r="I24" s="12"/>
      <c r="J24" s="126"/>
      <c r="K24" s="105"/>
    </row>
    <row r="25" spans="1:25" x14ac:dyDescent="0.2">
      <c r="A25" s="7"/>
      <c r="B25" s="13"/>
      <c r="I25" s="12"/>
      <c r="J25" s="126"/>
      <c r="K25" s="105"/>
    </row>
    <row r="26" spans="1:25" x14ac:dyDescent="0.2">
      <c r="A26" s="7"/>
      <c r="I26" s="12"/>
      <c r="J26" s="126"/>
      <c r="K26" s="105"/>
    </row>
    <row r="27" spans="1:25" x14ac:dyDescent="0.2">
      <c r="A27" s="7"/>
      <c r="I27" s="10"/>
      <c r="K27" s="50"/>
    </row>
    <row r="28" spans="1:25" x14ac:dyDescent="0.2">
      <c r="A28" s="7"/>
      <c r="B28" s="9"/>
    </row>
    <row r="29" spans="1:25" x14ac:dyDescent="0.2">
      <c r="A29" s="7"/>
    </row>
    <row r="30" spans="1:25" x14ac:dyDescent="0.2">
      <c r="A30" s="7"/>
      <c r="H30" s="11"/>
      <c r="I30" s="11"/>
      <c r="J30" s="11"/>
      <c r="L30" s="11"/>
    </row>
    <row r="31" spans="1:25" x14ac:dyDescent="0.2">
      <c r="A31" s="7"/>
      <c r="H31" s="7"/>
      <c r="I31" s="7"/>
      <c r="J31" s="7"/>
      <c r="K31" s="7"/>
      <c r="L31" s="7"/>
    </row>
    <row r="32" spans="1:25" ht="25.5" customHeight="1" x14ac:dyDescent="0.2">
      <c r="A32" s="7"/>
      <c r="B32" s="791"/>
      <c r="C32" s="791"/>
      <c r="D32" s="791"/>
      <c r="E32" s="791"/>
      <c r="F32" s="791"/>
      <c r="G32" s="791"/>
      <c r="H32" s="103"/>
      <c r="I32" s="103"/>
      <c r="J32" s="103"/>
      <c r="K32" s="16"/>
      <c r="L32" s="15"/>
    </row>
    <row r="33" spans="1:12" x14ac:dyDescent="0.2">
      <c r="A33" s="7"/>
      <c r="I33" s="10"/>
      <c r="L33" s="10"/>
    </row>
    <row r="34" spans="1:12" x14ac:dyDescent="0.2">
      <c r="A34" s="7"/>
      <c r="B34" s="9"/>
    </row>
    <row r="35" spans="1:12" x14ac:dyDescent="0.2">
      <c r="A35" s="7"/>
      <c r="B35" s="118"/>
      <c r="I35" s="117"/>
      <c r="J35" s="117"/>
    </row>
    <row r="36" spans="1:12" ht="12.75" customHeight="1" x14ac:dyDescent="0.2">
      <c r="A36" s="7"/>
      <c r="B36" s="639"/>
      <c r="C36" s="639"/>
      <c r="D36" s="639"/>
      <c r="E36" s="639"/>
      <c r="F36" s="639"/>
      <c r="G36" s="639"/>
      <c r="H36" s="639"/>
      <c r="I36" s="639"/>
      <c r="J36" s="103"/>
    </row>
    <row r="37" spans="1:12" ht="12.75" customHeight="1" x14ac:dyDescent="0.2">
      <c r="A37" s="7"/>
      <c r="B37" s="639"/>
      <c r="C37" s="639"/>
      <c r="D37" s="639"/>
      <c r="E37" s="639"/>
      <c r="F37" s="639"/>
      <c r="G37" s="639"/>
      <c r="H37" s="639"/>
      <c r="I37" s="639"/>
      <c r="J37" s="103"/>
    </row>
    <row r="38" spans="1:12" x14ac:dyDescent="0.2">
      <c r="A38" s="7"/>
      <c r="B38" s="119"/>
      <c r="C38" s="119"/>
      <c r="D38" s="119"/>
      <c r="E38" s="119"/>
      <c r="F38" s="119"/>
      <c r="G38" s="119"/>
      <c r="H38" s="119"/>
      <c r="I38" s="119"/>
      <c r="J38" s="50"/>
    </row>
    <row r="39" spans="1:12" x14ac:dyDescent="0.2">
      <c r="A39" s="7"/>
      <c r="I39" s="50"/>
    </row>
    <row r="40" spans="1:12" ht="12.75" customHeight="1" x14ac:dyDescent="0.2">
      <c r="A40" s="7"/>
      <c r="B40" s="639"/>
      <c r="C40" s="639"/>
      <c r="D40" s="639"/>
      <c r="E40" s="639"/>
      <c r="F40" s="639"/>
      <c r="G40" s="639"/>
      <c r="H40" s="639"/>
      <c r="I40" s="639"/>
      <c r="J40" s="103"/>
    </row>
    <row r="41" spans="1:12" ht="12.75" customHeight="1" x14ac:dyDescent="0.2">
      <c r="A41" s="7"/>
      <c r="B41" s="639"/>
      <c r="C41" s="639"/>
      <c r="D41" s="639"/>
      <c r="E41" s="639"/>
      <c r="F41" s="639"/>
      <c r="G41" s="639"/>
      <c r="H41" s="639"/>
      <c r="I41" s="639"/>
      <c r="J41" s="120"/>
      <c r="L41" s="104"/>
    </row>
    <row r="42" spans="1:12" ht="12.75" customHeight="1" x14ac:dyDescent="0.2">
      <c r="A42" s="7"/>
      <c r="B42" s="639"/>
      <c r="C42" s="639"/>
      <c r="D42" s="639"/>
      <c r="E42" s="639"/>
      <c r="F42" s="639"/>
      <c r="G42" s="639"/>
      <c r="H42" s="639"/>
      <c r="I42" s="639"/>
      <c r="J42" s="121"/>
      <c r="L42" s="104"/>
    </row>
    <row r="43" spans="1:12" x14ac:dyDescent="0.2">
      <c r="A43" s="7"/>
      <c r="I43" s="122"/>
    </row>
    <row r="44" spans="1:12" x14ac:dyDescent="0.2">
      <c r="A44" s="7"/>
      <c r="B44" s="9"/>
    </row>
    <row r="45" spans="1:12" x14ac:dyDescent="0.2">
      <c r="A45" s="7"/>
      <c r="B45" s="118"/>
      <c r="I45" s="117"/>
      <c r="J45" s="117"/>
    </row>
    <row r="46" spans="1:12" ht="12.75" customHeight="1" x14ac:dyDescent="0.2">
      <c r="A46" s="7"/>
      <c r="B46" s="639"/>
      <c r="C46" s="639"/>
      <c r="D46" s="639"/>
      <c r="E46" s="639"/>
      <c r="F46" s="639"/>
      <c r="G46" s="639"/>
      <c r="H46" s="639"/>
      <c r="I46" s="639"/>
      <c r="J46" s="103"/>
    </row>
    <row r="47" spans="1:12" ht="12.75" customHeight="1" x14ac:dyDescent="0.2">
      <c r="A47" s="7"/>
      <c r="B47" s="639"/>
      <c r="C47" s="639"/>
      <c r="D47" s="639"/>
      <c r="E47" s="639"/>
      <c r="F47" s="639"/>
      <c r="G47" s="639"/>
      <c r="H47" s="639"/>
      <c r="I47" s="639"/>
      <c r="J47" s="103"/>
      <c r="L47" s="8"/>
    </row>
    <row r="48" spans="1:12" ht="12.75" customHeight="1" x14ac:dyDescent="0.2">
      <c r="A48" s="7"/>
      <c r="B48" s="639"/>
      <c r="C48" s="639"/>
      <c r="D48" s="639"/>
      <c r="E48" s="639"/>
      <c r="F48" s="639"/>
      <c r="G48" s="639"/>
      <c r="H48" s="639"/>
      <c r="I48" s="639"/>
      <c r="J48" s="103"/>
      <c r="L48" s="50"/>
    </row>
    <row r="49" spans="1:12" ht="12.75" customHeight="1" x14ac:dyDescent="0.2">
      <c r="A49" s="7"/>
      <c r="B49" s="639"/>
      <c r="C49" s="639"/>
      <c r="D49" s="639"/>
      <c r="E49" s="639"/>
      <c r="F49" s="639"/>
      <c r="G49" s="639"/>
      <c r="H49" s="639"/>
      <c r="I49" s="639"/>
      <c r="J49" s="12"/>
    </row>
    <row r="50" spans="1:12" ht="15.75" customHeight="1" x14ac:dyDescent="0.2">
      <c r="A50" s="7"/>
      <c r="B50" s="639"/>
      <c r="C50" s="639"/>
      <c r="D50" s="639"/>
      <c r="E50" s="639"/>
      <c r="F50" s="639"/>
      <c r="G50" s="639"/>
      <c r="H50" s="639"/>
      <c r="I50" s="639"/>
      <c r="J50" s="103"/>
    </row>
    <row r="51" spans="1:12" ht="12.75" customHeight="1" x14ac:dyDescent="0.2">
      <c r="A51" s="7"/>
      <c r="B51" s="639"/>
      <c r="C51" s="639"/>
      <c r="D51" s="639"/>
      <c r="E51" s="639"/>
      <c r="F51" s="639"/>
      <c r="G51" s="639"/>
      <c r="H51" s="639"/>
      <c r="I51" s="639"/>
      <c r="J51" s="50"/>
    </row>
    <row r="52" spans="1:12" ht="12.75" customHeight="1" x14ac:dyDescent="0.2">
      <c r="A52" s="7"/>
      <c r="B52" s="639"/>
      <c r="C52" s="639"/>
      <c r="D52" s="639"/>
      <c r="E52" s="639"/>
      <c r="F52" s="639"/>
      <c r="G52" s="639"/>
      <c r="H52" s="639"/>
      <c r="I52" s="639"/>
      <c r="J52" s="103"/>
    </row>
    <row r="53" spans="1:12" ht="12.75" customHeight="1" x14ac:dyDescent="0.2">
      <c r="A53" s="7"/>
      <c r="B53" s="639"/>
      <c r="C53" s="639"/>
      <c r="D53" s="639"/>
      <c r="E53" s="639"/>
      <c r="F53" s="639"/>
      <c r="G53" s="639"/>
      <c r="H53" s="639"/>
      <c r="I53" s="639"/>
      <c r="J53" s="123"/>
      <c r="L53" s="104"/>
    </row>
    <row r="54" spans="1:12" x14ac:dyDescent="0.2">
      <c r="A54" s="7"/>
      <c r="B54" s="791"/>
      <c r="C54" s="791"/>
      <c r="D54" s="791"/>
      <c r="E54" s="791"/>
      <c r="F54" s="791"/>
      <c r="G54" s="791"/>
    </row>
    <row r="55" spans="1:12" x14ac:dyDescent="0.2">
      <c r="A55" s="7"/>
    </row>
    <row r="56" spans="1:12" x14ac:dyDescent="0.2">
      <c r="A56" s="7"/>
    </row>
    <row r="57" spans="1:12" x14ac:dyDescent="0.2">
      <c r="A57" s="7"/>
    </row>
    <row r="58" spans="1:12" x14ac:dyDescent="0.2">
      <c r="A58" s="7"/>
    </row>
    <row r="59" spans="1:12" x14ac:dyDescent="0.2">
      <c r="A59" s="7"/>
    </row>
    <row r="60" spans="1:12" x14ac:dyDescent="0.2">
      <c r="A60" s="7"/>
    </row>
    <row r="61" spans="1:12" x14ac:dyDescent="0.2">
      <c r="A61" s="7"/>
    </row>
    <row r="62" spans="1:12" x14ac:dyDescent="0.2">
      <c r="A62" s="7"/>
    </row>
    <row r="63" spans="1:12" x14ac:dyDescent="0.2">
      <c r="A63" s="7"/>
    </row>
    <row r="64" spans="1:12" x14ac:dyDescent="0.2">
      <c r="A64" s="7"/>
    </row>
    <row r="65" spans="1:1" x14ac:dyDescent="0.2">
      <c r="A65" s="7"/>
    </row>
    <row r="66" spans="1:1" x14ac:dyDescent="0.2">
      <c r="A66" s="7"/>
    </row>
    <row r="67" spans="1:1" x14ac:dyDescent="0.2">
      <c r="A67" s="7"/>
    </row>
    <row r="68" spans="1:1" x14ac:dyDescent="0.2">
      <c r="A68" s="7"/>
    </row>
    <row r="69" spans="1:1" x14ac:dyDescent="0.2">
      <c r="A69" s="7"/>
    </row>
    <row r="70" spans="1:1" x14ac:dyDescent="0.2">
      <c r="A70" s="7"/>
    </row>
    <row r="71" spans="1:1" x14ac:dyDescent="0.2">
      <c r="A71" s="7"/>
    </row>
    <row r="72" spans="1:1" x14ac:dyDescent="0.2">
      <c r="A72" s="7"/>
    </row>
    <row r="73" spans="1:1" x14ac:dyDescent="0.2">
      <c r="A73" s="7"/>
    </row>
  </sheetData>
  <sheetProtection algorithmName="SHA-512" hashValue="V0gS90JJ9D8bbm5jNmVaRySNFM0DdHl5g8w7i+2WJpyjwfuWmEghxLsbNUTbioHW+cF9OcU/8b1wWpiCrSp/7A==" saltValue="8TjZofasfLMrKe2OFoTl4w==" spinCount="100000" sheet="1" formatCells="0" formatColumns="0" formatRows="0"/>
  <mergeCells count="40">
    <mergeCell ref="B50:I50"/>
    <mergeCell ref="B51:I51"/>
    <mergeCell ref="B52:I52"/>
    <mergeCell ref="B53:I53"/>
    <mergeCell ref="B54:G54"/>
    <mergeCell ref="B49:I49"/>
    <mergeCell ref="B16:H16"/>
    <mergeCell ref="B17:I17"/>
    <mergeCell ref="B32:G32"/>
    <mergeCell ref="B36:I36"/>
    <mergeCell ref="B37:I37"/>
    <mergeCell ref="B40:I40"/>
    <mergeCell ref="B41:I41"/>
    <mergeCell ref="B42:I42"/>
    <mergeCell ref="B46:I46"/>
    <mergeCell ref="B47:I47"/>
    <mergeCell ref="B48:I48"/>
    <mergeCell ref="B13:H13"/>
    <mergeCell ref="B8:H9"/>
    <mergeCell ref="B15:H15"/>
    <mergeCell ref="R6:V6"/>
    <mergeCell ref="I8:J8"/>
    <mergeCell ref="L8:M8"/>
    <mergeCell ref="O8:P8"/>
    <mergeCell ref="R8:S8"/>
    <mergeCell ref="U8:V8"/>
    <mergeCell ref="B14:H14"/>
    <mergeCell ref="I1:P1"/>
    <mergeCell ref="X8:Y8"/>
    <mergeCell ref="B10:H10"/>
    <mergeCell ref="B11:H11"/>
    <mergeCell ref="B12:H12"/>
    <mergeCell ref="X6:Y7"/>
    <mergeCell ref="A2:J2"/>
    <mergeCell ref="D4:F4"/>
    <mergeCell ref="B5:C5"/>
    <mergeCell ref="I6:J6"/>
    <mergeCell ref="L6:M6"/>
    <mergeCell ref="O6:P6"/>
    <mergeCell ref="R1:Y1"/>
  </mergeCells>
  <hyperlinks>
    <hyperlink ref="A2:J2" location="'Instructions Tab'!A38" display="Step 2: See instructions tab for assistance" xr:uid="{5CBE2701-F6B2-4DE6-888F-F8275B7CCAEC}"/>
  </hyperlinks>
  <pageMargins left="0.14000000000000001" right="0.13" top="0.75" bottom="0.75" header="0.3" footer="0.3"/>
  <pageSetup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20</vt:i4>
      </vt:variant>
    </vt:vector>
  </HeadingPairs>
  <TitlesOfParts>
    <vt:vector size="39" baseType="lpstr">
      <vt:lpstr>Coverpage</vt:lpstr>
      <vt:lpstr>Instructions Tab</vt:lpstr>
      <vt:lpstr>GASB85-On-Behalf Revenue</vt:lpstr>
      <vt:lpstr>PERS-Sample-JV-Tab</vt:lpstr>
      <vt:lpstr>PERS-Deferred Schedules</vt:lpstr>
      <vt:lpstr>FURS-Sample-JV-Tab</vt:lpstr>
      <vt:lpstr>FURS-Deferred Schedules</vt:lpstr>
      <vt:lpstr>MPORS-Sample-JV</vt:lpstr>
      <vt:lpstr>MPORS-Deferred Schedules</vt:lpstr>
      <vt:lpstr>SRS-Sample-JV</vt:lpstr>
      <vt:lpstr>SRS-Deferred Schedules</vt:lpstr>
      <vt:lpstr>TRS-Sample-JV</vt:lpstr>
      <vt:lpstr>Payroll Allocation-Input Tab</vt:lpstr>
      <vt:lpstr>Recap Page</vt:lpstr>
      <vt:lpstr>Governmental Fund Adjustments</vt:lpstr>
      <vt:lpstr>Proprietary Fund Journal Adjust</vt:lpstr>
      <vt:lpstr>Move-Copy Instructions</vt:lpstr>
      <vt:lpstr>Updates to form</vt:lpstr>
      <vt:lpstr>Sheet2</vt:lpstr>
      <vt:lpstr>Coverpage!Print_Area</vt:lpstr>
      <vt:lpstr>'FURS-Deferred Schedules'!Print_Area</vt:lpstr>
      <vt:lpstr>'FURS-Sample-JV-Tab'!Print_Area</vt:lpstr>
      <vt:lpstr>'Governmental Fund Adjustments'!Print_Area</vt:lpstr>
      <vt:lpstr>'Instructions Tab'!Print_Area</vt:lpstr>
      <vt:lpstr>'MPORS-Deferred Schedules'!Print_Area</vt:lpstr>
      <vt:lpstr>'MPORS-Sample-JV'!Print_Area</vt:lpstr>
      <vt:lpstr>'Payroll Allocation-Input Tab'!Print_Area</vt:lpstr>
      <vt:lpstr>'PERS-Deferred Schedules'!Print_Area</vt:lpstr>
      <vt:lpstr>'PERS-Sample-JV-Tab'!Print_Area</vt:lpstr>
      <vt:lpstr>'Proprietary Fund Journal Adjust'!Print_Area</vt:lpstr>
      <vt:lpstr>'Recap Page'!Print_Area</vt:lpstr>
      <vt:lpstr>'SRS-Deferred Schedules'!Print_Area</vt:lpstr>
      <vt:lpstr>'SRS-Sample-JV'!Print_Area</vt:lpstr>
      <vt:lpstr>'TRS-Sample-JV'!Print_Area</vt:lpstr>
      <vt:lpstr>'FURS-Deferred Schedules'!Print_Titles</vt:lpstr>
      <vt:lpstr>'MPORS-Deferred Schedules'!Print_Titles</vt:lpstr>
      <vt:lpstr>'PERS-Deferred Schedules'!Print_Titles</vt:lpstr>
      <vt:lpstr>'Recap Page'!Print_Titles</vt:lpstr>
      <vt:lpstr>'SRS-Deferred Schedules'!Print_Titles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GASB 68</dc:title>
  <dc:creator>DErickson@mt.gov</dc:creator>
  <cp:lastModifiedBy>Vincent, Danielle</cp:lastModifiedBy>
  <cp:lastPrinted>2022-08-18T20:57:19Z</cp:lastPrinted>
  <dcterms:created xsi:type="dcterms:W3CDTF">2007-07-05T17:16:04Z</dcterms:created>
  <dcterms:modified xsi:type="dcterms:W3CDTF">2025-11-07T00:37:38Z</dcterms:modified>
</cp:coreProperties>
</file>